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ata-Data BM-SDA\Data ISDA 2016\OP EMBUNG BENDUNGAN 2017\"/>
    </mc:Choice>
  </mc:AlternateContent>
  <bookViews>
    <workbookView xWindow="240" yWindow="380" windowWidth="5810" windowHeight="11760" tabRatio="719" activeTab="3"/>
  </bookViews>
  <sheets>
    <sheet name="70 BENDUNGAN" sheetId="1" r:id="rId1"/>
    <sheet name="20 EMBUNG OP sbw 2017" sheetId="2" r:id="rId2"/>
    <sheet name="44 EMBUNG OP Lombok" sheetId="3" r:id="rId3"/>
    <sheet name="179 EMBUNG NTB" sheetId="4" r:id="rId4"/>
    <sheet name="Bendungan.bendung tiap DI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Misccelaneous" localSheetId="3">'[1]Rekap BQ-Pompong'!#REF!</definedName>
    <definedName name="_Misccelaneous" localSheetId="1">'[1]Rekap BQ-Pompong'!#REF!</definedName>
    <definedName name="_Misccelaneous" localSheetId="2">'[1]Rekap BQ-Pompong'!#REF!</definedName>
    <definedName name="_Misccelaneous" localSheetId="0">'[1]Rekap BQ-Pompong'!#REF!</definedName>
    <definedName name="_Misccelaneous" localSheetId="4">'[2]Rekap BQ-Pompong'!#REF!</definedName>
    <definedName name="_Misccelaneous">'[3]Rekap BQ-Pompong'!#REF!</definedName>
    <definedName name="Anal.E" localSheetId="3">#REF!</definedName>
    <definedName name="Anal.E" localSheetId="1">#REF!</definedName>
    <definedName name="Anal.E" localSheetId="2">#REF!</definedName>
    <definedName name="Anal.E" localSheetId="0">#REF!</definedName>
    <definedName name="Anal.E" localSheetId="4">#REF!</definedName>
    <definedName name="Anal.E">#REF!</definedName>
    <definedName name="Anal.H" localSheetId="3">#REF!</definedName>
    <definedName name="Anal.H" localSheetId="1">#REF!</definedName>
    <definedName name="Anal.H" localSheetId="2">#REF!</definedName>
    <definedName name="Anal.H" localSheetId="4">#REF!</definedName>
    <definedName name="Anal.H">#REF!</definedName>
    <definedName name="Bahan" localSheetId="3">[1]Bahan!$A$12:$K$395</definedName>
    <definedName name="Bahan" localSheetId="1">[1]Bahan!$A$12:$K$395</definedName>
    <definedName name="Bahan" localSheetId="2">[1]Bahan!$A$12:$K$395</definedName>
    <definedName name="Bahan" localSheetId="0">[1]Bahan!$A$12:$K$395</definedName>
    <definedName name="Bahan" localSheetId="4">[2]Bahan!$A$12:$K$395</definedName>
    <definedName name="Bahan">[3]Bahan!$A$12:$K$395</definedName>
    <definedName name="BQ.Pom" localSheetId="3">#REF!</definedName>
    <definedName name="BQ.Pom" localSheetId="1">#REF!</definedName>
    <definedName name="BQ.Pom" localSheetId="2">#REF!</definedName>
    <definedName name="BQ.Pom" localSheetId="0">#REF!</definedName>
    <definedName name="BQ.Pom" localSheetId="4">#REF!</definedName>
    <definedName name="BQ.Pom">#REF!</definedName>
    <definedName name="Delivery" localSheetId="3">[1]Bahan!#REF!</definedName>
    <definedName name="Delivery" localSheetId="1">[1]Bahan!#REF!</definedName>
    <definedName name="Delivery" localSheetId="2">[1]Bahan!#REF!</definedName>
    <definedName name="Delivery" localSheetId="0">[1]Bahan!#REF!</definedName>
    <definedName name="Delivery" localSheetId="4">[2]Bahan!#REF!</definedName>
    <definedName name="Delivery">[3]Bahan!#REF!</definedName>
    <definedName name="Irrigation_And_Drainage__Structure_Works" localSheetId="3">'[1]Rekap BQ-Pompong'!#REF!</definedName>
    <definedName name="Irrigation_And_Drainage__Structure_Works" localSheetId="1">'[1]Rekap BQ-Pompong'!#REF!</definedName>
    <definedName name="Irrigation_And_Drainage__Structure_Works" localSheetId="2">'[1]Rekap BQ-Pompong'!#REF!</definedName>
    <definedName name="Irrigation_And_Drainage__Structure_Works" localSheetId="0">'[1]Rekap BQ-Pompong'!#REF!</definedName>
    <definedName name="Irrigation_And_Drainage__Structure_Works" localSheetId="4">'[2]Rekap BQ-Pompong'!#REF!</definedName>
    <definedName name="Irrigation_And_Drainage__Structure_Works">'[3]Rekap BQ-Pompong'!#REF!</definedName>
    <definedName name="_xlnm.Print_Area" localSheetId="3">'179 EMBUNG NTB'!$A$1:$V$203</definedName>
    <definedName name="_xlnm.Print_Area" localSheetId="1">'20 EMBUNG OP sbw 2017'!$A$1:$V$37</definedName>
    <definedName name="_xlnm.Print_Area" localSheetId="2">'44 EMBUNG OP Lombok'!$A$1:$AB$65</definedName>
    <definedName name="_xlnm.Print_Area" localSheetId="0">'70 BENDUNGAN'!$A$3:$AC$89</definedName>
    <definedName name="_xlnm.Print_Titles" localSheetId="3">'179 EMBUNG NTB'!$6:$10</definedName>
    <definedName name="_xlnm.Print_Titles" localSheetId="1">'20 EMBUNG OP sbw 2017'!$6:$11</definedName>
    <definedName name="_xlnm.Print_Titles" localSheetId="2">'44 EMBUNG OP Lombok'!$9:$12</definedName>
    <definedName name="rkp" localSheetId="4">'[4]Rekap BQ-Pompong'!#REF!</definedName>
    <definedName name="rkp">'[1]Rekap BQ-Pompong'!#REF!</definedName>
    <definedName name="Upah" localSheetId="3">[1]Upah!$A$14:$T45</definedName>
    <definedName name="Upah" localSheetId="1">[1]Upah!$A$14:$T45</definedName>
    <definedName name="Upah" localSheetId="2">[1]Upah!$A$14:$T45</definedName>
    <definedName name="Upah" localSheetId="0">[1]Upah!$A$14:$T45</definedName>
    <definedName name="Upah" localSheetId="4">[2]Upah!$A$14:$T45</definedName>
    <definedName name="Upah">[3]Upah!$A$14:$T45</definedName>
    <definedName name="www" localSheetId="4">#REF!</definedName>
    <definedName name="www">#REF!</definedName>
  </definedNames>
  <calcPr calcId="152511"/>
</workbook>
</file>

<file path=xl/calcChain.xml><?xml version="1.0" encoding="utf-8"?>
<calcChain xmlns="http://schemas.openxmlformats.org/spreadsheetml/2006/main">
  <c r="H129" i="5" l="1"/>
  <c r="G128" i="5"/>
  <c r="G118" i="5"/>
  <c r="G115" i="5"/>
  <c r="G111" i="5"/>
  <c r="G106" i="5"/>
  <c r="G95" i="5"/>
  <c r="G78" i="5"/>
  <c r="G67" i="5"/>
  <c r="G59" i="5"/>
  <c r="G55" i="5"/>
  <c r="G42" i="5"/>
  <c r="G38" i="5"/>
  <c r="G28" i="5"/>
  <c r="G26" i="5"/>
  <c r="G23" i="5"/>
  <c r="G18" i="5"/>
  <c r="G129" i="5" l="1"/>
  <c r="U198" i="4"/>
  <c r="U197" i="4"/>
  <c r="R176" i="4"/>
  <c r="Q176" i="4"/>
  <c r="P176" i="4"/>
  <c r="O176" i="4"/>
  <c r="N176" i="4"/>
  <c r="M176" i="4"/>
  <c r="L176" i="4"/>
  <c r="K176" i="4"/>
  <c r="J176" i="4"/>
  <c r="I176" i="4"/>
  <c r="H176" i="4"/>
  <c r="E176" i="4"/>
  <c r="D176" i="4"/>
  <c r="R174" i="4"/>
  <c r="Q174" i="4"/>
  <c r="O174" i="4"/>
  <c r="M174" i="4"/>
  <c r="L174" i="4"/>
  <c r="K174" i="4"/>
  <c r="J174" i="4"/>
  <c r="I174" i="4"/>
  <c r="H174" i="4"/>
  <c r="E174" i="4"/>
  <c r="D174" i="4"/>
  <c r="R173" i="4"/>
  <c r="Q173" i="4"/>
  <c r="P173" i="4"/>
  <c r="O173" i="4"/>
  <c r="M173" i="4"/>
  <c r="L173" i="4"/>
  <c r="K173" i="4"/>
  <c r="J173" i="4"/>
  <c r="I173" i="4"/>
  <c r="H173" i="4"/>
  <c r="G173" i="4"/>
  <c r="E173" i="4"/>
  <c r="D173" i="4"/>
  <c r="R172" i="4"/>
  <c r="Q172" i="4"/>
  <c r="P172" i="4"/>
  <c r="O172" i="4"/>
  <c r="M172" i="4"/>
  <c r="L172" i="4"/>
  <c r="K172" i="4"/>
  <c r="J172" i="4"/>
  <c r="I172" i="4"/>
  <c r="H172" i="4"/>
  <c r="G172" i="4"/>
  <c r="E172" i="4"/>
  <c r="U171" i="4"/>
  <c r="U170" i="4"/>
  <c r="U169" i="4"/>
  <c r="B116" i="4"/>
  <c r="H34" i="4"/>
  <c r="H33" i="4"/>
  <c r="A13" i="4"/>
  <c r="A14" i="4" s="1"/>
  <c r="A15" i="4" s="1"/>
  <c r="A16" i="4" s="1"/>
  <c r="A17" i="4" s="1"/>
  <c r="A20" i="4" s="1"/>
  <c r="A21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3" i="4" s="1"/>
  <c r="A194" i="4" s="1"/>
  <c r="A196" i="4" s="1"/>
  <c r="A197" i="4" s="1"/>
  <c r="A198" i="4" s="1"/>
  <c r="A199" i="4" s="1"/>
  <c r="A200" i="4" s="1"/>
  <c r="A201" i="4" s="1"/>
  <c r="V62" i="3" l="1"/>
  <c r="T62" i="3"/>
  <c r="S62" i="3"/>
  <c r="V60" i="3"/>
  <c r="O60" i="3"/>
  <c r="N60" i="3"/>
  <c r="F60" i="3"/>
  <c r="E60" i="3"/>
  <c r="D60" i="3"/>
  <c r="B60" i="3"/>
  <c r="O34" i="3"/>
  <c r="O20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2" i="3" s="1"/>
  <c r="X15" i="3"/>
  <c r="S15" i="3"/>
  <c r="X14" i="3"/>
  <c r="S14" i="3"/>
  <c r="B3" i="3"/>
  <c r="T36" i="2"/>
  <c r="M34" i="2"/>
  <c r="L34" i="2"/>
  <c r="K34" i="2"/>
  <c r="J34" i="2"/>
  <c r="I34" i="2"/>
  <c r="H34" i="2"/>
  <c r="U34" i="2" s="1"/>
  <c r="U33" i="2"/>
  <c r="U32" i="2"/>
  <c r="A32" i="2"/>
  <c r="A33" i="2" s="1"/>
  <c r="A34" i="2" s="1"/>
  <c r="A29" i="2"/>
  <c r="U28" i="2"/>
  <c r="R20" i="2"/>
  <c r="Q20" i="2"/>
  <c r="P20" i="2"/>
  <c r="O20" i="2"/>
  <c r="N20" i="2"/>
  <c r="M20" i="2"/>
  <c r="L20" i="2"/>
  <c r="K20" i="2"/>
  <c r="J20" i="2"/>
  <c r="I20" i="2"/>
  <c r="H20" i="2"/>
  <c r="E20" i="2"/>
  <c r="D20" i="2"/>
  <c r="R18" i="2"/>
  <c r="Q18" i="2"/>
  <c r="O18" i="2"/>
  <c r="M18" i="2"/>
  <c r="L18" i="2"/>
  <c r="K18" i="2"/>
  <c r="J18" i="2"/>
  <c r="I18" i="2"/>
  <c r="H18" i="2"/>
  <c r="E18" i="2"/>
  <c r="D18" i="2"/>
  <c r="R17" i="2"/>
  <c r="Q17" i="2"/>
  <c r="P17" i="2"/>
  <c r="O17" i="2"/>
  <c r="M17" i="2"/>
  <c r="L17" i="2"/>
  <c r="K17" i="2"/>
  <c r="J17" i="2"/>
  <c r="I17" i="2"/>
  <c r="H17" i="2"/>
  <c r="G17" i="2"/>
  <c r="E17" i="2"/>
  <c r="D17" i="2"/>
  <c r="R16" i="2"/>
  <c r="Q16" i="2"/>
  <c r="P16" i="2"/>
  <c r="O16" i="2"/>
  <c r="M16" i="2"/>
  <c r="L16" i="2"/>
  <c r="K16" i="2"/>
  <c r="J16" i="2"/>
  <c r="I16" i="2"/>
  <c r="H16" i="2"/>
  <c r="G16" i="2"/>
  <c r="E16" i="2"/>
  <c r="U15" i="2"/>
  <c r="U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U13" i="2"/>
  <c r="B93" i="1"/>
  <c r="Q92" i="1"/>
  <c r="D89" i="1"/>
  <c r="C89" i="1"/>
  <c r="U88" i="1"/>
  <c r="T88" i="1"/>
  <c r="R88" i="1"/>
  <c r="P88" i="1"/>
  <c r="M88" i="1"/>
  <c r="N88" i="1" s="1"/>
  <c r="L88" i="1"/>
  <c r="U87" i="1"/>
  <c r="T87" i="1"/>
  <c r="R87" i="1"/>
  <c r="P87" i="1"/>
  <c r="N87" i="1"/>
  <c r="L87" i="1"/>
  <c r="R86" i="1"/>
  <c r="P86" i="1"/>
  <c r="N86" i="1"/>
  <c r="R85" i="1"/>
  <c r="P85" i="1"/>
  <c r="N85" i="1"/>
  <c r="R84" i="1"/>
  <c r="P84" i="1"/>
  <c r="N84" i="1"/>
  <c r="R83" i="1"/>
  <c r="P83" i="1"/>
  <c r="N83" i="1"/>
  <c r="R82" i="1"/>
  <c r="P82" i="1"/>
  <c r="N82" i="1"/>
  <c r="R81" i="1"/>
  <c r="P81" i="1"/>
  <c r="N81" i="1"/>
  <c r="R80" i="1"/>
  <c r="P80" i="1"/>
  <c r="N80" i="1"/>
  <c r="R79" i="1"/>
  <c r="P79" i="1"/>
  <c r="N79" i="1"/>
  <c r="R78" i="1"/>
  <c r="P78" i="1"/>
  <c r="N78" i="1"/>
  <c r="R77" i="1"/>
  <c r="P77" i="1"/>
  <c r="N77" i="1"/>
  <c r="R76" i="1"/>
  <c r="P76" i="1"/>
  <c r="N76" i="1"/>
  <c r="R75" i="1"/>
  <c r="P75" i="1"/>
  <c r="N75" i="1"/>
  <c r="R74" i="1"/>
  <c r="P74" i="1"/>
  <c r="N74" i="1"/>
  <c r="R73" i="1"/>
  <c r="P73" i="1"/>
  <c r="N73" i="1"/>
  <c r="R72" i="1"/>
  <c r="P72" i="1"/>
  <c r="N72" i="1"/>
  <c r="R71" i="1"/>
  <c r="P71" i="1"/>
  <c r="N71" i="1"/>
  <c r="R70" i="1"/>
  <c r="P70" i="1"/>
  <c r="N70" i="1"/>
  <c r="R69" i="1"/>
  <c r="P69" i="1"/>
  <c r="N69" i="1"/>
  <c r="R68" i="1"/>
  <c r="P68" i="1"/>
  <c r="N68" i="1"/>
  <c r="R67" i="1"/>
  <c r="P67" i="1"/>
  <c r="N67" i="1"/>
  <c r="R66" i="1"/>
  <c r="P66" i="1"/>
  <c r="N66" i="1"/>
  <c r="R65" i="1"/>
  <c r="P65" i="1"/>
  <c r="N65" i="1"/>
  <c r="R64" i="1"/>
  <c r="P64" i="1"/>
  <c r="N64" i="1"/>
  <c r="R63" i="1"/>
  <c r="P63" i="1"/>
  <c r="N63" i="1"/>
  <c r="R62" i="1"/>
  <c r="P62" i="1"/>
  <c r="N62" i="1"/>
  <c r="R61" i="1"/>
  <c r="P61" i="1"/>
  <c r="N61" i="1"/>
  <c r="R60" i="1"/>
  <c r="P60" i="1"/>
  <c r="N60" i="1"/>
  <c r="R59" i="1"/>
  <c r="P59" i="1"/>
  <c r="N59" i="1"/>
  <c r="R58" i="1"/>
  <c r="P58" i="1"/>
  <c r="N58" i="1"/>
  <c r="R57" i="1"/>
  <c r="P57" i="1"/>
  <c r="N57" i="1"/>
  <c r="R56" i="1"/>
  <c r="P56" i="1"/>
  <c r="N56" i="1"/>
  <c r="R55" i="1"/>
  <c r="P55" i="1"/>
  <c r="N55" i="1"/>
  <c r="R54" i="1"/>
  <c r="P54" i="1"/>
  <c r="N54" i="1"/>
  <c r="R53" i="1"/>
  <c r="P53" i="1"/>
  <c r="N53" i="1"/>
  <c r="R45" i="1"/>
  <c r="P45" i="1"/>
  <c r="N45" i="1"/>
  <c r="R44" i="1"/>
  <c r="P44" i="1"/>
  <c r="N44" i="1"/>
  <c r="R43" i="1"/>
  <c r="P43" i="1"/>
  <c r="N43" i="1"/>
  <c r="R42" i="1"/>
  <c r="P42" i="1"/>
  <c r="N42" i="1"/>
  <c r="R41" i="1"/>
  <c r="P41" i="1"/>
  <c r="N41" i="1"/>
  <c r="R40" i="1"/>
  <c r="P40" i="1"/>
  <c r="N40" i="1"/>
  <c r="R39" i="1"/>
  <c r="P39" i="1"/>
  <c r="N39" i="1"/>
  <c r="R38" i="1"/>
  <c r="P38" i="1"/>
  <c r="N38" i="1"/>
  <c r="R37" i="1"/>
  <c r="P37" i="1"/>
  <c r="N37" i="1"/>
  <c r="R36" i="1"/>
  <c r="P36" i="1"/>
  <c r="N36" i="1"/>
  <c r="R35" i="1"/>
  <c r="P35" i="1"/>
  <c r="N35" i="1"/>
  <c r="R34" i="1"/>
  <c r="P34" i="1"/>
  <c r="N34" i="1"/>
  <c r="R33" i="1"/>
  <c r="P33" i="1"/>
  <c r="N33" i="1"/>
  <c r="R32" i="1"/>
  <c r="P32" i="1"/>
  <c r="N32" i="1"/>
  <c r="R31" i="1"/>
  <c r="P31" i="1"/>
  <c r="N31" i="1"/>
  <c r="R30" i="1"/>
  <c r="P30" i="1"/>
  <c r="N30" i="1"/>
  <c r="R29" i="1"/>
  <c r="P29" i="1"/>
  <c r="N29" i="1"/>
  <c r="R28" i="1"/>
  <c r="P28" i="1"/>
  <c r="N28" i="1"/>
  <c r="R27" i="1"/>
  <c r="P27" i="1"/>
  <c r="N27" i="1"/>
  <c r="R26" i="1"/>
  <c r="P26" i="1"/>
  <c r="N26" i="1"/>
  <c r="R25" i="1"/>
  <c r="P25" i="1"/>
  <c r="N25" i="1"/>
  <c r="R24" i="1"/>
  <c r="P24" i="1"/>
  <c r="N24" i="1"/>
  <c r="R23" i="1"/>
  <c r="P23" i="1"/>
  <c r="N23" i="1"/>
  <c r="R22" i="1"/>
  <c r="P22" i="1"/>
  <c r="N22" i="1"/>
  <c r="R21" i="1"/>
  <c r="P21" i="1"/>
  <c r="N21" i="1"/>
  <c r="R20" i="1"/>
  <c r="P20" i="1"/>
  <c r="N20" i="1"/>
  <c r="R19" i="1"/>
  <c r="P19" i="1"/>
  <c r="N19" i="1"/>
  <c r="R18" i="1"/>
  <c r="P18" i="1"/>
  <c r="N18" i="1"/>
  <c r="R17" i="1"/>
  <c r="P17" i="1"/>
  <c r="N17" i="1"/>
  <c r="R16" i="1"/>
  <c r="P16" i="1"/>
  <c r="N16" i="1"/>
  <c r="R15" i="1"/>
  <c r="P15" i="1"/>
  <c r="N15" i="1"/>
  <c r="R14" i="1"/>
  <c r="P14" i="1"/>
  <c r="N14" i="1"/>
  <c r="R13" i="1"/>
  <c r="P13" i="1"/>
  <c r="N13" i="1"/>
  <c r="R12" i="1"/>
  <c r="P12" i="1"/>
  <c r="N12" i="1"/>
  <c r="L36" i="2" l="1"/>
  <c r="Q36" i="2"/>
  <c r="R93" i="1"/>
  <c r="R95" i="1" s="1"/>
  <c r="B92" i="1"/>
  <c r="R94" i="1"/>
  <c r="R11" i="1"/>
  <c r="P36" i="2"/>
  <c r="R36" i="2"/>
  <c r="N11" i="1"/>
</calcChain>
</file>

<file path=xl/sharedStrings.xml><?xml version="1.0" encoding="utf-8"?>
<sst xmlns="http://schemas.openxmlformats.org/spreadsheetml/2006/main" count="2304" uniqueCount="797">
  <si>
    <t>NO.</t>
  </si>
  <si>
    <t>Nama Bendungan</t>
  </si>
  <si>
    <t>Data Teknis</t>
  </si>
  <si>
    <t>Manfaat</t>
  </si>
  <si>
    <t>Status</t>
  </si>
  <si>
    <t>Updating</t>
  </si>
  <si>
    <t>Ket.</t>
  </si>
  <si>
    <t>Kelembagaan</t>
  </si>
  <si>
    <t>(Tahun)</t>
  </si>
  <si>
    <t>Tinggi</t>
  </si>
  <si>
    <t>Volume Tampungan</t>
  </si>
  <si>
    <t>Tahun Pembuatan</t>
  </si>
  <si>
    <t>Umur</t>
  </si>
  <si>
    <t>Pengukuran</t>
  </si>
  <si>
    <t>Air baku</t>
  </si>
  <si>
    <t xml:space="preserve">Irigasi </t>
  </si>
  <si>
    <t>PLTA</t>
  </si>
  <si>
    <t>Lainnya</t>
  </si>
  <si>
    <t>UPB</t>
  </si>
  <si>
    <t>Petugas</t>
  </si>
  <si>
    <t>Manual</t>
  </si>
  <si>
    <t>Inspeksi</t>
  </si>
  <si>
    <t>RTD</t>
  </si>
  <si>
    <t>(awal/desain)</t>
  </si>
  <si>
    <t>(sekarang)</t>
  </si>
  <si>
    <t>Bathimetri</t>
  </si>
  <si>
    <t>(Ada/Tidak)</t>
  </si>
  <si>
    <t>OP</t>
  </si>
  <si>
    <t>Besar</t>
  </si>
  <si>
    <t xml:space="preserve"> [ m ]</t>
  </si>
  <si>
    <t>[  m³ ]</t>
  </si>
  <si>
    <t>[  10³ m³ ]</t>
  </si>
  <si>
    <t>[Tahun]</t>
  </si>
  <si>
    <t>[ lt/dt ]</t>
  </si>
  <si>
    <t>[ Ha ]</t>
  </si>
  <si>
    <t xml:space="preserve"> [MW]</t>
  </si>
  <si>
    <t>(Jumlah)</t>
  </si>
  <si>
    <t>BWS NT I</t>
  </si>
  <si>
    <t>Mamak</t>
  </si>
  <si>
    <t>41,5</t>
  </si>
  <si>
    <t>500 kva </t>
  </si>
  <si>
    <t>Tambak 225 Ha </t>
  </si>
  <si>
    <t>Ada</t>
  </si>
  <si>
    <t>-</t>
  </si>
  <si>
    <t>Pengga</t>
  </si>
  <si>
    <t>1,862kva </t>
  </si>
  <si>
    <t>Sawah baru 520 Ha </t>
  </si>
  <si>
    <t>Tiu Kulit</t>
  </si>
  <si>
    <t>29,4</t>
  </si>
  <si>
    <t>Pengendali banjir </t>
  </si>
  <si>
    <t>Pemasar</t>
  </si>
  <si>
    <t>Air ternak 1,000 ekor  </t>
  </si>
  <si>
    <t>Olat Rawa</t>
  </si>
  <si>
    <t>Air ternak 200 ekor  </t>
  </si>
  <si>
    <t>Ncera</t>
  </si>
  <si>
    <t>15,60</t>
  </si>
  <si>
    <t>Pelaperado</t>
  </si>
  <si>
    <t>61,5</t>
  </si>
  <si>
    <t>250 kva </t>
  </si>
  <si>
    <t>Tambak 350 Ha</t>
  </si>
  <si>
    <t>Sumi</t>
  </si>
  <si>
    <t>150 kva </t>
  </si>
  <si>
    <t xml:space="preserve">Air ternak 1,000 ekor </t>
  </si>
  <si>
    <t xml:space="preserve">Batu Bulan </t>
  </si>
  <si>
    <t>214 kva </t>
  </si>
  <si>
    <t xml:space="preserve">Air ternak 2,000 ekor </t>
  </si>
  <si>
    <t>Gapit</t>
  </si>
  <si>
    <t>48 Kva</t>
  </si>
  <si>
    <t>Telaga Lebur</t>
  </si>
  <si>
    <t>23,5</t>
  </si>
  <si>
    <r>
      <t> </t>
    </r>
    <r>
      <rPr>
        <sz val="7.5"/>
        <color theme="1"/>
        <rFont val="Arial"/>
        <family val="2"/>
      </rPr>
      <t>Air ternak 100 ekor</t>
    </r>
  </si>
  <si>
    <t>Laju</t>
  </si>
  <si>
    <t xml:space="preserve">Air ternak 100 ekor </t>
  </si>
  <si>
    <t>Labangka</t>
  </si>
  <si>
    <t>Air ternak 100 ekor</t>
  </si>
  <si>
    <t>Batu Bokah</t>
  </si>
  <si>
    <t xml:space="preserve">Air ternak 36 ekor </t>
  </si>
  <si>
    <t>Surabaya</t>
  </si>
  <si>
    <t>Air ternak 160 ekor  </t>
  </si>
  <si>
    <t>Tolotangga</t>
  </si>
  <si>
    <t>Pernek</t>
  </si>
  <si>
    <t>Air ternak 150 ekor  </t>
  </si>
  <si>
    <t>Brangkolong</t>
  </si>
  <si>
    <t>Air ternak 50 ekor </t>
  </si>
  <si>
    <t>Bringe</t>
  </si>
  <si>
    <t>20,5</t>
  </si>
  <si>
    <t xml:space="preserve">Air ternak 63 ekor </t>
  </si>
  <si>
    <t>Soncolopi</t>
  </si>
  <si>
    <t>Batunampar</t>
  </si>
  <si>
    <t>Air ternak 18 ekor</t>
  </si>
  <si>
    <t>Oi Toi</t>
  </si>
  <si>
    <t xml:space="preserve">Air ternak 200 ekor </t>
  </si>
  <si>
    <t>Tibu Kuning</t>
  </si>
  <si>
    <t> Air ternak 150 ekor</t>
  </si>
  <si>
    <t>Tonda Selatan</t>
  </si>
  <si>
    <t>Sejari I</t>
  </si>
  <si>
    <t>Air ternak 300 ekor  </t>
  </si>
  <si>
    <t>Roi Roka</t>
  </si>
  <si>
    <t>Selante</t>
  </si>
  <si>
    <t>Air ternak 250 ekor  </t>
  </si>
  <si>
    <t>Kaswangi</t>
  </si>
  <si>
    <t xml:space="preserve">Air ternak 250 ekor </t>
  </si>
  <si>
    <t>Kesi</t>
  </si>
  <si>
    <t>Senang</t>
  </si>
  <si>
    <t>18,5</t>
  </si>
  <si>
    <t>Air ternak 146 ekor  </t>
  </si>
  <si>
    <t>Jangkih Jawe</t>
  </si>
  <si>
    <t>17,5</t>
  </si>
  <si>
    <t xml:space="preserve">Air ternak 50  ekor </t>
  </si>
  <si>
    <t>Parado Kanca</t>
  </si>
  <si>
    <t>16,5</t>
  </si>
  <si>
    <t>Air ternak 200 ekor </t>
  </si>
  <si>
    <t>Sanggupasante</t>
  </si>
  <si>
    <t>Air ternak 100 ekor </t>
  </si>
  <si>
    <t>Woro</t>
  </si>
  <si>
    <t>Batujai</t>
  </si>
  <si>
    <t>Sawah dongak langit 350 Ha</t>
  </si>
  <si>
    <t>Gunung Paok</t>
  </si>
  <si>
    <t>Air ternak 36 ekor </t>
  </si>
  <si>
    <t>Kempo</t>
  </si>
  <si>
    <t>Kowo</t>
  </si>
  <si>
    <t>Serading</t>
  </si>
  <si>
    <t>Air ternak 300 ekor </t>
  </si>
  <si>
    <t>Jelantik</t>
  </si>
  <si>
    <t>Air ternak 56 ekor </t>
  </si>
  <si>
    <t>Lamenta</t>
  </si>
  <si>
    <t>Lanangga</t>
  </si>
  <si>
    <t>Mengkoang</t>
  </si>
  <si>
    <t>Air ternak 250 ekor </t>
  </si>
  <si>
    <t>Sepayung Dalam</t>
  </si>
  <si>
    <t>Peneda Gandor</t>
  </si>
  <si>
    <t>Air ternak 114 ekor</t>
  </si>
  <si>
    <t>Muer</t>
  </si>
  <si>
    <t xml:space="preserve">Air ternak 150 ekor </t>
  </si>
  <si>
    <t>Jambu</t>
  </si>
  <si>
    <t>13,5</t>
  </si>
  <si>
    <t>Air ternak 150  ekor  </t>
  </si>
  <si>
    <t>Kali Ujung</t>
  </si>
  <si>
    <t> Air ternak 114  ekor  </t>
  </si>
  <si>
    <t>Lasi II</t>
  </si>
  <si>
    <t>Lingkok Lamun</t>
  </si>
  <si>
    <t>Air ternak 1,140 ekor </t>
  </si>
  <si>
    <t>Penyaring</t>
  </si>
  <si>
    <t>Air ternak 100 ekor  </t>
  </si>
  <si>
    <t>Saneo</t>
  </si>
  <si>
    <t>Air ternak 50 ekor  </t>
  </si>
  <si>
    <t>Kengkang</t>
  </si>
  <si>
    <t> Air ternak 150 ekor </t>
  </si>
  <si>
    <t>Pancor</t>
  </si>
  <si>
    <t>13,7</t>
  </si>
  <si>
    <t>Air ternak 22 ekor </t>
  </si>
  <si>
    <t>Mapasan</t>
  </si>
  <si>
    <t xml:space="preserve">Air ternak 30  ekor </t>
  </si>
  <si>
    <t>Sepit</t>
  </si>
  <si>
    <t>24,5</t>
  </si>
  <si>
    <t xml:space="preserve">Air ternak 24 ekor </t>
  </si>
  <si>
    <t>Pare</t>
  </si>
  <si>
    <t xml:space="preserve">Air ternak 45 ekor </t>
  </si>
  <si>
    <t>Pandanduri</t>
  </si>
  <si>
    <t>Tanam kemiri sunan 1,600 pohon </t>
  </si>
  <si>
    <t>Jerowaru</t>
  </si>
  <si>
    <t>Propo Batu Tinja</t>
  </si>
  <si>
    <t>Air ternak 250 ekor</t>
  </si>
  <si>
    <t>Kembar II</t>
  </si>
  <si>
    <t>Tundak</t>
  </si>
  <si>
    <t>Air ternak 95 ekor</t>
  </si>
  <si>
    <t>Jago</t>
  </si>
  <si>
    <t>Air ternak 25 ekor</t>
  </si>
  <si>
    <t>Batu Tulis</t>
  </si>
  <si>
    <t>15,5</t>
  </si>
  <si>
    <t>Air ternak 238 ekor</t>
  </si>
  <si>
    <t>Pejanggik</t>
  </si>
  <si>
    <t>Air ternak 65 ekor</t>
  </si>
  <si>
    <t>Inen Ratu</t>
  </si>
  <si>
    <t>Air ternak 58 ekor</t>
  </si>
  <si>
    <t>Jurang Dao</t>
  </si>
  <si>
    <t>Air ternak 36 ekor</t>
  </si>
  <si>
    <t>Banda</t>
  </si>
  <si>
    <t>Air ternak 200 ekor</t>
  </si>
  <si>
    <t>Gegurik</t>
  </si>
  <si>
    <t>Air ternak 75 ekor</t>
  </si>
  <si>
    <t>Kuangrundun</t>
  </si>
  <si>
    <t>Air ternak 67 ekor</t>
  </si>
  <si>
    <t>lombok</t>
  </si>
  <si>
    <t>sumbawa</t>
  </si>
  <si>
    <t xml:space="preserve">Mataram, 10 Februari 2017
Kepala Balai Wilayah Sungai
Nusa Tenggara I
Ir. Asdin Julaidy,MM.,MT.
NIP. 19630727 199904 1 001.
</t>
  </si>
  <si>
    <t>Kabupaten</t>
  </si>
  <si>
    <t>Sumbawa</t>
  </si>
  <si>
    <t>Lombok Tengah</t>
  </si>
  <si>
    <t>Bima</t>
  </si>
  <si>
    <t>Lombok Barat</t>
  </si>
  <si>
    <t>Lombok Timur</t>
  </si>
  <si>
    <t>Dompu</t>
  </si>
  <si>
    <t>Lombok Utara</t>
  </si>
  <si>
    <t>DATA ASET DAN INVENTARISASI EMBUNG</t>
  </si>
  <si>
    <t>SATUAN PELAKSANAAN KEGIATAN OP SDA IV</t>
  </si>
  <si>
    <t>BIAYA</t>
  </si>
  <si>
    <t>PERSENTASE TERHADAP BIAYA PEMBANGUNAN</t>
  </si>
  <si>
    <t>LOKASI</t>
  </si>
  <si>
    <t>TAHUN</t>
  </si>
  <si>
    <t>DATA TEKNIK</t>
  </si>
  <si>
    <t>FUNGSI</t>
  </si>
  <si>
    <t>KETERANGAN</t>
  </si>
  <si>
    <t>NO</t>
  </si>
  <si>
    <t>NAMA EMBUNG</t>
  </si>
  <si>
    <t>PEM</t>
  </si>
  <si>
    <t>PEMBUATAN</t>
  </si>
  <si>
    <t>CA</t>
  </si>
  <si>
    <t>LUAS GE-</t>
  </si>
  <si>
    <t>TIPE</t>
  </si>
  <si>
    <t xml:space="preserve">VOLUME </t>
  </si>
  <si>
    <t>L</t>
  </si>
  <si>
    <t>H</t>
  </si>
  <si>
    <t>LEBAR</t>
  </si>
  <si>
    <t xml:space="preserve">IRIGASI </t>
  </si>
  <si>
    <t>TERNAK</t>
  </si>
  <si>
    <t>AIR BAKU</t>
  </si>
  <si>
    <t>PLTM</t>
  </si>
  <si>
    <t>PEMELIHARAAN/THN</t>
  </si>
  <si>
    <t>DESA</t>
  </si>
  <si>
    <t>KEC.</t>
  </si>
  <si>
    <t>KAB.</t>
  </si>
  <si>
    <t>BUATAN</t>
  </si>
  <si>
    <t>(Rp.)</t>
  </si>
  <si>
    <r>
      <t>(KM</t>
    </r>
    <r>
      <rPr>
        <b/>
        <vertAlign val="superscript"/>
        <sz val="11"/>
        <rFont val="Tahoma"/>
        <family val="2"/>
      </rPr>
      <t>2</t>
    </r>
    <r>
      <rPr>
        <b/>
        <sz val="11"/>
        <rFont val="Tahoma"/>
        <family val="2"/>
      </rPr>
      <t>)</t>
    </r>
  </si>
  <si>
    <t>NANGAN</t>
  </si>
  <si>
    <t>KONSTRUKSI</t>
  </si>
  <si>
    <t>(m3)</t>
  </si>
  <si>
    <t>(m)</t>
  </si>
  <si>
    <t>SPILLWAY</t>
  </si>
  <si>
    <t>(ha)</t>
  </si>
  <si>
    <t>(Ekor)</t>
  </si>
  <si>
    <t>(KK)</t>
  </si>
  <si>
    <t>(KVA)</t>
  </si>
  <si>
    <t>PER TAHUN</t>
  </si>
  <si>
    <t>(Ha)</t>
  </si>
  <si>
    <t>A</t>
  </si>
  <si>
    <t>EMBUNG DI KAB. SUMBAWA/KSB</t>
  </si>
  <si>
    <t>Embung Tolo Oi</t>
  </si>
  <si>
    <t>Tolo Oi</t>
  </si>
  <si>
    <t>Tarano</t>
  </si>
  <si>
    <t>pas.batu</t>
  </si>
  <si>
    <t>Embung Jompong</t>
  </si>
  <si>
    <t xml:space="preserve"> Muer</t>
  </si>
  <si>
    <t xml:space="preserve"> Plampang</t>
  </si>
  <si>
    <t>Timbunan</t>
  </si>
  <si>
    <t>Embung Mantar</t>
  </si>
  <si>
    <t xml:space="preserve"> Mantar </t>
  </si>
  <si>
    <t xml:space="preserve"> Seteluk</t>
  </si>
  <si>
    <t>KSB</t>
  </si>
  <si>
    <t>Embung Ai Buak</t>
  </si>
  <si>
    <t>Dete</t>
  </si>
  <si>
    <t>Embung Pompong</t>
  </si>
  <si>
    <t>Embung Mamak</t>
  </si>
  <si>
    <t>PATM Beringin Sila</t>
  </si>
  <si>
    <t xml:space="preserve">Tengah </t>
  </si>
  <si>
    <t>Utan</t>
  </si>
  <si>
    <t>Embung Jeruk Lone</t>
  </si>
  <si>
    <t>Embung Tiu Rantok</t>
  </si>
  <si>
    <t>Tiu Rantok</t>
  </si>
  <si>
    <t>Jereweh</t>
  </si>
  <si>
    <t>Embung Tiu Nisung</t>
  </si>
  <si>
    <t>Tiu Nisung</t>
  </si>
  <si>
    <t>Seteluk</t>
  </si>
  <si>
    <t>Embung Ai Gali</t>
  </si>
  <si>
    <t>Ai Gali</t>
  </si>
  <si>
    <t>Lopok</t>
  </si>
  <si>
    <t>Embung Sangur Maja</t>
  </si>
  <si>
    <t>Lab. Sangur</t>
  </si>
  <si>
    <t>Maronge</t>
  </si>
  <si>
    <t>Embung Kokar Pekok</t>
  </si>
  <si>
    <t>Ongko</t>
  </si>
  <si>
    <t>Empang</t>
  </si>
  <si>
    <t>Embung Kuris</t>
  </si>
  <si>
    <t>Lab. Kuris</t>
  </si>
  <si>
    <t>Lape</t>
  </si>
  <si>
    <t>B</t>
  </si>
  <si>
    <t>EMBUNG DI KAB. DOMPU</t>
  </si>
  <si>
    <t>Embung Soncolopi</t>
  </si>
  <si>
    <t>Rasabou</t>
  </si>
  <si>
    <t>Hu'u</t>
  </si>
  <si>
    <t>Embung Panijara</t>
  </si>
  <si>
    <t>Pas.batu</t>
  </si>
  <si>
    <t>C</t>
  </si>
  <si>
    <t>EMBUNG DI KAB. BIMA</t>
  </si>
  <si>
    <t xml:space="preserve"> Embung Wora </t>
  </si>
  <si>
    <t>Tawali</t>
  </si>
  <si>
    <t>Wera</t>
  </si>
  <si>
    <t>Embung Waworada</t>
  </si>
  <si>
    <t>Karumbu</t>
  </si>
  <si>
    <t>Belo</t>
  </si>
  <si>
    <t>Pas. Batu</t>
  </si>
  <si>
    <t>Embung Kore</t>
  </si>
  <si>
    <t>Kore</t>
  </si>
  <si>
    <t>Sanggar</t>
  </si>
  <si>
    <t>Embung Ngirah I</t>
  </si>
  <si>
    <t>Mangge</t>
  </si>
  <si>
    <t>Lambu</t>
  </si>
  <si>
    <t>TOTAL</t>
  </si>
  <si>
    <t>Sumbawa Besar,    18 Oktober  2013</t>
  </si>
  <si>
    <t>Kepala Satuan Pelaksanaan Kegiatan</t>
  </si>
  <si>
    <t>OP. Sumber Daya Air II</t>
  </si>
  <si>
    <t>Ir. Lalu Rahmanadi, MM, MT</t>
  </si>
  <si>
    <t>NIP. 19651231 199803 1 055</t>
  </si>
  <si>
    <t>DATA EMBUNG DI PULAU LOMBOK YANG DI OPERASIKAN DAN DIPELIHARA</t>
  </si>
  <si>
    <t xml:space="preserve">BALAI WILAYAH SUNGAI NUSA TENGGARA I </t>
  </si>
  <si>
    <t>TAHUN ANGGARAN 2017</t>
  </si>
  <si>
    <t>LOKASI     :</t>
  </si>
  <si>
    <t>P. LOMBOK</t>
  </si>
  <si>
    <t>POSISI</t>
  </si>
  <si>
    <t>NAMA BENDUNGAN</t>
  </si>
  <si>
    <t>BUJUR TIMUR (BT)</t>
  </si>
  <si>
    <t>LINTANG SELATAN (LS)</t>
  </si>
  <si>
    <t>DAS</t>
  </si>
  <si>
    <t>PEM-</t>
  </si>
  <si>
    <t xml:space="preserve">LUAS </t>
  </si>
  <si>
    <t>H dari</t>
  </si>
  <si>
    <t>DAN EMBUNG</t>
  </si>
  <si>
    <t>°</t>
  </si>
  <si>
    <t>'</t>
  </si>
  <si>
    <t>"</t>
  </si>
  <si>
    <r>
      <t>(km</t>
    </r>
    <r>
      <rPr>
        <b/>
        <vertAlign val="superscript"/>
        <sz val="14"/>
        <rFont val="Times New Roman"/>
        <family val="1"/>
      </rPr>
      <t>2</t>
    </r>
    <r>
      <rPr>
        <b/>
        <sz val="14"/>
        <rFont val="Times New Roman"/>
        <family val="1"/>
      </rPr>
      <t>)</t>
    </r>
  </si>
  <si>
    <t>GENANGAN</t>
  </si>
  <si>
    <r>
      <t>(m</t>
    </r>
    <r>
      <rPr>
        <b/>
        <vertAlign val="superscript"/>
        <sz val="14"/>
        <rFont val="Times New Roman"/>
        <family val="1"/>
      </rPr>
      <t>3</t>
    </r>
    <r>
      <rPr>
        <b/>
        <sz val="14"/>
        <rFont val="Times New Roman"/>
        <family val="1"/>
      </rPr>
      <t>)</t>
    </r>
  </si>
  <si>
    <t>Sungai</t>
  </si>
  <si>
    <t>Pondasi</t>
  </si>
  <si>
    <t>SPILL</t>
  </si>
  <si>
    <t>N</t>
  </si>
  <si>
    <t>I</t>
  </si>
  <si>
    <t>EMBUNG</t>
  </si>
  <si>
    <t>KAB. LOMBOK TENGAH</t>
  </si>
  <si>
    <t>Embung Jurang Jaler</t>
  </si>
  <si>
    <t>Jurang Jaler</t>
  </si>
  <si>
    <t>Praya Tengah</t>
  </si>
  <si>
    <t>Loteng</t>
  </si>
  <si>
    <t>Dodokan</t>
  </si>
  <si>
    <t>Pas. batukali</t>
  </si>
  <si>
    <t>Embung Bumbang</t>
  </si>
  <si>
    <t>Mertak</t>
  </si>
  <si>
    <t>Pujut</t>
  </si>
  <si>
    <t>Balak</t>
  </si>
  <si>
    <t>Timb Tanah</t>
  </si>
  <si>
    <t>Embung Menteang</t>
  </si>
  <si>
    <t>Montong Terep</t>
  </si>
  <si>
    <t>Praya</t>
  </si>
  <si>
    <t>Pas Bt Kali</t>
  </si>
  <si>
    <t>Embung Bombas</t>
  </si>
  <si>
    <t>Kateng</t>
  </si>
  <si>
    <t>Praya Barat</t>
  </si>
  <si>
    <t>Embung Kepok</t>
  </si>
  <si>
    <t>Aikmual</t>
  </si>
  <si>
    <t>Embung Babi</t>
  </si>
  <si>
    <t>Puyung</t>
  </si>
  <si>
    <t>Jonggat</t>
  </si>
  <si>
    <t>08</t>
  </si>
  <si>
    <t>Pas. Batukali</t>
  </si>
  <si>
    <t>Suplesi ke Bd Babi</t>
  </si>
  <si>
    <t>Embung Enem</t>
  </si>
  <si>
    <t>Batunyala</t>
  </si>
  <si>
    <t>.</t>
  </si>
  <si>
    <t>Embung Masjid</t>
  </si>
  <si>
    <t>Montong Sapah</t>
  </si>
  <si>
    <t>Praya Barat Daya</t>
  </si>
  <si>
    <t>Kelep</t>
  </si>
  <si>
    <t>Embung Goa Dakang</t>
  </si>
  <si>
    <t>Pengembur</t>
  </si>
  <si>
    <t>Embung Pengadang</t>
  </si>
  <si>
    <t>Pengadang</t>
  </si>
  <si>
    <t>Embung Goa</t>
  </si>
  <si>
    <t>Lajut</t>
  </si>
  <si>
    <t>Renggung</t>
  </si>
  <si>
    <t>Embung Muncan</t>
  </si>
  <si>
    <t xml:space="preserve">Monggas </t>
  </si>
  <si>
    <t>Kopang</t>
  </si>
  <si>
    <t>Embung Sade</t>
  </si>
  <si>
    <t>Barabali</t>
  </si>
  <si>
    <t>Batukliang</t>
  </si>
  <si>
    <t>Embung Pendem</t>
  </si>
  <si>
    <t>Pendem</t>
  </si>
  <si>
    <t>Janapria</t>
  </si>
  <si>
    <t>Embung Danasari</t>
  </si>
  <si>
    <t>Kerembung</t>
  </si>
  <si>
    <t>Embung Kuangsampi</t>
  </si>
  <si>
    <t>Embung Tasik-asik</t>
  </si>
  <si>
    <t>Setuta</t>
  </si>
  <si>
    <t>Embung Pengkemit</t>
  </si>
  <si>
    <t>Pengengat</t>
  </si>
  <si>
    <t>Embung Bage</t>
  </si>
  <si>
    <t>Embung Gule Liat</t>
  </si>
  <si>
    <t>Aik Bukak</t>
  </si>
  <si>
    <t>Batukliang Utara</t>
  </si>
  <si>
    <t>Babak</t>
  </si>
  <si>
    <t>Embung Bual</t>
  </si>
  <si>
    <t>Aik Bual</t>
  </si>
  <si>
    <t>Embung Gerantung</t>
  </si>
  <si>
    <t>Gerantung</t>
  </si>
  <si>
    <t>Embung Tanggor</t>
  </si>
  <si>
    <t>Braim</t>
  </si>
  <si>
    <t>Embung Uwung</t>
  </si>
  <si>
    <t>Embung Karung</t>
  </si>
  <si>
    <t>Montong Gamang</t>
  </si>
  <si>
    <t>Palung</t>
  </si>
  <si>
    <t>Embung Pasekar</t>
  </si>
  <si>
    <t>Embung Jebak</t>
  </si>
  <si>
    <t>Embung Dakung</t>
  </si>
  <si>
    <t>Embung Bengak</t>
  </si>
  <si>
    <t>KAB. LOMBOK TIMUR</t>
  </si>
  <si>
    <t>Embung Bt Lawang</t>
  </si>
  <si>
    <t>Gelanggang</t>
  </si>
  <si>
    <t>Sakra</t>
  </si>
  <si>
    <t>Lotim</t>
  </si>
  <si>
    <t>Embung Rungkang</t>
  </si>
  <si>
    <t>Sukaraja</t>
  </si>
  <si>
    <t>Embung Kokok Koak</t>
  </si>
  <si>
    <t>Perigi</t>
  </si>
  <si>
    <t>Pringgabaya</t>
  </si>
  <si>
    <t>Desa</t>
  </si>
  <si>
    <t>Pas Batukali</t>
  </si>
  <si>
    <t>Embung Kandong</t>
  </si>
  <si>
    <t>Kandong</t>
  </si>
  <si>
    <t>Terare</t>
  </si>
  <si>
    <t>Embung Awing</t>
  </si>
  <si>
    <t>Kesambi</t>
  </si>
  <si>
    <t>Embung Munte</t>
  </si>
  <si>
    <t>Sakra Timur</t>
  </si>
  <si>
    <t>Moyot</t>
  </si>
  <si>
    <t>Embung Penye</t>
  </si>
  <si>
    <t>Swangi</t>
  </si>
  <si>
    <t>Embung Penggek</t>
  </si>
  <si>
    <t>Rarang Tengah</t>
  </si>
  <si>
    <t>Timb. Tanah</t>
  </si>
  <si>
    <t>Embung Penyampek/Baloq</t>
  </si>
  <si>
    <t>Embung Gunung Sepang</t>
  </si>
  <si>
    <t>Denggen</t>
  </si>
  <si>
    <t>Selong</t>
  </si>
  <si>
    <t>Aik ampat</t>
  </si>
  <si>
    <t>Embung Pondok Raden</t>
  </si>
  <si>
    <t>Wakan</t>
  </si>
  <si>
    <t>Embung Tembeng</t>
  </si>
  <si>
    <t>Suka Damai</t>
  </si>
  <si>
    <t>Embung Kondok</t>
  </si>
  <si>
    <t>Borok Toyang</t>
  </si>
  <si>
    <t>Sakra Barat</t>
  </si>
  <si>
    <t>KAB. LOMBOK UTARA</t>
  </si>
  <si>
    <t>Embung Lokok Tawah</t>
  </si>
  <si>
    <t>Akar-akar</t>
  </si>
  <si>
    <t>Bayan</t>
  </si>
  <si>
    <t>Lom-utara</t>
  </si>
  <si>
    <t>09</t>
  </si>
  <si>
    <t>Lebak</t>
  </si>
  <si>
    <t>LOKOK TAWAH</t>
  </si>
  <si>
    <t>MARE</t>
  </si>
  <si>
    <t>KAB. LOMBOK BARAT</t>
  </si>
  <si>
    <t>Embung Telekong I</t>
  </si>
  <si>
    <t>Sekotong Tengah</t>
  </si>
  <si>
    <t>Sekotong</t>
  </si>
  <si>
    <t>Lobar</t>
  </si>
  <si>
    <t>tidak ada saluran</t>
  </si>
  <si>
    <t>Embung Telekong II</t>
  </si>
  <si>
    <t>Embung Bantir</t>
  </si>
  <si>
    <t>Dasan Geres</t>
  </si>
  <si>
    <t>Gerung</t>
  </si>
  <si>
    <t>lobar</t>
  </si>
  <si>
    <t>Embung Bentenu</t>
  </si>
  <si>
    <t>Embung Mareje</t>
  </si>
  <si>
    <t>Mareje</t>
  </si>
  <si>
    <t>Lembar</t>
  </si>
  <si>
    <t>Embung Teloke</t>
  </si>
  <si>
    <t>Batu Layar</t>
  </si>
  <si>
    <t>Gunung Sari</t>
  </si>
  <si>
    <t>Embung Bayan</t>
  </si>
  <si>
    <t>Mumbul Sari</t>
  </si>
  <si>
    <t>Sal blm ada</t>
  </si>
  <si>
    <t>Embung Bodak</t>
  </si>
  <si>
    <t>Embung Perandap</t>
  </si>
  <si>
    <t>Bunut Baok</t>
  </si>
  <si>
    <t>Embung Bubuk</t>
  </si>
  <si>
    <t>Bodak</t>
  </si>
  <si>
    <t>Embung Bebie</t>
  </si>
  <si>
    <t>Embung Lendang Batah</t>
  </si>
  <si>
    <t>Embung Orogendang</t>
  </si>
  <si>
    <t>Mangkung</t>
  </si>
  <si>
    <t>Embung Juwet</t>
  </si>
  <si>
    <t>Embung Patra 1</t>
  </si>
  <si>
    <t>Embung patra 2</t>
  </si>
  <si>
    <t>Embung Bonder</t>
  </si>
  <si>
    <t>Bonder</t>
  </si>
  <si>
    <t>tidak ada jaringan</t>
  </si>
  <si>
    <t>Embung Ngabok</t>
  </si>
  <si>
    <t>Plambik</t>
  </si>
  <si>
    <t>Prabarda</t>
  </si>
  <si>
    <t>Embung Rurut</t>
  </si>
  <si>
    <t>Embung Batu Jangkih</t>
  </si>
  <si>
    <t>Embung Aik Mual/Torok aik beleq</t>
  </si>
  <si>
    <t>Embung Sware</t>
  </si>
  <si>
    <t>Embung Montong Azan</t>
  </si>
  <si>
    <t>Embung Sombeng  II</t>
  </si>
  <si>
    <t>Embung Sombeng I</t>
  </si>
  <si>
    <t>Embung Darak</t>
  </si>
  <si>
    <t>Embung Lamben</t>
  </si>
  <si>
    <t>Embung Montong Sapah 1</t>
  </si>
  <si>
    <t>Embung Leman</t>
  </si>
  <si>
    <t>Kabul</t>
  </si>
  <si>
    <t>Embung Preak</t>
  </si>
  <si>
    <t>Embung Tabaer</t>
  </si>
  <si>
    <t>Embung Bual Pancor</t>
  </si>
  <si>
    <t>Jontlak</t>
  </si>
  <si>
    <t>Embung Batu Nyale</t>
  </si>
  <si>
    <t>Embung Jerujuk</t>
  </si>
  <si>
    <t>Kelebuh</t>
  </si>
  <si>
    <t>Embung Jongkor</t>
  </si>
  <si>
    <t>Lekor</t>
  </si>
  <si>
    <t>Embung Melat I</t>
  </si>
  <si>
    <t>Embung Melat II</t>
  </si>
  <si>
    <t>Embung Inan Ratu</t>
  </si>
  <si>
    <t>Embung Loang Make</t>
  </si>
  <si>
    <t>Loang Make</t>
  </si>
  <si>
    <t>Embung Monjong 1</t>
  </si>
  <si>
    <t>Embung Monjong 2</t>
  </si>
  <si>
    <t>Embung Monggas</t>
  </si>
  <si>
    <t>Embung Tibu Reban</t>
  </si>
  <si>
    <t>Embung Gusi</t>
  </si>
  <si>
    <t>Embgun Jebak</t>
  </si>
  <si>
    <t>Embung Lendang Telage</t>
  </si>
  <si>
    <t>Embung Pejeruk</t>
  </si>
  <si>
    <t>Embung Perok</t>
  </si>
  <si>
    <t>Durian</t>
  </si>
  <si>
    <t>Embung Dasan Sari</t>
  </si>
  <si>
    <t>Embung Beleq</t>
  </si>
  <si>
    <t>Embung Juring</t>
  </si>
  <si>
    <t>Embung Nuru</t>
  </si>
  <si>
    <t>Embung Topor</t>
  </si>
  <si>
    <t>Saba</t>
  </si>
  <si>
    <t>Embung Batu Jaran</t>
  </si>
  <si>
    <t>Embung Kenyalu 1</t>
  </si>
  <si>
    <t>Embung Kenyalu 2</t>
  </si>
  <si>
    <t>Embung Mengkene</t>
  </si>
  <si>
    <t>Rembitan</t>
  </si>
  <si>
    <t>Embung Monggel</t>
  </si>
  <si>
    <t>Embung Ruje</t>
  </si>
  <si>
    <t>Embung Tantih</t>
  </si>
  <si>
    <t>Rambitan</t>
  </si>
  <si>
    <t>Teruwai</t>
  </si>
  <si>
    <t>Embung Gabak</t>
  </si>
  <si>
    <t>Sengkol</t>
  </si>
  <si>
    <t>Embung Tajuk</t>
  </si>
  <si>
    <t>Embung Tereng Borek</t>
  </si>
  <si>
    <t>Gemel</t>
  </si>
  <si>
    <t>Embung Macut</t>
  </si>
  <si>
    <t>Monggas</t>
  </si>
  <si>
    <t>Embung Tokan</t>
  </si>
  <si>
    <t>Dasan Baru</t>
  </si>
  <si>
    <t>Embung Bingkok</t>
  </si>
  <si>
    <t>Muncan</t>
  </si>
  <si>
    <t>Wojogeseng</t>
  </si>
  <si>
    <t>Embung Rindik</t>
  </si>
  <si>
    <t>Dsn Baru</t>
  </si>
  <si>
    <t>Embung Petikus</t>
  </si>
  <si>
    <t>Embung Aik Bukak</t>
  </si>
  <si>
    <t>Embung Aik Leneng</t>
  </si>
  <si>
    <t>Stilling</t>
  </si>
  <si>
    <t>Embung Skedek</t>
  </si>
  <si>
    <t>Embung Pengkores</t>
  </si>
  <si>
    <t>Wajegeseng</t>
  </si>
  <si>
    <t>Embung Tibu Bara</t>
  </si>
  <si>
    <t>2010/2011</t>
  </si>
  <si>
    <t>D</t>
  </si>
  <si>
    <t>Embung Bagek Rupe</t>
  </si>
  <si>
    <t>lotim</t>
  </si>
  <si>
    <t>Keruak</t>
  </si>
  <si>
    <t>Embung Seliat/Paok gading</t>
  </si>
  <si>
    <t>Pijot</t>
  </si>
  <si>
    <t>Embung Mertak</t>
  </si>
  <si>
    <t>Embung Barparigi</t>
  </si>
  <si>
    <t>Embung Repok sampi</t>
  </si>
  <si>
    <t>Selebung ketangga</t>
  </si>
  <si>
    <t>Embung Mangan</t>
  </si>
  <si>
    <t>Embung Pejaik</t>
  </si>
  <si>
    <t>Embung Temodo</t>
  </si>
  <si>
    <t>Pemongkong</t>
  </si>
  <si>
    <t>Saluran buntu</t>
  </si>
  <si>
    <t>Embung Ujung Gol</t>
  </si>
  <si>
    <t>Pemokong</t>
  </si>
  <si>
    <t>Embung Mare</t>
  </si>
  <si>
    <t>Jenggik Utara</t>
  </si>
  <si>
    <t>Montong Gading</t>
  </si>
  <si>
    <t>Embung Solong</t>
  </si>
  <si>
    <t>Montong Betok</t>
  </si>
  <si>
    <t>Embung Kembar I</t>
  </si>
  <si>
    <t>Swela</t>
  </si>
  <si>
    <t>Embung Sapit</t>
  </si>
  <si>
    <t>Sapit</t>
  </si>
  <si>
    <t>Embung Seruni</t>
  </si>
  <si>
    <t>Lb. Lombok</t>
  </si>
  <si>
    <t>Embung gagal</t>
  </si>
  <si>
    <t>Embung Jero Poto</t>
  </si>
  <si>
    <t>Sukarara</t>
  </si>
  <si>
    <t>Embung Bengak Jeropoto</t>
  </si>
  <si>
    <t>Embung Pelepok</t>
  </si>
  <si>
    <t>Embung Toyang</t>
  </si>
  <si>
    <t>Buntiang</t>
  </si>
  <si>
    <t>Embung Lingkok kolo</t>
  </si>
  <si>
    <t>Embung Tibu Kulit</t>
  </si>
  <si>
    <t>Embung Dambrug</t>
  </si>
  <si>
    <t>Embung Pengoros</t>
  </si>
  <si>
    <t>Greneng</t>
  </si>
  <si>
    <t>Embung Peroa/Plan Sakra</t>
  </si>
  <si>
    <t>Embung Montong Belo</t>
  </si>
  <si>
    <t>Embung Tridaye</t>
  </si>
  <si>
    <t>Jenggik</t>
  </si>
  <si>
    <t>Suradadi/Rarang</t>
  </si>
  <si>
    <t>Rarang/Suradadi</t>
  </si>
  <si>
    <t>Embung Batu bangka</t>
  </si>
  <si>
    <t>Embung Raja</t>
  </si>
  <si>
    <t>Santong</t>
  </si>
  <si>
    <t>Embung Loncek/Kenyait</t>
  </si>
  <si>
    <t>Rarang</t>
  </si>
  <si>
    <t>Embung Lendang Jogang</t>
  </si>
  <si>
    <t>Embung Semat</t>
  </si>
  <si>
    <t>Masbagik</t>
  </si>
  <si>
    <t>Embung Montong Atas</t>
  </si>
  <si>
    <t>Montong Baan</t>
  </si>
  <si>
    <t>Sikur</t>
  </si>
  <si>
    <t>Embung Pusuk</t>
  </si>
  <si>
    <t>Sembalun Bumbung</t>
  </si>
  <si>
    <t>Sembalun</t>
  </si>
  <si>
    <t>Embung Penede I</t>
  </si>
  <si>
    <t>Aikmel Utara</t>
  </si>
  <si>
    <t>Aikmel</t>
  </si>
  <si>
    <t>Embung Penede II</t>
  </si>
  <si>
    <t>E</t>
  </si>
  <si>
    <t>Embung Ai Galih</t>
  </si>
  <si>
    <t>Pas batu</t>
  </si>
  <si>
    <t>Pas Bt</t>
  </si>
  <si>
    <t>Embung Ngeru</t>
  </si>
  <si>
    <t xml:space="preserve"> Ngeru</t>
  </si>
  <si>
    <t xml:space="preserve"> Moyo Hilir</t>
  </si>
  <si>
    <t>Embung Songkar</t>
  </si>
  <si>
    <t>Songkar</t>
  </si>
  <si>
    <t>timbunan</t>
  </si>
  <si>
    <t>Embung Batu Bangka</t>
  </si>
  <si>
    <t>Batu Bangka</t>
  </si>
  <si>
    <t xml:space="preserve">Embung Sebeta </t>
  </si>
  <si>
    <t>Embung Batu Lante</t>
  </si>
  <si>
    <t>Embung Mata</t>
  </si>
  <si>
    <t>Embung Batu Razak</t>
  </si>
  <si>
    <t>Pas. batu</t>
  </si>
  <si>
    <t>Embung Petara</t>
  </si>
  <si>
    <t>Sumbawa Barat</t>
  </si>
  <si>
    <t>F</t>
  </si>
  <si>
    <t>Embung Madawa</t>
  </si>
  <si>
    <t>G</t>
  </si>
  <si>
    <t>Embung Kolo</t>
  </si>
  <si>
    <t>Embung Ngirah II</t>
  </si>
  <si>
    <t>Mataram,    9 Februari  2017</t>
  </si>
  <si>
    <t>Kepala Satuan Kerja Operasi dan Pemeliharaan</t>
  </si>
  <si>
    <t>Sumber Daya Air Nusa Tenggara I</t>
  </si>
  <si>
    <t>Plampang</t>
  </si>
  <si>
    <t>Poto</t>
  </si>
  <si>
    <t>Bantulante</t>
  </si>
  <si>
    <t>Mata</t>
  </si>
  <si>
    <t>TOTAL ASET SARANA PRASARANA</t>
  </si>
  <si>
    <t xml:space="preserve">BBWS/BWS </t>
  </si>
  <si>
    <t>No</t>
  </si>
  <si>
    <t>Nama Daerah Irigasi</t>
  </si>
  <si>
    <t>Nama Bendungan/Bendung</t>
  </si>
  <si>
    <t>Jumlah Bendungan/Bendung</t>
  </si>
  <si>
    <t>AUDIT TEKNIS (tahun)</t>
  </si>
  <si>
    <t>AKNOP (Rp)</t>
  </si>
  <si>
    <t>MANUAL OP</t>
  </si>
  <si>
    <t>SOP (tahun)</t>
  </si>
  <si>
    <t>Daerah Irigasi Batujai</t>
  </si>
  <si>
    <t>Bendungan Batujai</t>
  </si>
  <si>
    <t>Daerah Irigasi Pengga</t>
  </si>
  <si>
    <t xml:space="preserve"> -</t>
  </si>
  <si>
    <t>Bendungan Pengga</t>
  </si>
  <si>
    <t>Bendung Dasan Gress</t>
  </si>
  <si>
    <t>Bendung Umbe Rerot</t>
  </si>
  <si>
    <t>Bendung Elen</t>
  </si>
  <si>
    <t>Bendung Borok Bokong</t>
  </si>
  <si>
    <t>Bendung Lapan Janji</t>
  </si>
  <si>
    <t>Bendung Jaga Raga/Lamper</t>
  </si>
  <si>
    <t>Bendung Karang Midang</t>
  </si>
  <si>
    <t>Bendung Batu Dendeng</t>
  </si>
  <si>
    <t>Bendung Gebong</t>
  </si>
  <si>
    <t>Daerah Irigas Pandanduri</t>
  </si>
  <si>
    <t>Bendungan Pandanduri</t>
  </si>
  <si>
    <t>Bendung Pandanduri</t>
  </si>
  <si>
    <t>Bendung Swangi</t>
  </si>
  <si>
    <t>Daerah Irigas Mujur II</t>
  </si>
  <si>
    <t>Bendung Mujur II</t>
  </si>
  <si>
    <t>Bendung Talat-Talat</t>
  </si>
  <si>
    <t>Daerah Irigas Surabaya</t>
  </si>
  <si>
    <t>Bendung Surabaya</t>
  </si>
  <si>
    <t>Daerah Irigasi Jurang Sate Hilir</t>
  </si>
  <si>
    <t>Bendung Jurang Sate Hilir</t>
  </si>
  <si>
    <t>a.</t>
  </si>
  <si>
    <t>Bendung Babi</t>
  </si>
  <si>
    <t>Bendung Rejase</t>
  </si>
  <si>
    <t>Bendung Jonggat</t>
  </si>
  <si>
    <t>Bendung Jelantik</t>
  </si>
  <si>
    <t>Bendung Gontoran</t>
  </si>
  <si>
    <t>Bendung Sukarare</t>
  </si>
  <si>
    <t>Bendung Tiwurampat</t>
  </si>
  <si>
    <t>b.</t>
  </si>
  <si>
    <t>Bendung Montong Gamang</t>
  </si>
  <si>
    <t>Bendung Gerunung</t>
  </si>
  <si>
    <t>Daerah Irigasi Jurang Sate Hulu</t>
  </si>
  <si>
    <t>Bendung Jurang Sate Hulu</t>
  </si>
  <si>
    <t>Bendung Simbe 1</t>
  </si>
  <si>
    <t>Bendung Simbe 2</t>
  </si>
  <si>
    <t>Bendung Sepakek</t>
  </si>
  <si>
    <t>Bendung Peresak</t>
  </si>
  <si>
    <t>Bendung Kekalik</t>
  </si>
  <si>
    <t>Bendung Sintung</t>
  </si>
  <si>
    <t>Bendung Pidade</t>
  </si>
  <si>
    <t>Bendung Bilekere</t>
  </si>
  <si>
    <t>Bendung Jangkok</t>
  </si>
  <si>
    <t>Bendung Babak</t>
  </si>
  <si>
    <t>Daerah Irigasi Jurang Batu</t>
  </si>
  <si>
    <t>Bendung Jurang Batu</t>
  </si>
  <si>
    <t>Bendung Enem</t>
  </si>
  <si>
    <t>Bendung Montong Rapi</t>
  </si>
  <si>
    <t>Daerah Irigasi Katon Kompleks</t>
  </si>
  <si>
    <t>Bendung Katon</t>
  </si>
  <si>
    <t>Bendung Tibunangka</t>
  </si>
  <si>
    <t>Bendung Kulem</t>
  </si>
  <si>
    <t>Bendung Mujur I</t>
  </si>
  <si>
    <t>Bendung Batungapah</t>
  </si>
  <si>
    <t>Bendung Pare</t>
  </si>
  <si>
    <t>Bendung Bile Remong</t>
  </si>
  <si>
    <t>Daerah Irigasi Tanggik Kompleks</t>
  </si>
  <si>
    <t>Bendung Kukusan</t>
  </si>
  <si>
    <t>Bendung Mamben</t>
  </si>
  <si>
    <t>Bendung Tegaron</t>
  </si>
  <si>
    <t>Bendung Reban Haji</t>
  </si>
  <si>
    <t>Bendung Reban Tengah</t>
  </si>
  <si>
    <t>Bendung Reban Kerumut</t>
  </si>
  <si>
    <t>Bendung Gawah Pulih</t>
  </si>
  <si>
    <t>Bendung Suka Mulia</t>
  </si>
  <si>
    <t>Bendung Rundang Danger</t>
  </si>
  <si>
    <t>Bendung Terontong 1</t>
  </si>
  <si>
    <t>Daerah Irigasi Remening Kompleks</t>
  </si>
  <si>
    <t>Bendung Bengkel</t>
  </si>
  <si>
    <t>Bendung Dasan Tereng</t>
  </si>
  <si>
    <t>Bendung Juwet</t>
  </si>
  <si>
    <t>Bendung Keluncing</t>
  </si>
  <si>
    <t>Bendung Datar</t>
  </si>
  <si>
    <t>Bendung Baturiti</t>
  </si>
  <si>
    <t>Bendung Pengempel</t>
  </si>
  <si>
    <t>Bendung Dasan Agung</t>
  </si>
  <si>
    <t>Bendung Terong Tawah</t>
  </si>
  <si>
    <t>Bendung Kuranji Kebon</t>
  </si>
  <si>
    <t>Bendung Kelontong</t>
  </si>
  <si>
    <t>Bendung Remeneng</t>
  </si>
  <si>
    <t>Bendung Pandan</t>
  </si>
  <si>
    <t>Bendung Paok Dodol</t>
  </si>
  <si>
    <t>Bendung Pecatu</t>
  </si>
  <si>
    <t>Bendung Tembuku Kebon</t>
  </si>
  <si>
    <t>Daerah Irigasi Katua</t>
  </si>
  <si>
    <t>Bendung Katua</t>
  </si>
  <si>
    <t>Bendung Rahalayu</t>
  </si>
  <si>
    <t>Bendung Saloko</t>
  </si>
  <si>
    <t>Bendung Laju</t>
  </si>
  <si>
    <t>Bendung Madasely</t>
  </si>
  <si>
    <t>Bendung Tua</t>
  </si>
  <si>
    <t>Bendung Lamago</t>
  </si>
  <si>
    <t>Bendung Lore</t>
  </si>
  <si>
    <t>Bendung Saka</t>
  </si>
  <si>
    <t>Bendung Magelako</t>
  </si>
  <si>
    <t>Daerah Irigasi Rababaka</t>
  </si>
  <si>
    <t>Bendungan Rababaka</t>
  </si>
  <si>
    <t>Bendungan Tanju</t>
  </si>
  <si>
    <t>Bendung Kembeu</t>
  </si>
  <si>
    <t>Bendung Kemudi</t>
  </si>
  <si>
    <t>Daerah Irigasi  Mamak</t>
  </si>
  <si>
    <t>Bendungan Mamak</t>
  </si>
  <si>
    <t>Bendung Mamak</t>
  </si>
  <si>
    <t>Bendung Kakiang</t>
  </si>
  <si>
    <t>Daerah Irigasi Batu Bulan</t>
  </si>
  <si>
    <t>Bendungan Batu Bulan</t>
  </si>
  <si>
    <t>Bendung Moyo</t>
  </si>
  <si>
    <t>Daerah Irigasi Pelaparado</t>
  </si>
  <si>
    <t>Bendungan Pelaparado</t>
  </si>
  <si>
    <t>Bendung Pelaria</t>
  </si>
  <si>
    <t>Bendung Pelacempaka</t>
  </si>
  <si>
    <t>Bendung Pelalambaka</t>
  </si>
  <si>
    <t>Bendung Sie</t>
  </si>
  <si>
    <t>Bendung Parado</t>
  </si>
  <si>
    <t>Bendung Risa</t>
  </si>
  <si>
    <t>Bendung Kalate</t>
  </si>
  <si>
    <t>Bendung Lakalo</t>
  </si>
  <si>
    <t>Longitude</t>
  </si>
  <si>
    <t>Latitude</t>
  </si>
  <si>
    <t>Koordinat</t>
  </si>
  <si>
    <t>DATA BENDUNGAN DAN EMBUNG KELAS BENDUNGAN DI NUSA TENGGARA BARAT</t>
  </si>
  <si>
    <t>DATA TEKNIS EMBUNG DI PROVINSI NUSA TENGGARA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</si>
</sst>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_(* #,##0.00_);_(* \(#,##0.00\);_(* &quot;-&quot;_);_(@_)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theme="1"/>
      <name val="Tahoma"/>
      <family val="2"/>
    </font>
    <font>
      <b/>
      <sz val="7.5"/>
      <color rgb="FF000000"/>
      <name val="Tahoma"/>
      <family val="2"/>
    </font>
    <font>
      <sz val="8"/>
      <color rgb="FF000000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Tahoma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7.5"/>
      <color rgb="FF00000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1"/>
      <name val="Tahoma"/>
      <family val="2"/>
    </font>
    <font>
      <b/>
      <i/>
      <sz val="16"/>
      <name val="Helv"/>
    </font>
    <font>
      <sz val="12"/>
      <name val="Arial MT"/>
    </font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b/>
      <sz val="16"/>
      <name val="Tahoma"/>
      <family val="2"/>
    </font>
    <font>
      <sz val="11"/>
      <name val="Arial"/>
      <family val="2"/>
    </font>
    <font>
      <b/>
      <vertAlign val="superscript"/>
      <sz val="11"/>
      <name val="Tahoma"/>
      <family val="2"/>
    </font>
    <font>
      <b/>
      <sz val="10"/>
      <name val="Tahoma"/>
      <family val="2"/>
    </font>
    <font>
      <sz val="11"/>
      <name val="Tahoma"/>
    </font>
    <font>
      <sz val="12"/>
      <name val="Arial Narrow"/>
      <family val="2"/>
    </font>
    <font>
      <sz val="11"/>
      <name val="Arial Narrow"/>
      <family val="2"/>
    </font>
    <font>
      <b/>
      <u/>
      <sz val="12"/>
      <color indexed="8"/>
      <name val="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48"/>
      <name val="Arial Narrow"/>
      <family val="2"/>
    </font>
    <font>
      <b/>
      <sz val="16"/>
      <name val="Arial Narrow"/>
      <family val="2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sz val="10"/>
      <name val="Times New Roman"/>
      <family val="1"/>
    </font>
    <font>
      <b/>
      <sz val="14"/>
      <color indexed="8"/>
      <name val="Symbol"/>
      <family val="1"/>
      <charset val="2"/>
    </font>
    <font>
      <b/>
      <sz val="14"/>
      <color indexed="8"/>
      <name val="Calibri"/>
      <family val="2"/>
    </font>
    <font>
      <b/>
      <vertAlign val="superscript"/>
      <sz val="14"/>
      <name val="Times New Roman"/>
      <family val="1"/>
    </font>
    <font>
      <b/>
      <sz val="14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sz val="12"/>
      <name val="AvantGarde Bk BT"/>
      <family val="2"/>
    </font>
    <font>
      <b/>
      <u/>
      <sz val="12"/>
      <name val="Arial"/>
      <family val="2"/>
    </font>
    <font>
      <sz val="12"/>
      <color rgb="FFFF0000"/>
      <name val="Tahoma"/>
      <family val="2"/>
    </font>
    <font>
      <sz val="11"/>
      <color rgb="FFFF0000"/>
      <name val="Arial"/>
      <family val="2"/>
    </font>
    <font>
      <sz val="10"/>
      <color rgb="FFFF0000"/>
      <name val="Tahoma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5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rgb="FF9BBB59"/>
      </top>
      <bottom style="medium">
        <color rgb="FF9BBB59"/>
      </bottom>
      <diagonal/>
    </border>
    <border>
      <left/>
      <right/>
      <top/>
      <bottom style="medium">
        <color rgb="FF9BBB59"/>
      </bottom>
      <diagonal/>
    </border>
    <border>
      <left style="medium">
        <color indexed="64"/>
      </left>
      <right/>
      <top style="medium">
        <color rgb="FF9BBB59"/>
      </top>
      <bottom style="medium">
        <color rgb="FF9BBB59"/>
      </bottom>
      <diagonal/>
    </border>
    <border>
      <left/>
      <right style="medium">
        <color indexed="64"/>
      </right>
      <top style="medium">
        <color rgb="FF9BBB59"/>
      </top>
      <bottom style="medium">
        <color rgb="FF9BBB59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rgb="FF9BBB59"/>
      </bottom>
      <diagonal/>
    </border>
    <border>
      <left/>
      <right style="medium">
        <color indexed="64"/>
      </right>
      <top/>
      <bottom style="medium">
        <color rgb="FF9BBB59"/>
      </bottom>
      <diagonal/>
    </border>
  </borders>
  <cellStyleXfs count="30">
    <xf numFmtId="0" fontId="0" fillId="0" borderId="0"/>
    <xf numFmtId="0" fontId="1" fillId="0" borderId="0"/>
    <xf numFmtId="43" fontId="12" fillId="0" borderId="0" applyFont="0" applyFill="0" applyBorder="0" applyAlignment="0" applyProtection="0"/>
    <xf numFmtId="0" fontId="12" fillId="0" borderId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38" fontId="15" fillId="2" borderId="0" applyNumberFormat="0" applyBorder="0" applyAlignment="0" applyProtection="0"/>
    <xf numFmtId="10" fontId="15" fillId="3" borderId="44" applyNumberFormat="0" applyBorder="0" applyAlignment="0" applyProtection="0"/>
    <xf numFmtId="165" fontId="18" fillId="0" borderId="0"/>
    <xf numFmtId="1" fontId="19" fillId="0" borderId="44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10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1" fontId="17" fillId="0" borderId="0" applyFont="0" applyFill="0" applyBorder="0" applyAlignment="0" applyProtection="0"/>
    <xf numFmtId="0" fontId="30" fillId="0" borderId="0"/>
    <xf numFmtId="0" fontId="12" fillId="0" borderId="0"/>
  </cellStyleXfs>
  <cellXfs count="785">
    <xf numFmtId="0" fontId="0" fillId="0" borderId="0" xfId="0"/>
    <xf numFmtId="0" fontId="13" fillId="0" borderId="38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/>
    </xf>
    <xf numFmtId="0" fontId="13" fillId="0" borderId="41" xfId="1" applyFont="1" applyFill="1" applyBorder="1" applyAlignment="1">
      <alignment vertical="center"/>
    </xf>
    <xf numFmtId="0" fontId="13" fillId="0" borderId="42" xfId="1" applyFont="1" applyFill="1" applyBorder="1" applyAlignment="1">
      <alignment vertical="center"/>
    </xf>
    <xf numFmtId="0" fontId="13" fillId="0" borderId="43" xfId="1" applyFont="1" applyFill="1" applyBorder="1"/>
    <xf numFmtId="0" fontId="1" fillId="0" borderId="0" xfId="1" applyFill="1"/>
    <xf numFmtId="0" fontId="2" fillId="0" borderId="0" xfId="1" applyFont="1" applyFill="1" applyAlignment="1"/>
    <xf numFmtId="0" fontId="4" fillId="0" borderId="3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6" fillId="0" borderId="1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 wrapText="1"/>
    </xf>
    <xf numFmtId="0" fontId="1" fillId="0" borderId="24" xfId="1" applyFill="1" applyBorder="1" applyAlignment="1">
      <alignment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" fillId="0" borderId="22" xfId="1" applyFill="1" applyBorder="1" applyAlignment="1">
      <alignment vertical="center" wrapText="1"/>
    </xf>
    <xf numFmtId="0" fontId="7" fillId="0" borderId="26" xfId="1" applyFont="1" applyFill="1" applyBorder="1" applyAlignment="1">
      <alignment horizontal="center"/>
    </xf>
    <xf numFmtId="0" fontId="8" fillId="0" borderId="12" xfId="1" applyFont="1" applyFill="1" applyBorder="1" applyAlignment="1">
      <alignment horizontal="left" wrapText="1"/>
    </xf>
    <xf numFmtId="0" fontId="8" fillId="0" borderId="11" xfId="1" applyFont="1" applyFill="1" applyBorder="1" applyAlignment="1">
      <alignment horizontal="center" wrapText="1"/>
    </xf>
    <xf numFmtId="0" fontId="8" fillId="0" borderId="12" xfId="1" applyFont="1" applyFill="1" applyBorder="1" applyAlignment="1">
      <alignment horizontal="center" wrapText="1"/>
    </xf>
    <xf numFmtId="43" fontId="8" fillId="0" borderId="12" xfId="1" applyNumberFormat="1" applyFont="1" applyFill="1" applyBorder="1" applyAlignment="1">
      <alignment horizontal="center" wrapText="1"/>
    </xf>
    <xf numFmtId="0" fontId="4" fillId="0" borderId="23" xfId="1" applyFont="1" applyFill="1" applyBorder="1" applyAlignment="1">
      <alignment horizontal="left" wrapText="1"/>
    </xf>
    <xf numFmtId="0" fontId="9" fillId="0" borderId="23" xfId="1" applyFont="1" applyFill="1" applyBorder="1" applyAlignment="1">
      <alignment horizontal="right"/>
    </xf>
    <xf numFmtId="0" fontId="4" fillId="0" borderId="27" xfId="1" applyFont="1" applyFill="1" applyBorder="1" applyAlignment="1">
      <alignment horizontal="left" wrapText="1"/>
    </xf>
    <xf numFmtId="0" fontId="10" fillId="0" borderId="29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left" vertical="center" wrapText="1"/>
    </xf>
    <xf numFmtId="0" fontId="10" fillId="0" borderId="31" xfId="1" applyFont="1" applyFill="1" applyBorder="1" applyAlignment="1">
      <alignment horizontal="center" vertical="center" wrapText="1"/>
    </xf>
    <xf numFmtId="164" fontId="10" fillId="0" borderId="32" xfId="2" applyNumberFormat="1" applyFont="1" applyFill="1" applyBorder="1" applyAlignment="1">
      <alignment horizontal="center" vertical="center" wrapText="1"/>
    </xf>
    <xf numFmtId="0" fontId="15" fillId="0" borderId="33" xfId="3" applyFont="1" applyFill="1" applyBorder="1" applyAlignment="1">
      <alignment horizontal="center"/>
    </xf>
    <xf numFmtId="0" fontId="10" fillId="0" borderId="32" xfId="2" applyNumberFormat="1" applyFont="1" applyFill="1" applyBorder="1" applyAlignment="1">
      <alignment horizontal="center" vertical="center" wrapText="1"/>
    </xf>
    <xf numFmtId="43" fontId="10" fillId="0" borderId="32" xfId="2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vertical="center"/>
    </xf>
    <xf numFmtId="43" fontId="10" fillId="0" borderId="32" xfId="2" applyNumberFormat="1" applyFont="1" applyFill="1" applyBorder="1" applyAlignment="1">
      <alignment horizontal="left" vertical="top"/>
    </xf>
    <xf numFmtId="43" fontId="10" fillId="0" borderId="32" xfId="2" applyFont="1" applyFill="1" applyBorder="1" applyAlignment="1">
      <alignment horizontal="center"/>
    </xf>
    <xf numFmtId="0" fontId="10" fillId="0" borderId="32" xfId="1" applyFont="1" applyFill="1" applyBorder="1" applyAlignment="1">
      <alignment horizontal="left" vertical="center"/>
    </xf>
    <xf numFmtId="0" fontId="10" fillId="0" borderId="32" xfId="1" applyFont="1" applyFill="1" applyBorder="1" applyAlignment="1">
      <alignment horizontal="center" vertical="center"/>
    </xf>
    <xf numFmtId="0" fontId="14" fillId="0" borderId="34" xfId="1" applyFont="1" applyFill="1" applyBorder="1" applyAlignment="1">
      <alignment horizontal="left"/>
    </xf>
    <xf numFmtId="0" fontId="10" fillId="0" borderId="37" xfId="1" applyFont="1" applyFill="1" applyBorder="1" applyAlignment="1">
      <alignment horizontal="center" vertical="center" wrapText="1"/>
    </xf>
    <xf numFmtId="0" fontId="10" fillId="0" borderId="37" xfId="1" applyFont="1" applyFill="1" applyBorder="1" applyAlignment="1">
      <alignment horizontal="left" vertical="center" wrapText="1"/>
    </xf>
    <xf numFmtId="164" fontId="10" fillId="0" borderId="37" xfId="2" applyNumberFormat="1" applyFont="1" applyFill="1" applyBorder="1" applyAlignment="1">
      <alignment horizontal="center" vertical="center" wrapText="1"/>
    </xf>
    <xf numFmtId="0" fontId="16" fillId="0" borderId="37" xfId="3" applyFont="1" applyFill="1" applyBorder="1" applyAlignment="1">
      <alignment horizontal="center" vertical="center"/>
    </xf>
    <xf numFmtId="0" fontId="10" fillId="0" borderId="37" xfId="2" applyNumberFormat="1" applyFont="1" applyFill="1" applyBorder="1" applyAlignment="1">
      <alignment horizontal="center" vertical="center" wrapText="1"/>
    </xf>
    <xf numFmtId="43" fontId="10" fillId="0" borderId="37" xfId="2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vertical="center"/>
    </xf>
    <xf numFmtId="43" fontId="10" fillId="0" borderId="37" xfId="2" applyFont="1" applyFill="1" applyBorder="1" applyAlignment="1">
      <alignment horizontal="center" vertical="center"/>
    </xf>
    <xf numFmtId="0" fontId="10" fillId="0" borderId="37" xfId="1" applyFont="1" applyFill="1" applyBorder="1" applyAlignment="1">
      <alignment horizontal="left" vertical="center"/>
    </xf>
    <xf numFmtId="0" fontId="10" fillId="0" borderId="37" xfId="1" applyFont="1" applyFill="1" applyBorder="1" applyAlignment="1">
      <alignment horizontal="center" vertical="center"/>
    </xf>
    <xf numFmtId="0" fontId="13" fillId="0" borderId="37" xfId="1" applyFont="1" applyFill="1" applyBorder="1"/>
    <xf numFmtId="0" fontId="10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vertical="center" wrapText="1"/>
    </xf>
    <xf numFmtId="164" fontId="10" fillId="0" borderId="0" xfId="2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 wrapText="1"/>
    </xf>
    <xf numFmtId="43" fontId="10" fillId="0" borderId="0" xfId="2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vertical="center"/>
    </xf>
    <xf numFmtId="43" fontId="10" fillId="0" borderId="0" xfId="2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center" vertical="center"/>
    </xf>
    <xf numFmtId="0" fontId="13" fillId="0" borderId="0" xfId="1" applyFont="1" applyFill="1" applyBorder="1"/>
    <xf numFmtId="0" fontId="5" fillId="0" borderId="1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/>
    </xf>
    <xf numFmtId="43" fontId="1" fillId="0" borderId="0" xfId="1" applyNumberFormat="1" applyFill="1"/>
    <xf numFmtId="0" fontId="0" fillId="0" borderId="0" xfId="1" applyFont="1" applyFill="1"/>
    <xf numFmtId="0" fontId="23" fillId="0" borderId="0" xfId="3" applyFont="1" applyFill="1"/>
    <xf numFmtId="0" fontId="24" fillId="0" borderId="0" xfId="3" applyFont="1" applyFill="1"/>
    <xf numFmtId="0" fontId="16" fillId="0" borderId="0" xfId="3" applyFont="1" applyFill="1"/>
    <xf numFmtId="0" fontId="23" fillId="0" borderId="0" xfId="3" applyFont="1" applyFill="1" applyAlignment="1">
      <alignment horizontal="centerContinuous"/>
    </xf>
    <xf numFmtId="0" fontId="25" fillId="0" borderId="0" xfId="26" applyFont="1" applyFill="1" applyAlignment="1">
      <alignment horizontal="centerContinuous" vertical="center"/>
    </xf>
    <xf numFmtId="0" fontId="25" fillId="0" borderId="0" xfId="26" applyFont="1" applyFill="1" applyAlignment="1">
      <alignment horizontal="center" vertical="center"/>
    </xf>
    <xf numFmtId="0" fontId="26" fillId="0" borderId="0" xfId="26" applyFont="1" applyFill="1" applyAlignment="1">
      <alignment horizontal="centerContinuous" vertical="center"/>
    </xf>
    <xf numFmtId="0" fontId="26" fillId="0" borderId="0" xfId="26" applyFont="1" applyFill="1" applyAlignment="1">
      <alignment horizontal="center" vertical="center"/>
    </xf>
    <xf numFmtId="43" fontId="26" fillId="0" borderId="0" xfId="26" applyNumberFormat="1" applyFont="1" applyFill="1" applyAlignment="1">
      <alignment horizontal="centerContinuous" vertical="center"/>
    </xf>
    <xf numFmtId="46" fontId="23" fillId="0" borderId="0" xfId="3" quotePrefix="1" applyNumberFormat="1" applyFont="1" applyFill="1"/>
    <xf numFmtId="0" fontId="22" fillId="4" borderId="45" xfId="3" applyFont="1" applyFill="1" applyBorder="1" applyAlignment="1">
      <alignment horizontal="center"/>
    </xf>
    <xf numFmtId="0" fontId="22" fillId="4" borderId="46" xfId="3" applyFont="1" applyFill="1" applyBorder="1" applyAlignment="1">
      <alignment horizontal="center"/>
    </xf>
    <xf numFmtId="0" fontId="22" fillId="4" borderId="47" xfId="3" applyFont="1" applyFill="1" applyBorder="1" applyAlignment="1">
      <alignment horizontal="center" vertical="center"/>
    </xf>
    <xf numFmtId="0" fontId="22" fillId="4" borderId="48" xfId="3" applyFont="1" applyFill="1" applyBorder="1" applyAlignment="1">
      <alignment horizontal="center" vertical="center"/>
    </xf>
    <xf numFmtId="0" fontId="22" fillId="4" borderId="49" xfId="3" applyFont="1" applyFill="1" applyBorder="1"/>
    <xf numFmtId="0" fontId="22" fillId="4" borderId="50" xfId="3" applyFont="1" applyFill="1" applyBorder="1" applyAlignment="1">
      <alignment horizontal="center"/>
    </xf>
    <xf numFmtId="0" fontId="22" fillId="4" borderId="51" xfId="3" applyFont="1" applyFill="1" applyBorder="1" applyAlignment="1">
      <alignment horizontal="center"/>
    </xf>
    <xf numFmtId="0" fontId="22" fillId="4" borderId="52" xfId="3" applyFont="1" applyFill="1" applyBorder="1" applyAlignment="1">
      <alignment horizontal="center" vertical="center"/>
    </xf>
    <xf numFmtId="0" fontId="22" fillId="4" borderId="53" xfId="3" applyFont="1" applyFill="1" applyBorder="1" applyAlignment="1">
      <alignment horizontal="center"/>
    </xf>
    <xf numFmtId="0" fontId="22" fillId="4" borderId="54" xfId="3" applyFont="1" applyFill="1" applyBorder="1" applyAlignment="1">
      <alignment horizontal="center"/>
    </xf>
    <xf numFmtId="0" fontId="22" fillId="4" borderId="55" xfId="3" applyFont="1" applyFill="1" applyBorder="1" applyAlignment="1">
      <alignment horizontal="center"/>
    </xf>
    <xf numFmtId="0" fontId="22" fillId="4" borderId="56" xfId="3" applyFont="1" applyFill="1" applyBorder="1" applyAlignment="1">
      <alignment horizontal="center" vertical="center"/>
    </xf>
    <xf numFmtId="0" fontId="22" fillId="4" borderId="58" xfId="3" applyFont="1" applyFill="1" applyBorder="1" applyAlignment="1">
      <alignment horizontal="center"/>
    </xf>
    <xf numFmtId="0" fontId="22" fillId="4" borderId="56" xfId="3" applyFont="1" applyFill="1" applyBorder="1" applyAlignment="1">
      <alignment horizontal="center"/>
    </xf>
    <xf numFmtId="0" fontId="22" fillId="4" borderId="52" xfId="3" applyFont="1" applyFill="1" applyBorder="1" applyAlignment="1">
      <alignment horizontal="center"/>
    </xf>
    <xf numFmtId="0" fontId="27" fillId="4" borderId="51" xfId="3" applyFont="1" applyFill="1" applyBorder="1" applyAlignment="1">
      <alignment horizontal="center" vertical="center" wrapText="1"/>
    </xf>
    <xf numFmtId="0" fontId="27" fillId="4" borderId="52" xfId="3" applyFont="1" applyFill="1" applyBorder="1" applyAlignment="1">
      <alignment horizontal="center" vertical="center" wrapText="1"/>
    </xf>
    <xf numFmtId="0" fontId="17" fillId="4" borderId="56" xfId="3" applyFont="1" applyFill="1" applyBorder="1" applyAlignment="1">
      <alignment horizontal="center" vertical="center" wrapText="1"/>
    </xf>
    <xf numFmtId="0" fontId="29" fillId="0" borderId="59" xfId="3" applyFont="1" applyFill="1" applyBorder="1" applyAlignment="1">
      <alignment horizontal="center"/>
    </xf>
    <xf numFmtId="0" fontId="29" fillId="0" borderId="53" xfId="3" applyFont="1" applyFill="1" applyBorder="1" applyAlignment="1">
      <alignment horizontal="center"/>
    </xf>
    <xf numFmtId="0" fontId="29" fillId="0" borderId="55" xfId="3" applyFont="1" applyFill="1" applyBorder="1" applyAlignment="1">
      <alignment horizontal="center"/>
    </xf>
    <xf numFmtId="0" fontId="29" fillId="0" borderId="60" xfId="3" applyFont="1" applyFill="1" applyBorder="1" applyAlignment="1">
      <alignment horizontal="center"/>
    </xf>
    <xf numFmtId="0" fontId="29" fillId="0" borderId="52" xfId="3" applyFont="1" applyFill="1" applyBorder="1" applyAlignment="1">
      <alignment horizontal="center"/>
    </xf>
    <xf numFmtId="0" fontId="29" fillId="0" borderId="56" xfId="3" applyFont="1" applyFill="1" applyBorder="1" applyAlignment="1">
      <alignment horizontal="center"/>
    </xf>
    <xf numFmtId="0" fontId="29" fillId="0" borderId="61" xfId="3" applyFont="1" applyFill="1" applyBorder="1"/>
    <xf numFmtId="0" fontId="29" fillId="5" borderId="50" xfId="3" applyFont="1" applyFill="1" applyBorder="1" applyAlignment="1">
      <alignment horizontal="center" vertical="center"/>
    </xf>
    <xf numFmtId="43" fontId="29" fillId="5" borderId="51" xfId="2" applyFont="1" applyFill="1" applyBorder="1" applyAlignment="1">
      <alignment vertical="center"/>
    </xf>
    <xf numFmtId="43" fontId="16" fillId="5" borderId="52" xfId="2" applyFont="1" applyFill="1" applyBorder="1" applyAlignment="1">
      <alignment vertical="center"/>
    </xf>
    <xf numFmtId="43" fontId="16" fillId="5" borderId="56" xfId="2" applyFont="1" applyFill="1" applyBorder="1" applyAlignment="1">
      <alignment vertical="center"/>
    </xf>
    <xf numFmtId="0" fontId="16" fillId="5" borderId="56" xfId="3" applyFont="1" applyFill="1" applyBorder="1" applyAlignment="1">
      <alignment horizontal="center" vertical="center"/>
    </xf>
    <xf numFmtId="164" fontId="16" fillId="5" borderId="56" xfId="2" applyNumberFormat="1" applyFont="1" applyFill="1" applyBorder="1" applyAlignment="1">
      <alignment vertical="center"/>
    </xf>
    <xf numFmtId="43" fontId="16" fillId="5" borderId="56" xfId="2" applyNumberFormat="1" applyFont="1" applyFill="1" applyBorder="1" applyAlignment="1">
      <alignment vertical="center"/>
    </xf>
    <xf numFmtId="43" fontId="16" fillId="5" borderId="56" xfId="2" applyNumberFormat="1" applyFont="1" applyFill="1" applyBorder="1" applyAlignment="1">
      <alignment horizontal="center" vertical="center"/>
    </xf>
    <xf numFmtId="43" fontId="16" fillId="5" borderId="0" xfId="2" applyNumberFormat="1" applyFont="1" applyFill="1" applyBorder="1" applyAlignment="1">
      <alignment horizontal="center" vertical="center"/>
    </xf>
    <xf numFmtId="43" fontId="16" fillId="5" borderId="51" xfId="2" applyNumberFormat="1" applyFont="1" applyFill="1" applyBorder="1" applyAlignment="1">
      <alignment horizontal="center" vertical="center"/>
    </xf>
    <xf numFmtId="0" fontId="16" fillId="5" borderId="57" xfId="3" applyFont="1" applyFill="1" applyBorder="1" applyAlignment="1">
      <alignment vertical="center"/>
    </xf>
    <xf numFmtId="0" fontId="16" fillId="0" borderId="0" xfId="3" applyFont="1" applyFill="1" applyAlignment="1">
      <alignment vertical="center"/>
    </xf>
    <xf numFmtId="0" fontId="24" fillId="0" borderId="62" xfId="3" applyFont="1" applyFill="1" applyBorder="1" applyAlignment="1">
      <alignment horizontal="center" vertical="center"/>
    </xf>
    <xf numFmtId="43" fontId="24" fillId="0" borderId="63" xfId="2" applyFont="1" applyFill="1" applyBorder="1" applyAlignment="1">
      <alignment vertical="center"/>
    </xf>
    <xf numFmtId="43" fontId="24" fillId="0" borderId="64" xfId="2" applyFont="1" applyFill="1" applyBorder="1" applyAlignment="1">
      <alignment vertical="center"/>
    </xf>
    <xf numFmtId="43" fontId="24" fillId="0" borderId="33" xfId="2" applyFont="1" applyFill="1" applyBorder="1" applyAlignment="1">
      <alignment vertical="center"/>
    </xf>
    <xf numFmtId="0" fontId="24" fillId="0" borderId="33" xfId="3" applyFont="1" applyFill="1" applyBorder="1" applyAlignment="1">
      <alignment horizontal="center" vertical="center"/>
    </xf>
    <xf numFmtId="164" fontId="24" fillId="0" borderId="33" xfId="2" applyNumberFormat="1" applyFont="1" applyFill="1" applyBorder="1" applyAlignment="1">
      <alignment vertical="center"/>
    </xf>
    <xf numFmtId="43" fontId="24" fillId="0" borderId="33" xfId="2" applyNumberFormat="1" applyFont="1" applyFill="1" applyBorder="1" applyAlignment="1">
      <alignment horizontal="center" vertical="center"/>
    </xf>
    <xf numFmtId="43" fontId="24" fillId="0" borderId="33" xfId="2" applyNumberFormat="1" applyFont="1" applyFill="1" applyBorder="1" applyAlignment="1">
      <alignment vertical="center"/>
    </xf>
    <xf numFmtId="43" fontId="24" fillId="0" borderId="30" xfId="2" applyNumberFormat="1" applyFont="1" applyFill="1" applyBorder="1" applyAlignment="1">
      <alignment horizontal="center" vertical="center"/>
    </xf>
    <xf numFmtId="43" fontId="24" fillId="0" borderId="63" xfId="2" applyNumberFormat="1" applyFont="1" applyFill="1" applyBorder="1" applyAlignment="1">
      <alignment horizontal="center" vertical="center"/>
    </xf>
    <xf numFmtId="0" fontId="24" fillId="0" borderId="65" xfId="3" applyFont="1" applyFill="1" applyBorder="1" applyAlignment="1">
      <alignment vertical="center"/>
    </xf>
    <xf numFmtId="43" fontId="24" fillId="0" borderId="33" xfId="2" applyNumberFormat="1" applyFont="1" applyFill="1" applyBorder="1" applyAlignment="1">
      <alignment horizontal="right" vertical="center"/>
    </xf>
    <xf numFmtId="43" fontId="24" fillId="0" borderId="66" xfId="2" applyFont="1" applyFill="1" applyBorder="1" applyAlignment="1">
      <alignment vertical="center"/>
    </xf>
    <xf numFmtId="43" fontId="24" fillId="0" borderId="67" xfId="2" applyFont="1" applyFill="1" applyBorder="1" applyAlignment="1">
      <alignment vertical="center"/>
    </xf>
    <xf numFmtId="43" fontId="24" fillId="0" borderId="28" xfId="2" applyFont="1" applyFill="1" applyBorder="1" applyAlignment="1">
      <alignment vertical="center"/>
    </xf>
    <xf numFmtId="0" fontId="24" fillId="0" borderId="28" xfId="3" applyFont="1" applyFill="1" applyBorder="1" applyAlignment="1">
      <alignment horizontal="center" vertical="center"/>
    </xf>
    <xf numFmtId="164" fontId="24" fillId="0" borderId="28" xfId="2" applyNumberFormat="1" applyFont="1" applyFill="1" applyBorder="1" applyAlignment="1">
      <alignment vertical="center"/>
    </xf>
    <xf numFmtId="43" fontId="24" fillId="0" borderId="28" xfId="2" applyNumberFormat="1" applyFont="1" applyFill="1" applyBorder="1" applyAlignment="1">
      <alignment vertical="center"/>
    </xf>
    <xf numFmtId="43" fontId="24" fillId="0" borderId="28" xfId="2" applyNumberFormat="1" applyFont="1" applyFill="1" applyBorder="1" applyAlignment="1">
      <alignment horizontal="right" vertical="center"/>
    </xf>
    <xf numFmtId="43" fontId="24" fillId="0" borderId="28" xfId="2" applyNumberFormat="1" applyFont="1" applyFill="1" applyBorder="1" applyAlignment="1">
      <alignment horizontal="center" vertical="center"/>
    </xf>
    <xf numFmtId="43" fontId="24" fillId="0" borderId="68" xfId="2" applyNumberFormat="1" applyFont="1" applyFill="1" applyBorder="1" applyAlignment="1">
      <alignment horizontal="center" vertical="center"/>
    </xf>
    <xf numFmtId="43" fontId="24" fillId="0" borderId="66" xfId="2" applyNumberFormat="1" applyFont="1" applyFill="1" applyBorder="1" applyAlignment="1">
      <alignment horizontal="center" vertical="center"/>
    </xf>
    <xf numFmtId="0" fontId="24" fillId="0" borderId="69" xfId="3" applyFont="1" applyFill="1" applyBorder="1" applyAlignment="1">
      <alignment vertical="center"/>
    </xf>
    <xf numFmtId="164" fontId="24" fillId="0" borderId="28" xfId="9" applyNumberFormat="1" applyFont="1" applyFill="1" applyBorder="1" applyAlignment="1">
      <alignment vertical="center"/>
    </xf>
    <xf numFmtId="0" fontId="24" fillId="0" borderId="59" xfId="3" applyFont="1" applyFill="1" applyBorder="1" applyAlignment="1">
      <alignment horizontal="center" vertical="center"/>
    </xf>
    <xf numFmtId="43" fontId="24" fillId="0" borderId="53" xfId="2" applyFont="1" applyFill="1" applyBorder="1" applyAlignment="1">
      <alignment vertical="center"/>
    </xf>
    <xf numFmtId="43" fontId="24" fillId="0" borderId="55" xfId="2" applyFont="1" applyFill="1" applyBorder="1" applyAlignment="1">
      <alignment vertical="center"/>
    </xf>
    <xf numFmtId="43" fontId="24" fillId="0" borderId="60" xfId="2" applyFont="1" applyFill="1" applyBorder="1" applyAlignment="1">
      <alignment vertical="center"/>
    </xf>
    <xf numFmtId="0" fontId="24" fillId="0" borderId="60" xfId="3" applyFont="1" applyFill="1" applyBorder="1" applyAlignment="1">
      <alignment horizontal="center" vertical="center"/>
    </xf>
    <xf numFmtId="164" fontId="24" fillId="0" borderId="60" xfId="2" applyNumberFormat="1" applyFont="1" applyFill="1" applyBorder="1" applyAlignment="1">
      <alignment vertical="center"/>
    </xf>
    <xf numFmtId="43" fontId="24" fillId="0" borderId="60" xfId="2" applyNumberFormat="1" applyFont="1" applyFill="1" applyBorder="1" applyAlignment="1">
      <alignment vertical="center"/>
    </xf>
    <xf numFmtId="43" fontId="24" fillId="0" borderId="60" xfId="2" applyNumberFormat="1" applyFont="1" applyFill="1" applyBorder="1" applyAlignment="1">
      <alignment horizontal="right" vertical="center"/>
    </xf>
    <xf numFmtId="43" fontId="24" fillId="0" borderId="60" xfId="2" applyNumberFormat="1" applyFont="1" applyFill="1" applyBorder="1" applyAlignment="1">
      <alignment horizontal="center" vertical="center"/>
    </xf>
    <xf numFmtId="43" fontId="24" fillId="0" borderId="54" xfId="2" applyNumberFormat="1" applyFont="1" applyFill="1" applyBorder="1" applyAlignment="1">
      <alignment horizontal="center" vertical="center"/>
    </xf>
    <xf numFmtId="43" fontId="24" fillId="0" borderId="53" xfId="2" applyNumberFormat="1" applyFont="1" applyFill="1" applyBorder="1" applyAlignment="1">
      <alignment horizontal="center" vertical="center"/>
    </xf>
    <xf numFmtId="0" fontId="24" fillId="0" borderId="61" xfId="3" applyFont="1" applyFill="1" applyBorder="1" applyAlignment="1">
      <alignment vertical="center"/>
    </xf>
    <xf numFmtId="0" fontId="23" fillId="5" borderId="50" xfId="3" applyFont="1" applyFill="1" applyBorder="1" applyAlignment="1">
      <alignment horizontal="center" vertical="center"/>
    </xf>
    <xf numFmtId="43" fontId="23" fillId="5" borderId="51" xfId="2" applyFont="1" applyFill="1" applyBorder="1" applyAlignment="1">
      <alignment vertical="center"/>
    </xf>
    <xf numFmtId="43" fontId="24" fillId="5" borderId="52" xfId="2" applyFont="1" applyFill="1" applyBorder="1" applyAlignment="1">
      <alignment vertical="center"/>
    </xf>
    <xf numFmtId="43" fontId="24" fillId="5" borderId="56" xfId="2" applyFont="1" applyFill="1" applyBorder="1" applyAlignment="1">
      <alignment vertical="center"/>
    </xf>
    <xf numFmtId="0" fontId="24" fillId="5" borderId="56" xfId="3" applyFont="1" applyFill="1" applyBorder="1" applyAlignment="1">
      <alignment horizontal="center" vertical="center"/>
    </xf>
    <xf numFmtId="164" fontId="24" fillId="5" borderId="56" xfId="2" applyNumberFormat="1" applyFont="1" applyFill="1" applyBorder="1" applyAlignment="1">
      <alignment vertical="center"/>
    </xf>
    <xf numFmtId="43" fontId="24" fillId="5" borderId="56" xfId="2" applyNumberFormat="1" applyFont="1" applyFill="1" applyBorder="1" applyAlignment="1">
      <alignment vertical="center"/>
    </xf>
    <xf numFmtId="43" fontId="24" fillId="5" borderId="56" xfId="2" applyNumberFormat="1" applyFont="1" applyFill="1" applyBorder="1" applyAlignment="1">
      <alignment horizontal="right" vertical="center"/>
    </xf>
    <xf numFmtId="43" fontId="24" fillId="5" borderId="56" xfId="2" applyNumberFormat="1" applyFont="1" applyFill="1" applyBorder="1" applyAlignment="1">
      <alignment horizontal="center" vertical="center"/>
    </xf>
    <xf numFmtId="43" fontId="24" fillId="5" borderId="0" xfId="2" applyNumberFormat="1" applyFont="1" applyFill="1" applyBorder="1" applyAlignment="1">
      <alignment horizontal="center" vertical="center"/>
    </xf>
    <xf numFmtId="43" fontId="24" fillId="5" borderId="51" xfId="2" applyNumberFormat="1" applyFont="1" applyFill="1" applyBorder="1" applyAlignment="1">
      <alignment horizontal="center" vertical="center"/>
    </xf>
    <xf numFmtId="0" fontId="24" fillId="5" borderId="57" xfId="3" applyFont="1" applyFill="1" applyBorder="1" applyAlignment="1">
      <alignment vertical="center"/>
    </xf>
    <xf numFmtId="0" fontId="24" fillId="0" borderId="63" xfId="3" applyFont="1" applyFill="1" applyBorder="1" applyAlignment="1">
      <alignment vertical="center"/>
    </xf>
    <xf numFmtId="0" fontId="24" fillId="0" borderId="64" xfId="3" applyFont="1" applyFill="1" applyBorder="1" applyAlignment="1">
      <alignment vertical="center"/>
    </xf>
    <xf numFmtId="0" fontId="24" fillId="0" borderId="33" xfId="3" applyFont="1" applyFill="1" applyBorder="1" applyAlignment="1">
      <alignment vertical="center"/>
    </xf>
    <xf numFmtId="164" fontId="24" fillId="0" borderId="34" xfId="2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164" fontId="24" fillId="0" borderId="65" xfId="2" applyNumberFormat="1" applyFont="1" applyFill="1" applyBorder="1" applyAlignment="1">
      <alignment horizontal="center" vertical="center"/>
    </xf>
    <xf numFmtId="37" fontId="24" fillId="0" borderId="33" xfId="27" applyNumberFormat="1" applyFont="1" applyFill="1" applyBorder="1" applyAlignment="1">
      <alignment horizontal="center" vertical="center"/>
    </xf>
    <xf numFmtId="41" fontId="24" fillId="0" borderId="63" xfId="27" applyFont="1" applyFill="1" applyBorder="1" applyAlignment="1">
      <alignment vertical="center"/>
    </xf>
    <xf numFmtId="41" fontId="24" fillId="0" borderId="64" xfId="27" applyFont="1" applyFill="1" applyBorder="1" applyAlignment="1">
      <alignment vertical="center"/>
    </xf>
    <xf numFmtId="41" fontId="24" fillId="0" borderId="33" xfId="27" applyFont="1" applyFill="1" applyBorder="1" applyAlignment="1">
      <alignment vertical="center"/>
    </xf>
    <xf numFmtId="0" fontId="24" fillId="0" borderId="33" xfId="27" applyNumberFormat="1" applyFont="1" applyFill="1" applyBorder="1" applyAlignment="1">
      <alignment horizontal="center" vertical="center"/>
    </xf>
    <xf numFmtId="166" fontId="24" fillId="0" borderId="33" xfId="27" applyNumberFormat="1" applyFont="1" applyFill="1" applyBorder="1" applyAlignment="1">
      <alignment horizontal="center" vertical="center"/>
    </xf>
    <xf numFmtId="0" fontId="24" fillId="0" borderId="70" xfId="3" applyFont="1" applyFill="1" applyBorder="1" applyAlignment="1">
      <alignment horizontal="center"/>
    </xf>
    <xf numFmtId="0" fontId="24" fillId="0" borderId="71" xfId="3" applyFont="1" applyFill="1" applyBorder="1"/>
    <xf numFmtId="0" fontId="24" fillId="0" borderId="72" xfId="3" applyFont="1" applyFill="1" applyBorder="1"/>
    <xf numFmtId="43" fontId="24" fillId="0" borderId="36" xfId="2" applyFont="1" applyFill="1" applyBorder="1"/>
    <xf numFmtId="0" fontId="24" fillId="0" borderId="36" xfId="3" applyFont="1" applyFill="1" applyBorder="1" applyAlignment="1">
      <alignment horizontal="center"/>
    </xf>
    <xf numFmtId="43" fontId="24" fillId="0" borderId="36" xfId="2" applyNumberFormat="1" applyFont="1" applyFill="1" applyBorder="1"/>
    <xf numFmtId="43" fontId="24" fillId="0" borderId="36" xfId="2" applyNumberFormat="1" applyFont="1" applyFill="1" applyBorder="1" applyAlignment="1">
      <alignment horizontal="center"/>
    </xf>
    <xf numFmtId="43" fontId="24" fillId="0" borderId="12" xfId="2" applyNumberFormat="1" applyFont="1" applyFill="1" applyBorder="1"/>
    <xf numFmtId="43" fontId="24" fillId="0" borderId="71" xfId="2" applyNumberFormat="1" applyFont="1" applyFill="1" applyBorder="1"/>
    <xf numFmtId="0" fontId="24" fillId="0" borderId="73" xfId="3" applyFont="1" applyFill="1" applyBorder="1"/>
    <xf numFmtId="0" fontId="24" fillId="0" borderId="74" xfId="3" applyFont="1" applyFill="1" applyBorder="1"/>
    <xf numFmtId="0" fontId="23" fillId="0" borderId="75" xfId="3" applyFont="1" applyFill="1" applyBorder="1" applyAlignment="1">
      <alignment vertical="center"/>
    </xf>
    <xf numFmtId="0" fontId="24" fillId="0" borderId="76" xfId="3" applyFont="1" applyFill="1" applyBorder="1"/>
    <xf numFmtId="0" fontId="24" fillId="0" borderId="77" xfId="3" applyFont="1" applyFill="1" applyBorder="1"/>
    <xf numFmtId="41" fontId="24" fillId="0" borderId="77" xfId="5" applyFont="1" applyFill="1" applyBorder="1"/>
    <xf numFmtId="164" fontId="23" fillId="0" borderId="77" xfId="3" applyNumberFormat="1" applyFont="1" applyFill="1" applyBorder="1" applyAlignment="1">
      <alignment vertical="center"/>
    </xf>
    <xf numFmtId="0" fontId="23" fillId="0" borderId="77" xfId="3" applyFont="1" applyFill="1" applyBorder="1" applyAlignment="1">
      <alignment vertical="center"/>
    </xf>
    <xf numFmtId="164" fontId="23" fillId="0" borderId="77" xfId="9" applyNumberFormat="1" applyFont="1" applyFill="1" applyBorder="1" applyAlignment="1">
      <alignment vertical="center"/>
    </xf>
    <xf numFmtId="43" fontId="24" fillId="0" borderId="77" xfId="3" applyNumberFormat="1" applyFont="1" applyFill="1" applyBorder="1"/>
    <xf numFmtId="0" fontId="24" fillId="0" borderId="78" xfId="3" applyFont="1" applyFill="1" applyBorder="1"/>
    <xf numFmtId="0" fontId="16" fillId="0" borderId="0" xfId="3" applyFont="1" applyFill="1" applyBorder="1"/>
    <xf numFmtId="41" fontId="16" fillId="0" borderId="0" xfId="5" applyFont="1" applyFill="1" applyBorder="1"/>
    <xf numFmtId="43" fontId="16" fillId="0" borderId="0" xfId="3" applyNumberFormat="1" applyFont="1" applyFill="1" applyBorder="1"/>
    <xf numFmtId="0" fontId="31" fillId="0" borderId="0" xfId="28" applyFont="1" applyFill="1" applyAlignment="1">
      <alignment horizontal="center" vertical="center"/>
    </xf>
    <xf numFmtId="164" fontId="16" fillId="0" borderId="0" xfId="3" applyNumberFormat="1" applyFont="1" applyFill="1"/>
    <xf numFmtId="43" fontId="31" fillId="0" borderId="0" xfId="9" applyFont="1" applyFill="1" applyAlignment="1">
      <alignment horizontal="center" vertical="center"/>
    </xf>
    <xf numFmtId="41" fontId="16" fillId="0" borderId="0" xfId="3" applyNumberFormat="1" applyFont="1" applyFill="1"/>
    <xf numFmtId="43" fontId="32" fillId="0" borderId="0" xfId="9" applyFont="1" applyFill="1" applyAlignment="1">
      <alignment horizontal="center" vertical="center"/>
    </xf>
    <xf numFmtId="0" fontId="33" fillId="0" borderId="0" xfId="28" applyFont="1" applyFill="1" applyBorder="1" applyAlignment="1">
      <alignment horizontal="center"/>
    </xf>
    <xf numFmtId="0" fontId="31" fillId="0" borderId="0" xfId="28" applyFont="1" applyFill="1" applyBorder="1" applyAlignment="1">
      <alignment horizontal="center"/>
    </xf>
    <xf numFmtId="0" fontId="29" fillId="0" borderId="0" xfId="3" applyFont="1" applyFill="1"/>
    <xf numFmtId="43" fontId="16" fillId="0" borderId="0" xfId="3" applyNumberFormat="1" applyFont="1" applyFill="1"/>
    <xf numFmtId="43" fontId="16" fillId="0" borderId="0" xfId="9" applyFont="1" applyFill="1"/>
    <xf numFmtId="0" fontId="34" fillId="0" borderId="0" xfId="29" applyFont="1"/>
    <xf numFmtId="0" fontId="35" fillId="0" borderId="0" xfId="29" applyFont="1"/>
    <xf numFmtId="0" fontId="12" fillId="0" borderId="0" xfId="29"/>
    <xf numFmtId="0" fontId="37" fillId="0" borderId="0" xfId="26" applyFont="1" applyAlignment="1">
      <alignment horizontal="center" vertical="center"/>
    </xf>
    <xf numFmtId="41" fontId="38" fillId="0" borderId="0" xfId="5" applyFont="1" applyBorder="1" applyAlignment="1">
      <alignment vertical="center"/>
    </xf>
    <xf numFmtId="0" fontId="37" fillId="0" borderId="0" xfId="26" applyFont="1" applyAlignment="1">
      <alignment horizontal="left" vertical="center"/>
    </xf>
    <xf numFmtId="0" fontId="12" fillId="0" borderId="0" xfId="29" applyFont="1"/>
    <xf numFmtId="46" fontId="34" fillId="0" borderId="0" xfId="29" quotePrefix="1" applyNumberFormat="1" applyFont="1"/>
    <xf numFmtId="0" fontId="39" fillId="0" borderId="45" xfId="29" applyFont="1" applyBorder="1" applyAlignment="1">
      <alignment horizontal="center"/>
    </xf>
    <xf numFmtId="0" fontId="39" fillId="0" borderId="46" xfId="29" applyFont="1" applyBorder="1" applyAlignment="1">
      <alignment horizontal="center"/>
    </xf>
    <xf numFmtId="0" fontId="39" fillId="0" borderId="47" xfId="29" applyFont="1" applyBorder="1" applyAlignment="1">
      <alignment horizontal="center" vertical="center"/>
    </xf>
    <xf numFmtId="0" fontId="39" fillId="0" borderId="48" xfId="29" applyFont="1" applyBorder="1" applyAlignment="1">
      <alignment horizontal="center"/>
    </xf>
    <xf numFmtId="0" fontId="39" fillId="0" borderId="48" xfId="29" applyFont="1" applyBorder="1" applyAlignment="1">
      <alignment horizontal="center" vertical="center"/>
    </xf>
    <xf numFmtId="0" fontId="39" fillId="0" borderId="49" xfId="29" applyFont="1" applyBorder="1"/>
    <xf numFmtId="0" fontId="40" fillId="0" borderId="0" xfId="29" applyFont="1"/>
    <xf numFmtId="0" fontId="39" fillId="0" borderId="50" xfId="29" applyFont="1" applyBorder="1" applyAlignment="1">
      <alignment horizontal="center"/>
    </xf>
    <xf numFmtId="0" fontId="39" fillId="0" borderId="58" xfId="29" applyFont="1" applyBorder="1" applyAlignment="1">
      <alignment horizontal="center"/>
    </xf>
    <xf numFmtId="0" fontId="39" fillId="0" borderId="56" xfId="29" applyFont="1" applyBorder="1" applyAlignment="1">
      <alignment horizontal="center"/>
    </xf>
    <xf numFmtId="0" fontId="39" fillId="0" borderId="56" xfId="29" applyFont="1" applyFill="1" applyBorder="1" applyAlignment="1">
      <alignment horizontal="center"/>
    </xf>
    <xf numFmtId="0" fontId="39" fillId="0" borderId="57" xfId="29" applyFont="1" applyBorder="1" applyAlignment="1">
      <alignment horizontal="center"/>
    </xf>
    <xf numFmtId="41" fontId="42" fillId="0" borderId="58" xfId="5" applyFont="1" applyBorder="1" applyAlignment="1">
      <alignment horizontal="center" vertical="center"/>
    </xf>
    <xf numFmtId="41" fontId="43" fillId="0" borderId="58" xfId="5" quotePrefix="1" applyFont="1" applyBorder="1" applyAlignment="1">
      <alignment horizontal="center" vertical="center"/>
    </xf>
    <xf numFmtId="41" fontId="43" fillId="0" borderId="58" xfId="5" applyFont="1" applyBorder="1" applyAlignment="1">
      <alignment horizontal="center" vertical="center"/>
    </xf>
    <xf numFmtId="0" fontId="39" fillId="0" borderId="58" xfId="29" applyFont="1" applyFill="1" applyBorder="1" applyAlignment="1">
      <alignment horizontal="center"/>
    </xf>
    <xf numFmtId="0" fontId="39" fillId="0" borderId="59" xfId="29" applyFont="1" applyBorder="1" applyAlignment="1">
      <alignment horizontal="center"/>
    </xf>
    <xf numFmtId="0" fontId="39" fillId="0" borderId="53" xfId="29" applyFont="1" applyBorder="1" applyAlignment="1">
      <alignment horizontal="center"/>
    </xf>
    <xf numFmtId="0" fontId="39" fillId="0" borderId="55" xfId="29" applyFont="1" applyBorder="1" applyAlignment="1">
      <alignment horizontal="center"/>
    </xf>
    <xf numFmtId="0" fontId="39" fillId="0" borderId="60" xfId="29" applyFont="1" applyBorder="1" applyAlignment="1">
      <alignment horizontal="center"/>
    </xf>
    <xf numFmtId="0" fontId="39" fillId="0" borderId="61" xfId="29" applyFont="1" applyBorder="1"/>
    <xf numFmtId="0" fontId="40" fillId="0" borderId="85" xfId="29" applyFont="1" applyBorder="1"/>
    <xf numFmtId="0" fontId="40" fillId="0" borderId="83" xfId="29" applyFont="1" applyBorder="1"/>
    <xf numFmtId="0" fontId="40" fillId="0" borderId="84" xfId="29" applyFont="1" applyBorder="1"/>
    <xf numFmtId="0" fontId="40" fillId="0" borderId="58" xfId="29" applyFont="1" applyBorder="1"/>
    <xf numFmtId="164" fontId="40" fillId="0" borderId="58" xfId="2" applyNumberFormat="1" applyFont="1" applyBorder="1"/>
    <xf numFmtId="0" fontId="40" fillId="0" borderId="86" xfId="29" applyFont="1" applyBorder="1"/>
    <xf numFmtId="0" fontId="45" fillId="0" borderId="87" xfId="29" applyFont="1" applyFill="1" applyBorder="1" applyAlignment="1">
      <alignment horizontal="center" vertical="center"/>
    </xf>
    <xf numFmtId="0" fontId="45" fillId="0" borderId="88" xfId="29" applyFont="1" applyFill="1" applyBorder="1" applyAlignment="1">
      <alignment vertical="center"/>
    </xf>
    <xf numFmtId="0" fontId="27" fillId="0" borderId="89" xfId="29" applyFont="1" applyFill="1" applyBorder="1" applyAlignment="1">
      <alignment vertical="center"/>
    </xf>
    <xf numFmtId="0" fontId="27" fillId="0" borderId="44" xfId="29" applyFont="1" applyBorder="1" applyAlignment="1">
      <alignment vertical="center"/>
    </xf>
    <xf numFmtId="164" fontId="27" fillId="0" borderId="44" xfId="2" applyNumberFormat="1" applyFont="1" applyBorder="1" applyAlignment="1">
      <alignment vertical="center"/>
    </xf>
    <xf numFmtId="164" fontId="46" fillId="0" borderId="44" xfId="2" applyNumberFormat="1" applyFont="1" applyBorder="1" applyAlignment="1">
      <alignment vertical="center"/>
    </xf>
    <xf numFmtId="43" fontId="47" fillId="0" borderId="44" xfId="2" applyNumberFormat="1" applyFont="1" applyBorder="1" applyAlignment="1">
      <alignment vertical="center"/>
    </xf>
    <xf numFmtId="164" fontId="47" fillId="0" borderId="44" xfId="2" applyNumberFormat="1" applyFont="1" applyBorder="1" applyAlignment="1">
      <alignment vertical="center"/>
    </xf>
    <xf numFmtId="164" fontId="27" fillId="0" borderId="44" xfId="2" applyNumberFormat="1" applyFont="1" applyBorder="1"/>
    <xf numFmtId="0" fontId="27" fillId="0" borderId="90" xfId="29" applyFont="1" applyBorder="1"/>
    <xf numFmtId="0" fontId="48" fillId="0" borderId="87" xfId="29" applyFont="1" applyFill="1" applyBorder="1" applyAlignment="1">
      <alignment horizontal="center" vertical="center"/>
    </xf>
    <xf numFmtId="0" fontId="48" fillId="0" borderId="88" xfId="29" applyFont="1" applyBorder="1" applyAlignment="1">
      <alignment vertical="center"/>
    </xf>
    <xf numFmtId="0" fontId="27" fillId="0" borderId="89" xfId="29" applyFont="1" applyBorder="1" applyAlignment="1">
      <alignment vertical="center"/>
    </xf>
    <xf numFmtId="43" fontId="27" fillId="0" borderId="44" xfId="2" applyNumberFormat="1" applyFont="1" applyBorder="1" applyAlignment="1">
      <alignment vertical="center"/>
    </xf>
    <xf numFmtId="43" fontId="46" fillId="0" borderId="44" xfId="2" applyNumberFormat="1" applyFont="1" applyBorder="1" applyAlignment="1">
      <alignment vertical="center"/>
    </xf>
    <xf numFmtId="43" fontId="27" fillId="0" borderId="44" xfId="2" applyNumberFormat="1" applyFont="1" applyBorder="1"/>
    <xf numFmtId="0" fontId="40" fillId="0" borderId="62" xfId="29" applyFont="1" applyFill="1" applyBorder="1" applyAlignment="1">
      <alignment horizontal="center" vertical="center"/>
    </xf>
    <xf numFmtId="0" fontId="40" fillId="0" borderId="63" xfId="29" applyFont="1" applyBorder="1" applyAlignment="1">
      <alignment vertical="center"/>
    </xf>
    <xf numFmtId="0" fontId="40" fillId="0" borderId="64" xfId="29" applyFont="1" applyBorder="1" applyAlignment="1">
      <alignment vertical="center"/>
    </xf>
    <xf numFmtId="0" fontId="40" fillId="0" borderId="33" xfId="29" applyFont="1" applyBorder="1" applyAlignment="1">
      <alignment vertical="center"/>
    </xf>
    <xf numFmtId="0" fontId="40" fillId="0" borderId="33" xfId="29" applyFont="1" applyFill="1" applyBorder="1" applyAlignment="1">
      <alignment vertical="center"/>
    </xf>
    <xf numFmtId="41" fontId="40" fillId="0" borderId="33" xfId="5" applyFont="1" applyBorder="1" applyAlignment="1">
      <alignment vertical="center"/>
    </xf>
    <xf numFmtId="1" fontId="40" fillId="0" borderId="33" xfId="29" applyNumberFormat="1" applyFont="1" applyBorder="1" applyAlignment="1">
      <alignment horizontal="center" vertical="center"/>
    </xf>
    <xf numFmtId="0" fontId="40" fillId="0" borderId="33" xfId="29" applyFont="1" applyBorder="1" applyAlignment="1">
      <alignment horizontal="center" vertical="center"/>
    </xf>
    <xf numFmtId="43" fontId="40" fillId="0" borderId="33" xfId="2" applyNumberFormat="1" applyFont="1" applyBorder="1" applyAlignment="1">
      <alignment vertical="center"/>
    </xf>
    <xf numFmtId="43" fontId="40" fillId="0" borderId="33" xfId="2" applyNumberFormat="1" applyFont="1" applyBorder="1" applyAlignment="1">
      <alignment horizontal="center" vertical="center"/>
    </xf>
    <xf numFmtId="0" fontId="40" fillId="0" borderId="65" xfId="29" applyFont="1" applyBorder="1"/>
    <xf numFmtId="0" fontId="40" fillId="0" borderId="67" xfId="29" applyFont="1" applyBorder="1" applyAlignment="1">
      <alignment vertical="center"/>
    </xf>
    <xf numFmtId="0" fontId="40" fillId="0" borderId="28" xfId="29" applyFont="1" applyBorder="1" applyAlignment="1">
      <alignment vertical="center"/>
    </xf>
    <xf numFmtId="0" fontId="40" fillId="0" borderId="28" xfId="29" applyFont="1" applyFill="1" applyBorder="1" applyAlignment="1">
      <alignment vertical="center"/>
    </xf>
    <xf numFmtId="0" fontId="40" fillId="0" borderId="28" xfId="29" applyFont="1" applyBorder="1" applyAlignment="1">
      <alignment horizontal="center" vertical="center"/>
    </xf>
    <xf numFmtId="43" fontId="40" fillId="0" borderId="28" xfId="2" applyNumberFormat="1" applyFont="1" applyBorder="1" applyAlignment="1">
      <alignment vertical="center"/>
    </xf>
    <xf numFmtId="43" fontId="40" fillId="0" borderId="28" xfId="2" applyNumberFormat="1" applyFont="1" applyBorder="1" applyAlignment="1">
      <alignment horizontal="center" vertical="center"/>
    </xf>
    <xf numFmtId="43" fontId="40" fillId="0" borderId="33" xfId="2" quotePrefix="1" applyNumberFormat="1" applyFont="1" applyBorder="1" applyAlignment="1">
      <alignment horizontal="center" vertical="center"/>
    </xf>
    <xf numFmtId="0" fontId="40" fillId="6" borderId="33" xfId="29" applyFont="1" applyFill="1" applyBorder="1" applyAlignment="1">
      <alignment vertical="center"/>
    </xf>
    <xf numFmtId="0" fontId="40" fillId="6" borderId="33" xfId="29" applyFont="1" applyFill="1" applyBorder="1" applyAlignment="1">
      <alignment horizontal="center" vertical="center"/>
    </xf>
    <xf numFmtId="43" fontId="40" fillId="6" borderId="33" xfId="2" applyNumberFormat="1" applyFont="1" applyFill="1" applyBorder="1" applyAlignment="1">
      <alignment vertical="center"/>
    </xf>
    <xf numFmtId="43" fontId="40" fillId="6" borderId="33" xfId="2" applyNumberFormat="1" applyFont="1" applyFill="1" applyBorder="1" applyAlignment="1">
      <alignment horizontal="center" vertical="center"/>
    </xf>
    <xf numFmtId="0" fontId="40" fillId="0" borderId="63" xfId="29" applyFont="1" applyFill="1" applyBorder="1" applyAlignment="1">
      <alignment vertical="center"/>
    </xf>
    <xf numFmtId="1" fontId="40" fillId="0" borderId="64" xfId="29" applyNumberFormat="1" applyFont="1" applyFill="1" applyBorder="1" applyAlignment="1">
      <alignment vertical="center"/>
    </xf>
    <xf numFmtId="0" fontId="40" fillId="0" borderId="33" xfId="29" applyFont="1" applyFill="1" applyBorder="1" applyAlignment="1">
      <alignment vertical="center" wrapText="1"/>
    </xf>
    <xf numFmtId="41" fontId="40" fillId="0" borderId="33" xfId="5" applyFont="1" applyFill="1" applyBorder="1" applyAlignment="1">
      <alignment vertical="center"/>
    </xf>
    <xf numFmtId="1" fontId="40" fillId="0" borderId="33" xfId="29" applyNumberFormat="1" applyFont="1" applyFill="1" applyBorder="1" applyAlignment="1">
      <alignment horizontal="center" vertical="center"/>
    </xf>
    <xf numFmtId="0" fontId="40" fillId="0" borderId="33" xfId="29" applyFont="1" applyFill="1" applyBorder="1" applyAlignment="1">
      <alignment horizontal="center" vertical="center"/>
    </xf>
    <xf numFmtId="1" fontId="40" fillId="0" borderId="33" xfId="29" applyNumberFormat="1" applyFont="1" applyFill="1" applyBorder="1" applyAlignment="1">
      <alignment vertical="center"/>
    </xf>
    <xf numFmtId="43" fontId="40" fillId="0" borderId="33" xfId="2" applyNumberFormat="1" applyFont="1" applyFill="1" applyBorder="1" applyAlignment="1">
      <alignment horizontal="center" vertical="center"/>
    </xf>
    <xf numFmtId="43" fontId="40" fillId="0" borderId="33" xfId="2" applyNumberFormat="1" applyFont="1" applyFill="1" applyBorder="1" applyAlignment="1">
      <alignment vertical="center"/>
    </xf>
    <xf numFmtId="0" fontId="40" fillId="0" borderId="64" xfId="29" applyFont="1" applyFill="1" applyBorder="1" applyAlignment="1">
      <alignment vertical="center"/>
    </xf>
    <xf numFmtId="0" fontId="40" fillId="0" borderId="91" xfId="29" applyFont="1" applyFill="1" applyBorder="1" applyAlignment="1">
      <alignment horizontal="center" vertical="center"/>
    </xf>
    <xf numFmtId="0" fontId="40" fillId="0" borderId="92" xfId="29" applyFont="1" applyFill="1" applyBorder="1" applyAlignment="1">
      <alignment vertical="center"/>
    </xf>
    <xf numFmtId="0" fontId="40" fillId="0" borderId="93" xfId="29" applyFont="1" applyFill="1" applyBorder="1" applyAlignment="1">
      <alignment vertical="center"/>
    </xf>
    <xf numFmtId="0" fontId="40" fillId="0" borderId="94" xfId="29" applyFont="1" applyFill="1" applyBorder="1" applyAlignment="1">
      <alignment vertical="center"/>
    </xf>
    <xf numFmtId="41" fontId="40" fillId="0" borderId="94" xfId="5" applyFont="1" applyFill="1" applyBorder="1" applyAlignment="1">
      <alignment vertical="center"/>
    </xf>
    <xf numFmtId="1" fontId="40" fillId="0" borderId="94" xfId="29" applyNumberFormat="1" applyFont="1" applyFill="1" applyBorder="1" applyAlignment="1">
      <alignment horizontal="center" vertical="center"/>
    </xf>
    <xf numFmtId="0" fontId="40" fillId="0" borderId="94" xfId="29" applyFont="1" applyFill="1" applyBorder="1" applyAlignment="1">
      <alignment horizontal="center" vertical="center"/>
    </xf>
    <xf numFmtId="43" fontId="40" fillId="0" borderId="94" xfId="2" applyNumberFormat="1" applyFont="1" applyFill="1" applyBorder="1" applyAlignment="1">
      <alignment vertical="center"/>
    </xf>
    <xf numFmtId="43" fontId="40" fillId="0" borderId="94" xfId="2" applyNumberFormat="1" applyFont="1" applyFill="1" applyBorder="1" applyAlignment="1">
      <alignment horizontal="center" vertical="center"/>
    </xf>
    <xf numFmtId="0" fontId="40" fillId="0" borderId="95" xfId="29" applyFont="1" applyBorder="1"/>
    <xf numFmtId="0" fontId="40" fillId="0" borderId="67" xfId="29" applyFont="1" applyFill="1" applyBorder="1" applyAlignment="1">
      <alignment vertical="center"/>
    </xf>
    <xf numFmtId="0" fontId="40" fillId="0" borderId="28" xfId="29" applyFont="1" applyFill="1" applyBorder="1" applyAlignment="1">
      <alignment horizontal="center" vertical="center"/>
    </xf>
    <xf numFmtId="43" fontId="40" fillId="0" borderId="28" xfId="2" applyNumberFormat="1" applyFont="1" applyFill="1" applyBorder="1" applyAlignment="1">
      <alignment vertical="center"/>
    </xf>
    <xf numFmtId="43" fontId="40" fillId="0" borderId="28" xfId="2" applyNumberFormat="1" applyFont="1" applyFill="1" applyBorder="1" applyAlignment="1">
      <alignment horizontal="center" vertical="center"/>
    </xf>
    <xf numFmtId="43" fontId="40" fillId="0" borderId="28" xfId="2" quotePrefix="1" applyNumberFormat="1" applyFont="1" applyFill="1" applyBorder="1" applyAlignment="1">
      <alignment horizontal="center" vertical="center"/>
    </xf>
    <xf numFmtId="43" fontId="40" fillId="0" borderId="33" xfId="2" quotePrefix="1" applyNumberFormat="1" applyFont="1" applyFill="1" applyBorder="1" applyAlignment="1">
      <alignment horizontal="center" vertical="center"/>
    </xf>
    <xf numFmtId="0" fontId="40" fillId="0" borderId="65" xfId="29" applyFont="1" applyFill="1" applyBorder="1"/>
    <xf numFmtId="0" fontId="27" fillId="0" borderId="96" xfId="29" applyFont="1" applyFill="1" applyBorder="1" applyAlignment="1">
      <alignment horizontal="center"/>
    </xf>
    <xf numFmtId="0" fontId="27" fillId="0" borderId="97" xfId="29" applyFont="1" applyFill="1" applyBorder="1"/>
    <xf numFmtId="0" fontId="27" fillId="0" borderId="98" xfId="29" applyFont="1" applyFill="1" applyBorder="1"/>
    <xf numFmtId="0" fontId="27" fillId="0" borderId="99" xfId="29" applyFont="1" applyFill="1" applyBorder="1"/>
    <xf numFmtId="41" fontId="27" fillId="0" borderId="99" xfId="5" applyFont="1" applyFill="1" applyBorder="1" applyAlignment="1"/>
    <xf numFmtId="1" fontId="27" fillId="0" borderId="99" xfId="29" applyNumberFormat="1" applyFont="1" applyFill="1" applyBorder="1" applyAlignment="1">
      <alignment horizontal="center"/>
    </xf>
    <xf numFmtId="0" fontId="27" fillId="0" borderId="99" xfId="29" applyFont="1" applyFill="1" applyBorder="1" applyAlignment="1">
      <alignment horizontal="center"/>
    </xf>
    <xf numFmtId="43" fontId="27" fillId="0" borderId="99" xfId="2" applyNumberFormat="1" applyFont="1" applyFill="1" applyBorder="1"/>
    <xf numFmtId="43" fontId="27" fillId="0" borderId="99" xfId="2" applyNumberFormat="1" applyFont="1" applyFill="1" applyBorder="1" applyAlignment="1">
      <alignment horizontal="center"/>
    </xf>
    <xf numFmtId="43" fontId="27" fillId="0" borderId="99" xfId="2" quotePrefix="1" applyNumberFormat="1" applyFont="1" applyFill="1" applyBorder="1"/>
    <xf numFmtId="43" fontId="27" fillId="0" borderId="99" xfId="2" quotePrefix="1" applyNumberFormat="1" applyFont="1" applyFill="1" applyBorder="1" applyAlignment="1">
      <alignment horizontal="center"/>
    </xf>
    <xf numFmtId="0" fontId="27" fillId="0" borderId="100" xfId="29" applyFont="1" applyFill="1" applyBorder="1"/>
    <xf numFmtId="0" fontId="45" fillId="0" borderId="59" xfId="29" applyFont="1" applyFill="1" applyBorder="1" applyAlignment="1">
      <alignment vertical="center"/>
    </xf>
    <xf numFmtId="0" fontId="45" fillId="0" borderId="53" xfId="29" applyFont="1" applyBorder="1" applyAlignment="1">
      <alignment vertical="center"/>
    </xf>
    <xf numFmtId="1" fontId="40" fillId="0" borderId="55" xfId="29" applyNumberFormat="1" applyFont="1" applyFill="1" applyBorder="1" applyAlignment="1">
      <alignment vertical="center"/>
    </xf>
    <xf numFmtId="1" fontId="40" fillId="0" borderId="60" xfId="29" applyNumberFormat="1" applyFont="1" applyBorder="1" applyAlignment="1">
      <alignment vertical="center"/>
    </xf>
    <xf numFmtId="0" fontId="40" fillId="0" borderId="60" xfId="29" applyFont="1" applyBorder="1" applyAlignment="1">
      <alignment vertical="center"/>
    </xf>
    <xf numFmtId="41" fontId="40" fillId="0" borderId="60" xfId="5" applyFont="1" applyBorder="1" applyAlignment="1">
      <alignment vertical="center"/>
    </xf>
    <xf numFmtId="1" fontId="40" fillId="0" borderId="60" xfId="29" applyNumberFormat="1" applyFont="1" applyBorder="1" applyAlignment="1">
      <alignment horizontal="center" vertical="center"/>
    </xf>
    <xf numFmtId="0" fontId="40" fillId="0" borderId="60" xfId="29" applyFont="1" applyBorder="1" applyAlignment="1">
      <alignment horizontal="center" vertical="center"/>
    </xf>
    <xf numFmtId="43" fontId="40" fillId="0" borderId="60" xfId="2" applyNumberFormat="1" applyFont="1" applyBorder="1" applyAlignment="1">
      <alignment vertical="center"/>
    </xf>
    <xf numFmtId="43" fontId="49" fillId="0" borderId="60" xfId="2" applyNumberFormat="1" applyFont="1" applyBorder="1" applyAlignment="1">
      <alignment vertical="center"/>
    </xf>
    <xf numFmtId="43" fontId="40" fillId="0" borderId="60" xfId="2" applyNumberFormat="1" applyFont="1" applyBorder="1" applyAlignment="1">
      <alignment horizontal="center" vertical="center"/>
    </xf>
    <xf numFmtId="0" fontId="40" fillId="0" borderId="61" xfId="29" applyFont="1" applyBorder="1"/>
    <xf numFmtId="0" fontId="40" fillId="0" borderId="95" xfId="29" applyFont="1" applyFill="1" applyBorder="1"/>
    <xf numFmtId="41" fontId="40" fillId="6" borderId="33" xfId="5" applyFont="1" applyFill="1" applyBorder="1" applyAlignment="1">
      <alignment vertical="center"/>
    </xf>
    <xf numFmtId="1" fontId="40" fillId="6" borderId="33" xfId="29" applyNumberFormat="1" applyFont="1" applyFill="1" applyBorder="1" applyAlignment="1">
      <alignment horizontal="center" vertical="center"/>
    </xf>
    <xf numFmtId="43" fontId="40" fillId="6" borderId="33" xfId="2" quotePrefix="1" applyNumberFormat="1" applyFont="1" applyFill="1" applyBorder="1" applyAlignment="1">
      <alignment horizontal="center" vertical="center"/>
    </xf>
    <xf numFmtId="43" fontId="40" fillId="6" borderId="94" xfId="2" applyNumberFormat="1" applyFont="1" applyFill="1" applyBorder="1" applyAlignment="1">
      <alignment horizontal="center" vertical="center"/>
    </xf>
    <xf numFmtId="0" fontId="45" fillId="0" borderId="62" xfId="29" applyFont="1" applyFill="1" applyBorder="1" applyAlignment="1">
      <alignment vertical="center"/>
    </xf>
    <xf numFmtId="0" fontId="45" fillId="0" borderId="63" xfId="29" applyFont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 vertical="center"/>
    </xf>
    <xf numFmtId="41" fontId="40" fillId="0" borderId="33" xfId="5" quotePrefix="1" applyFont="1" applyFill="1" applyBorder="1" applyAlignment="1">
      <alignment vertical="center"/>
    </xf>
    <xf numFmtId="0" fontId="27" fillId="0" borderId="50" xfId="29" applyFont="1" applyFill="1" applyBorder="1" applyAlignment="1">
      <alignment horizontal="center"/>
    </xf>
    <xf numFmtId="0" fontId="27" fillId="0" borderId="51" xfId="29" applyFont="1" applyFill="1" applyBorder="1"/>
    <xf numFmtId="0" fontId="27" fillId="0" borderId="52" xfId="29" applyFont="1" applyFill="1" applyBorder="1"/>
    <xf numFmtId="0" fontId="27" fillId="0" borderId="56" xfId="29" applyFont="1" applyFill="1" applyBorder="1"/>
    <xf numFmtId="41" fontId="27" fillId="0" borderId="56" xfId="5" applyFont="1" applyFill="1" applyBorder="1" applyAlignment="1"/>
    <xf numFmtId="1" fontId="27" fillId="0" borderId="56" xfId="29" applyNumberFormat="1" applyFont="1" applyFill="1" applyBorder="1" applyAlignment="1">
      <alignment horizontal="center"/>
    </xf>
    <xf numFmtId="0" fontId="27" fillId="0" borderId="56" xfId="29" applyFont="1" applyFill="1" applyBorder="1" applyAlignment="1">
      <alignment horizontal="center"/>
    </xf>
    <xf numFmtId="43" fontId="27" fillId="0" borderId="56" xfId="2" applyNumberFormat="1" applyFont="1" applyFill="1" applyBorder="1"/>
    <xf numFmtId="43" fontId="27" fillId="0" borderId="56" xfId="2" applyNumberFormat="1" applyFont="1" applyFill="1" applyBorder="1" applyAlignment="1">
      <alignment horizontal="center"/>
    </xf>
    <xf numFmtId="0" fontId="27" fillId="0" borderId="57" xfId="29" applyFont="1" applyFill="1" applyBorder="1"/>
    <xf numFmtId="0" fontId="27" fillId="0" borderId="101" xfId="29" applyFont="1" applyFill="1" applyBorder="1" applyAlignment="1">
      <alignment horizontal="center"/>
    </xf>
    <xf numFmtId="0" fontId="27" fillId="0" borderId="104" xfId="29" applyFont="1" applyFill="1" applyBorder="1"/>
    <xf numFmtId="0" fontId="27" fillId="0" borderId="104" xfId="29" applyFont="1" applyFill="1" applyBorder="1" applyAlignment="1">
      <alignment horizontal="center"/>
    </xf>
    <xf numFmtId="43" fontId="27" fillId="0" borderId="104" xfId="2" applyNumberFormat="1" applyFont="1" applyFill="1" applyBorder="1"/>
    <xf numFmtId="43" fontId="50" fillId="0" borderId="104" xfId="2" applyNumberFormat="1" applyFont="1" applyFill="1" applyBorder="1"/>
    <xf numFmtId="0" fontId="27" fillId="0" borderId="105" xfId="29" applyFont="1" applyFill="1" applyBorder="1"/>
    <xf numFmtId="0" fontId="12" fillId="0" borderId="0" xfId="29" applyFill="1"/>
    <xf numFmtId="0" fontId="27" fillId="0" borderId="0" xfId="29" applyFont="1" applyBorder="1"/>
    <xf numFmtId="164" fontId="27" fillId="0" borderId="0" xfId="2" applyNumberFormat="1" applyFont="1" applyBorder="1"/>
    <xf numFmtId="0" fontId="50" fillId="0" borderId="0" xfId="29" applyFont="1" applyFill="1" applyBorder="1"/>
    <xf numFmtId="0" fontId="50" fillId="0" borderId="0" xfId="29" applyFont="1" applyBorder="1"/>
    <xf numFmtId="43" fontId="27" fillId="0" borderId="0" xfId="29" applyNumberFormat="1" applyFont="1" applyBorder="1"/>
    <xf numFmtId="0" fontId="47" fillId="0" borderId="0" xfId="29" applyFont="1" applyBorder="1"/>
    <xf numFmtId="0" fontId="51" fillId="0" borderId="0" xfId="29" applyFont="1" applyBorder="1" applyAlignment="1">
      <alignment horizontal="center" vertical="center"/>
    </xf>
    <xf numFmtId="0" fontId="51" fillId="0" borderId="0" xfId="29" applyFont="1" applyBorder="1" applyAlignment="1">
      <alignment vertical="center"/>
    </xf>
    <xf numFmtId="0" fontId="12" fillId="0" borderId="0" xfId="29" applyBorder="1"/>
    <xf numFmtId="0" fontId="22" fillId="0" borderId="106" xfId="3" applyFont="1" applyFill="1" applyBorder="1" applyAlignment="1">
      <alignment horizontal="center"/>
    </xf>
    <xf numFmtId="0" fontId="22" fillId="0" borderId="107" xfId="3" applyFont="1" applyFill="1" applyBorder="1" applyAlignment="1">
      <alignment horizontal="center"/>
    </xf>
    <xf numFmtId="0" fontId="22" fillId="0" borderId="108" xfId="3" applyFont="1" applyFill="1" applyBorder="1" applyAlignment="1">
      <alignment horizontal="center" vertical="center"/>
    </xf>
    <xf numFmtId="0" fontId="22" fillId="0" borderId="109" xfId="3" applyFont="1" applyFill="1" applyBorder="1" applyAlignment="1">
      <alignment horizontal="center" vertical="center"/>
    </xf>
    <xf numFmtId="0" fontId="22" fillId="0" borderId="110" xfId="3" applyFont="1" applyFill="1" applyBorder="1"/>
    <xf numFmtId="0" fontId="22" fillId="0" borderId="111" xfId="3" applyFont="1" applyFill="1" applyBorder="1" applyAlignment="1">
      <alignment horizontal="center"/>
    </xf>
    <xf numFmtId="0" fontId="22" fillId="0" borderId="51" xfId="3" applyFont="1" applyFill="1" applyBorder="1" applyAlignment="1">
      <alignment horizontal="center"/>
    </xf>
    <xf numFmtId="0" fontId="22" fillId="0" borderId="52" xfId="3" applyFont="1" applyFill="1" applyBorder="1" applyAlignment="1">
      <alignment horizontal="center" vertical="center"/>
    </xf>
    <xf numFmtId="0" fontId="22" fillId="0" borderId="53" xfId="3" applyFont="1" applyFill="1" applyBorder="1" applyAlignment="1">
      <alignment horizontal="center"/>
    </xf>
    <xf numFmtId="0" fontId="22" fillId="0" borderId="54" xfId="3" applyFont="1" applyFill="1" applyBorder="1" applyAlignment="1">
      <alignment horizontal="center"/>
    </xf>
    <xf numFmtId="0" fontId="22" fillId="0" borderId="55" xfId="3" applyFont="1" applyFill="1" applyBorder="1" applyAlignment="1">
      <alignment horizontal="center"/>
    </xf>
    <xf numFmtId="0" fontId="22" fillId="0" borderId="56" xfId="3" applyFont="1" applyFill="1" applyBorder="1" applyAlignment="1">
      <alignment horizontal="center" vertical="center"/>
    </xf>
    <xf numFmtId="0" fontId="22" fillId="0" borderId="58" xfId="3" applyFont="1" applyFill="1" applyBorder="1" applyAlignment="1">
      <alignment horizontal="center"/>
    </xf>
    <xf numFmtId="0" fontId="22" fillId="0" borderId="56" xfId="3" applyFont="1" applyFill="1" applyBorder="1" applyAlignment="1">
      <alignment horizontal="center"/>
    </xf>
    <xf numFmtId="0" fontId="22" fillId="0" borderId="52" xfId="3" applyFont="1" applyFill="1" applyBorder="1" applyAlignment="1">
      <alignment horizontal="center"/>
    </xf>
    <xf numFmtId="0" fontId="22" fillId="0" borderId="113" xfId="3" applyFont="1" applyFill="1" applyBorder="1" applyAlignment="1">
      <alignment horizontal="center"/>
    </xf>
    <xf numFmtId="0" fontId="27" fillId="0" borderId="53" xfId="3" applyFont="1" applyFill="1" applyBorder="1" applyAlignment="1">
      <alignment horizontal="center" vertical="center" wrapText="1"/>
    </xf>
    <xf numFmtId="0" fontId="27" fillId="0" borderId="55" xfId="3" applyFont="1" applyFill="1" applyBorder="1" applyAlignment="1">
      <alignment horizontal="center" vertical="center" wrapText="1"/>
    </xf>
    <xf numFmtId="0" fontId="22" fillId="0" borderId="60" xfId="3" applyFont="1" applyFill="1" applyBorder="1" applyAlignment="1">
      <alignment horizontal="center"/>
    </xf>
    <xf numFmtId="0" fontId="17" fillId="0" borderId="60" xfId="3" applyFont="1" applyFill="1" applyBorder="1" applyAlignment="1">
      <alignment horizontal="center" vertical="center" wrapText="1"/>
    </xf>
    <xf numFmtId="0" fontId="24" fillId="5" borderId="113" xfId="3" applyFont="1" applyFill="1" applyBorder="1" applyAlignment="1">
      <alignment horizontal="center"/>
    </xf>
    <xf numFmtId="0" fontId="48" fillId="5" borderId="53" xfId="28" applyFont="1" applyFill="1" applyBorder="1"/>
    <xf numFmtId="0" fontId="24" fillId="5" borderId="55" xfId="3" applyFont="1" applyFill="1" applyBorder="1"/>
    <xf numFmtId="0" fontId="27" fillId="5" borderId="60" xfId="28" applyFont="1" applyFill="1" applyBorder="1"/>
    <xf numFmtId="43" fontId="27" fillId="5" borderId="60" xfId="2" applyNumberFormat="1" applyFont="1" applyFill="1" applyBorder="1"/>
    <xf numFmtId="43" fontId="24" fillId="5" borderId="54" xfId="2" applyNumberFormat="1" applyFont="1" applyFill="1" applyBorder="1"/>
    <xf numFmtId="43" fontId="24" fillId="5" borderId="53" xfId="2" applyNumberFormat="1" applyFont="1" applyFill="1" applyBorder="1"/>
    <xf numFmtId="0" fontId="27" fillId="5" borderId="114" xfId="28" applyFont="1" applyFill="1" applyBorder="1"/>
    <xf numFmtId="0" fontId="24" fillId="0" borderId="111" xfId="3" applyFont="1" applyFill="1" applyBorder="1" applyAlignment="1">
      <alignment horizontal="center" vertical="center"/>
    </xf>
    <xf numFmtId="0" fontId="27" fillId="0" borderId="51" xfId="28" applyFont="1" applyFill="1" applyBorder="1" applyAlignment="1">
      <alignment vertical="center"/>
    </xf>
    <xf numFmtId="0" fontId="24" fillId="0" borderId="52" xfId="3" applyFont="1" applyFill="1" applyBorder="1" applyAlignment="1">
      <alignment vertical="center"/>
    </xf>
    <xf numFmtId="0" fontId="27" fillId="0" borderId="56" xfId="28" applyFont="1" applyFill="1" applyBorder="1" applyAlignment="1">
      <alignment vertical="center"/>
    </xf>
    <xf numFmtId="0" fontId="27" fillId="0" borderId="56" xfId="28" applyFont="1" applyFill="1" applyBorder="1" applyAlignment="1">
      <alignment horizontal="center" vertical="center"/>
    </xf>
    <xf numFmtId="43" fontId="27" fillId="0" borderId="56" xfId="2" applyNumberFormat="1" applyFont="1" applyFill="1" applyBorder="1" applyAlignment="1">
      <alignment vertical="center"/>
    </xf>
    <xf numFmtId="43" fontId="27" fillId="0" borderId="56" xfId="2" applyNumberFormat="1" applyFont="1" applyFill="1" applyBorder="1" applyAlignment="1">
      <alignment horizontal="center" vertical="center"/>
    </xf>
    <xf numFmtId="43" fontId="24" fillId="0" borderId="0" xfId="2" applyNumberFormat="1" applyFont="1" applyFill="1" applyBorder="1" applyAlignment="1">
      <alignment vertical="center"/>
    </xf>
    <xf numFmtId="43" fontId="24" fillId="0" borderId="51" xfId="2" applyNumberFormat="1" applyFont="1" applyFill="1" applyBorder="1" applyAlignment="1">
      <alignment vertical="center"/>
    </xf>
    <xf numFmtId="0" fontId="27" fillId="0" borderId="112" xfId="28" applyFont="1" applyFill="1" applyBorder="1" applyAlignment="1">
      <alignment vertical="center"/>
    </xf>
    <xf numFmtId="0" fontId="24" fillId="0" borderId="115" xfId="3" applyFont="1" applyFill="1" applyBorder="1" applyAlignment="1">
      <alignment horizontal="center" vertical="center"/>
    </xf>
    <xf numFmtId="0" fontId="27" fillId="0" borderId="63" xfId="28" applyFont="1" applyFill="1" applyBorder="1" applyAlignment="1">
      <alignment vertical="center"/>
    </xf>
    <xf numFmtId="0" fontId="27" fillId="0" borderId="33" xfId="28" applyFont="1" applyFill="1" applyBorder="1" applyAlignment="1">
      <alignment vertical="center"/>
    </xf>
    <xf numFmtId="0" fontId="27" fillId="0" borderId="33" xfId="28" applyFont="1" applyFill="1" applyBorder="1" applyAlignment="1">
      <alignment horizontal="center" vertical="center"/>
    </xf>
    <xf numFmtId="43" fontId="27" fillId="0" borderId="33" xfId="2" applyNumberFormat="1" applyFont="1" applyFill="1" applyBorder="1" applyAlignment="1">
      <alignment vertical="center"/>
    </xf>
    <xf numFmtId="43" fontId="27" fillId="0" borderId="33" xfId="2" applyNumberFormat="1" applyFont="1" applyFill="1" applyBorder="1" applyAlignment="1">
      <alignment horizontal="center" vertical="center"/>
    </xf>
    <xf numFmtId="43" fontId="24" fillId="0" borderId="30" xfId="2" applyNumberFormat="1" applyFont="1" applyFill="1" applyBorder="1" applyAlignment="1">
      <alignment vertical="center"/>
    </xf>
    <xf numFmtId="43" fontId="24" fillId="0" borderId="63" xfId="2" applyNumberFormat="1" applyFont="1" applyFill="1" applyBorder="1" applyAlignment="1">
      <alignment vertical="center"/>
    </xf>
    <xf numFmtId="0" fontId="27" fillId="0" borderId="116" xfId="28" applyFont="1" applyFill="1" applyBorder="1" applyAlignment="1">
      <alignment vertical="center"/>
    </xf>
    <xf numFmtId="1" fontId="27" fillId="0" borderId="33" xfId="28" applyNumberFormat="1" applyFont="1" applyFill="1" applyBorder="1" applyAlignment="1">
      <alignment vertical="center"/>
    </xf>
    <xf numFmtId="43" fontId="27" fillId="0" borderId="33" xfId="2" applyFont="1" applyFill="1" applyBorder="1" applyAlignment="1">
      <alignment horizontal="center" vertical="center"/>
    </xf>
    <xf numFmtId="0" fontId="27" fillId="0" borderId="63" xfId="3" applyFont="1" applyFill="1" applyBorder="1" applyAlignment="1">
      <alignment vertical="center"/>
    </xf>
    <xf numFmtId="43" fontId="27" fillId="0" borderId="33" xfId="2" quotePrefix="1" applyFont="1" applyFill="1" applyBorder="1" applyAlignment="1">
      <alignment horizontal="center" vertical="center"/>
    </xf>
    <xf numFmtId="43" fontId="27" fillId="0" borderId="33" xfId="2" quotePrefix="1" applyNumberFormat="1" applyFont="1" applyFill="1" applyBorder="1" applyAlignment="1">
      <alignment horizontal="center" vertical="center"/>
    </xf>
    <xf numFmtId="43" fontId="53" fillId="0" borderId="30" xfId="2" applyNumberFormat="1" applyFont="1" applyFill="1" applyBorder="1" applyAlignment="1">
      <alignment vertical="center"/>
    </xf>
    <xf numFmtId="43" fontId="53" fillId="0" borderId="63" xfId="2" applyNumberFormat="1" applyFont="1" applyFill="1" applyBorder="1" applyAlignment="1">
      <alignment vertical="center"/>
    </xf>
    <xf numFmtId="0" fontId="54" fillId="0" borderId="116" xfId="28" applyFont="1" applyFill="1" applyBorder="1" applyAlignment="1">
      <alignment vertical="center"/>
    </xf>
    <xf numFmtId="0" fontId="55" fillId="0" borderId="0" xfId="3" applyFont="1" applyFill="1" applyAlignment="1">
      <alignment vertical="center"/>
    </xf>
    <xf numFmtId="0" fontId="29" fillId="0" borderId="111" xfId="3" applyFont="1" applyFill="1" applyBorder="1" applyAlignment="1">
      <alignment horizontal="center"/>
    </xf>
    <xf numFmtId="0" fontId="29" fillId="0" borderId="51" xfId="3" applyFont="1" applyFill="1" applyBorder="1" applyAlignment="1">
      <alignment horizontal="center"/>
    </xf>
    <xf numFmtId="0" fontId="29" fillId="0" borderId="0" xfId="3" applyFont="1" applyFill="1" applyBorder="1" applyAlignment="1">
      <alignment horizontal="center"/>
    </xf>
    <xf numFmtId="0" fontId="29" fillId="0" borderId="112" xfId="3" applyFont="1" applyFill="1" applyBorder="1"/>
    <xf numFmtId="0" fontId="24" fillId="5" borderId="117" xfId="3" applyFont="1" applyFill="1" applyBorder="1" applyAlignment="1">
      <alignment horizontal="center"/>
    </xf>
    <xf numFmtId="0" fontId="48" fillId="5" borderId="88" xfId="28" applyFont="1" applyFill="1" applyBorder="1"/>
    <xf numFmtId="0" fontId="24" fillId="5" borderId="89" xfId="3" applyFont="1" applyFill="1" applyBorder="1"/>
    <xf numFmtId="43" fontId="24" fillId="5" borderId="89" xfId="2" applyFont="1" applyFill="1" applyBorder="1"/>
    <xf numFmtId="43" fontId="24" fillId="5" borderId="44" xfId="2" applyFont="1" applyFill="1" applyBorder="1"/>
    <xf numFmtId="0" fontId="24" fillId="5" borderId="44" xfId="3" applyFont="1" applyFill="1" applyBorder="1" applyAlignment="1">
      <alignment horizontal="center"/>
    </xf>
    <xf numFmtId="43" fontId="24" fillId="5" borderId="44" xfId="2" applyNumberFormat="1" applyFont="1" applyFill="1" applyBorder="1"/>
    <xf numFmtId="43" fontId="24" fillId="5" borderId="44" xfId="2" applyNumberFormat="1" applyFont="1" applyFill="1" applyBorder="1" applyAlignment="1">
      <alignment horizontal="center"/>
    </xf>
    <xf numFmtId="43" fontId="24" fillId="5" borderId="118" xfId="2" applyNumberFormat="1" applyFont="1" applyFill="1" applyBorder="1"/>
    <xf numFmtId="43" fontId="24" fillId="5" borderId="88" xfId="2" applyNumberFormat="1" applyFont="1" applyFill="1" applyBorder="1"/>
    <xf numFmtId="0" fontId="24" fillId="5" borderId="119" xfId="3" applyFont="1" applyFill="1" applyBorder="1"/>
    <xf numFmtId="0" fontId="24" fillId="0" borderId="120" xfId="3" applyFont="1" applyFill="1" applyBorder="1" applyAlignment="1">
      <alignment horizontal="center" vertical="center"/>
    </xf>
    <xf numFmtId="0" fontId="27" fillId="0" borderId="92" xfId="28" applyFont="1" applyFill="1" applyBorder="1" applyAlignment="1">
      <alignment vertical="center"/>
    </xf>
    <xf numFmtId="0" fontId="24" fillId="0" borderId="93" xfId="3" applyFont="1" applyFill="1" applyBorder="1" applyAlignment="1">
      <alignment vertical="center"/>
    </xf>
    <xf numFmtId="0" fontId="27" fillId="0" borderId="94" xfId="28" applyFont="1" applyFill="1" applyBorder="1" applyAlignment="1">
      <alignment vertical="center"/>
    </xf>
    <xf numFmtId="0" fontId="27" fillId="0" borderId="94" xfId="28" applyFont="1" applyFill="1" applyBorder="1" applyAlignment="1">
      <alignment horizontal="center" vertical="center"/>
    </xf>
    <xf numFmtId="43" fontId="27" fillId="0" borderId="94" xfId="2" applyNumberFormat="1" applyFont="1" applyFill="1" applyBorder="1" applyAlignment="1">
      <alignment vertical="center"/>
    </xf>
    <xf numFmtId="43" fontId="27" fillId="0" borderId="94" xfId="2" applyNumberFormat="1" applyFont="1" applyFill="1" applyBorder="1" applyAlignment="1">
      <alignment horizontal="center" vertical="center"/>
    </xf>
    <xf numFmtId="43" fontId="24" fillId="0" borderId="121" xfId="2" applyNumberFormat="1" applyFont="1" applyFill="1" applyBorder="1" applyAlignment="1">
      <alignment vertical="center"/>
    </xf>
    <xf numFmtId="43" fontId="24" fillId="0" borderId="92" xfId="2" applyNumberFormat="1" applyFont="1" applyFill="1" applyBorder="1" applyAlignment="1">
      <alignment vertical="center"/>
    </xf>
    <xf numFmtId="0" fontId="27" fillId="0" borderId="122" xfId="28" applyFont="1" applyFill="1" applyBorder="1" applyAlignment="1">
      <alignment vertical="center"/>
    </xf>
    <xf numFmtId="0" fontId="27" fillId="5" borderId="44" xfId="28" applyFont="1" applyFill="1" applyBorder="1"/>
    <xf numFmtId="43" fontId="27" fillId="5" borderId="44" xfId="2" applyNumberFormat="1" applyFont="1" applyFill="1" applyBorder="1"/>
    <xf numFmtId="0" fontId="27" fillId="5" borderId="119" xfId="28" applyFont="1" applyFill="1" applyBorder="1"/>
    <xf numFmtId="43" fontId="27" fillId="0" borderId="33" xfId="2" quotePrefix="1" applyNumberFormat="1" applyFont="1" applyFill="1" applyBorder="1" applyAlignment="1">
      <alignment vertical="center"/>
    </xf>
    <xf numFmtId="0" fontId="27" fillId="0" borderId="33" xfId="3" applyFont="1" applyBorder="1" applyAlignment="1">
      <alignment vertical="center"/>
    </xf>
    <xf numFmtId="0" fontId="27" fillId="0" borderId="33" xfId="3" applyFont="1" applyFill="1" applyBorder="1" applyAlignment="1">
      <alignment vertical="center"/>
    </xf>
    <xf numFmtId="0" fontId="47" fillId="0" borderId="63" xfId="3" applyFont="1" applyFill="1" applyBorder="1" applyAlignment="1">
      <alignment vertical="center"/>
    </xf>
    <xf numFmtId="0" fontId="47" fillId="0" borderId="64" xfId="3" applyFont="1" applyFill="1" applyBorder="1" applyAlignment="1">
      <alignment vertical="center"/>
    </xf>
    <xf numFmtId="1" fontId="47" fillId="0" borderId="33" xfId="3" applyNumberFormat="1" applyFont="1" applyFill="1" applyBorder="1" applyAlignment="1">
      <alignment vertical="center"/>
    </xf>
    <xf numFmtId="0" fontId="47" fillId="0" borderId="33" xfId="3" applyFont="1" applyFill="1" applyBorder="1" applyAlignment="1">
      <alignment vertical="center"/>
    </xf>
    <xf numFmtId="43" fontId="24" fillId="0" borderId="33" xfId="3" applyNumberFormat="1" applyFont="1" applyFill="1" applyBorder="1" applyAlignment="1">
      <alignment horizontal="center" vertical="center"/>
    </xf>
    <xf numFmtId="0" fontId="16" fillId="0" borderId="30" xfId="3" applyFont="1" applyFill="1" applyBorder="1" applyAlignment="1">
      <alignment horizontal="center" vertical="center"/>
    </xf>
    <xf numFmtId="0" fontId="16" fillId="0" borderId="63" xfId="3" applyFont="1" applyFill="1" applyBorder="1" applyAlignment="1">
      <alignment horizontal="center" vertical="center"/>
    </xf>
    <xf numFmtId="0" fontId="16" fillId="0" borderId="116" xfId="3" applyFont="1" applyFill="1" applyBorder="1" applyAlignment="1">
      <alignment vertical="center"/>
    </xf>
    <xf numFmtId="0" fontId="24" fillId="0" borderId="111" xfId="3" applyFont="1" applyFill="1" applyBorder="1" applyAlignment="1">
      <alignment horizontal="center"/>
    </xf>
    <xf numFmtId="0" fontId="27" fillId="0" borderId="51" xfId="3" applyFont="1" applyFill="1" applyBorder="1"/>
    <xf numFmtId="0" fontId="27" fillId="0" borderId="52" xfId="3" applyFont="1" applyFill="1" applyBorder="1"/>
    <xf numFmtId="1" fontId="27" fillId="0" borderId="56" xfId="3" applyNumberFormat="1" applyFont="1" applyFill="1" applyBorder="1" applyAlignment="1"/>
    <xf numFmtId="0" fontId="27" fillId="0" borderId="56" xfId="3" applyFont="1" applyFill="1" applyBorder="1"/>
    <xf numFmtId="0" fontId="24" fillId="5" borderId="117" xfId="3" applyFont="1" applyFill="1" applyBorder="1" applyAlignment="1">
      <alignment horizontal="center" vertical="center"/>
    </xf>
    <xf numFmtId="0" fontId="48" fillId="5" borderId="88" xfId="28" applyFont="1" applyFill="1" applyBorder="1" applyAlignment="1">
      <alignment vertical="center"/>
    </xf>
    <xf numFmtId="0" fontId="24" fillId="5" borderId="89" xfId="3" applyFont="1" applyFill="1" applyBorder="1" applyAlignment="1">
      <alignment vertical="center"/>
    </xf>
    <xf numFmtId="1" fontId="27" fillId="5" borderId="44" xfId="28" applyNumberFormat="1" applyFont="1" applyFill="1" applyBorder="1" applyAlignment="1">
      <alignment vertical="center"/>
    </xf>
    <xf numFmtId="0" fontId="27" fillId="5" borderId="44" xfId="28" applyFont="1" applyFill="1" applyBorder="1" applyAlignment="1">
      <alignment vertical="center"/>
    </xf>
    <xf numFmtId="0" fontId="27" fillId="5" borderId="44" xfId="28" applyFont="1" applyFill="1" applyBorder="1" applyAlignment="1">
      <alignment horizontal="center" vertical="center"/>
    </xf>
    <xf numFmtId="43" fontId="27" fillId="5" borderId="44" xfId="2" applyNumberFormat="1" applyFont="1" applyFill="1" applyBorder="1" applyAlignment="1">
      <alignment vertical="center"/>
    </xf>
    <xf numFmtId="43" fontId="27" fillId="5" borderId="44" xfId="2" applyNumberFormat="1" applyFont="1" applyFill="1" applyBorder="1" applyAlignment="1">
      <alignment horizontal="center" vertical="center"/>
    </xf>
    <xf numFmtId="43" fontId="24" fillId="5" borderId="118" xfId="2" applyNumberFormat="1" applyFont="1" applyFill="1" applyBorder="1" applyAlignment="1">
      <alignment vertical="center"/>
    </xf>
    <xf numFmtId="43" fontId="24" fillId="5" borderId="88" xfId="2" applyNumberFormat="1" applyFont="1" applyFill="1" applyBorder="1" applyAlignment="1">
      <alignment vertical="center"/>
    </xf>
    <xf numFmtId="0" fontId="27" fillId="5" borderId="119" xfId="28" applyFont="1" applyFill="1" applyBorder="1" applyAlignment="1">
      <alignment vertical="center"/>
    </xf>
    <xf numFmtId="1" fontId="27" fillId="0" borderId="94" xfId="28" applyNumberFormat="1" applyFont="1" applyFill="1" applyBorder="1" applyAlignment="1">
      <alignment vertical="center"/>
    </xf>
    <xf numFmtId="1" fontId="27" fillId="0" borderId="63" xfId="28" applyNumberFormat="1" applyFont="1" applyFill="1" applyBorder="1" applyAlignment="1">
      <alignment vertical="center"/>
    </xf>
    <xf numFmtId="0" fontId="27" fillId="0" borderId="63" xfId="3" applyFont="1" applyFill="1" applyBorder="1"/>
    <xf numFmtId="0" fontId="27" fillId="0" borderId="64" xfId="3" applyFont="1" applyFill="1" applyBorder="1"/>
    <xf numFmtId="0" fontId="27" fillId="0" borderId="33" xfId="3" applyFont="1" applyFill="1" applyBorder="1"/>
    <xf numFmtId="0" fontId="27" fillId="0" borderId="33" xfId="3" applyFont="1" applyFill="1" applyBorder="1" applyAlignment="1">
      <alignment horizontal="center"/>
    </xf>
    <xf numFmtId="43" fontId="27" fillId="0" borderId="33" xfId="2" applyNumberFormat="1" applyFont="1" applyFill="1" applyBorder="1"/>
    <xf numFmtId="43" fontId="27" fillId="0" borderId="33" xfId="2" applyNumberFormat="1" applyFont="1" applyFill="1" applyBorder="1" applyAlignment="1">
      <alignment horizontal="center"/>
    </xf>
    <xf numFmtId="43" fontId="27" fillId="0" borderId="33" xfId="2" quotePrefix="1" applyNumberFormat="1" applyFont="1" applyFill="1" applyBorder="1" applyAlignment="1">
      <alignment horizontal="center"/>
    </xf>
    <xf numFmtId="0" fontId="29" fillId="5" borderId="117" xfId="3" applyFont="1" applyFill="1" applyBorder="1" applyAlignment="1">
      <alignment horizontal="center" vertical="center"/>
    </xf>
    <xf numFmtId="43" fontId="29" fillId="5" borderId="88" xfId="2" applyFont="1" applyFill="1" applyBorder="1" applyAlignment="1">
      <alignment vertical="center"/>
    </xf>
    <xf numFmtId="43" fontId="16" fillId="5" borderId="89" xfId="2" applyFont="1" applyFill="1" applyBorder="1" applyAlignment="1">
      <alignment vertical="center"/>
    </xf>
    <xf numFmtId="43" fontId="16" fillId="5" borderId="44" xfId="2" applyFont="1" applyFill="1" applyBorder="1" applyAlignment="1">
      <alignment vertical="center"/>
    </xf>
    <xf numFmtId="0" fontId="16" fillId="5" borderId="44" xfId="3" applyFont="1" applyFill="1" applyBorder="1" applyAlignment="1">
      <alignment horizontal="center" vertical="center"/>
    </xf>
    <xf numFmtId="164" fontId="16" fillId="5" borderId="44" xfId="2" applyNumberFormat="1" applyFont="1" applyFill="1" applyBorder="1" applyAlignment="1">
      <alignment vertical="center"/>
    </xf>
    <xf numFmtId="43" fontId="16" fillId="5" borderId="44" xfId="2" applyNumberFormat="1" applyFont="1" applyFill="1" applyBorder="1" applyAlignment="1">
      <alignment vertical="center"/>
    </xf>
    <xf numFmtId="43" fontId="16" fillId="5" borderId="44" xfId="2" applyNumberFormat="1" applyFont="1" applyFill="1" applyBorder="1" applyAlignment="1">
      <alignment horizontal="center" vertical="center"/>
    </xf>
    <xf numFmtId="43" fontId="16" fillId="5" borderId="118" xfId="2" applyNumberFormat="1" applyFont="1" applyFill="1" applyBorder="1" applyAlignment="1">
      <alignment horizontal="center" vertical="center"/>
    </xf>
    <xf numFmtId="43" fontId="16" fillId="5" borderId="88" xfId="2" applyNumberFormat="1" applyFont="1" applyFill="1" applyBorder="1" applyAlignment="1">
      <alignment horizontal="center" vertical="center"/>
    </xf>
    <xf numFmtId="0" fontId="16" fillId="5" borderId="119" xfId="3" applyFont="1" applyFill="1" applyBorder="1" applyAlignment="1">
      <alignment vertical="center"/>
    </xf>
    <xf numFmtId="43" fontId="24" fillId="0" borderId="92" xfId="2" applyFont="1" applyFill="1" applyBorder="1" applyAlignment="1">
      <alignment vertical="center"/>
    </xf>
    <xf numFmtId="43" fontId="24" fillId="0" borderId="93" xfId="2" applyFont="1" applyFill="1" applyBorder="1" applyAlignment="1">
      <alignment vertical="center"/>
    </xf>
    <xf numFmtId="43" fontId="24" fillId="0" borderId="94" xfId="2" applyFont="1" applyFill="1" applyBorder="1" applyAlignment="1">
      <alignment vertical="center"/>
    </xf>
    <xf numFmtId="0" fontId="24" fillId="0" borderId="94" xfId="3" applyFont="1" applyFill="1" applyBorder="1" applyAlignment="1">
      <alignment horizontal="center" vertical="center"/>
    </xf>
    <xf numFmtId="164" fontId="24" fillId="0" borderId="94" xfId="2" applyNumberFormat="1" applyFont="1" applyFill="1" applyBorder="1" applyAlignment="1">
      <alignment vertical="center"/>
    </xf>
    <xf numFmtId="43" fontId="24" fillId="0" borderId="94" xfId="2" applyNumberFormat="1" applyFont="1" applyFill="1" applyBorder="1" applyAlignment="1">
      <alignment horizontal="center" vertical="center"/>
    </xf>
    <xf numFmtId="43" fontId="24" fillId="0" borderId="94" xfId="2" applyNumberFormat="1" applyFont="1" applyFill="1" applyBorder="1" applyAlignment="1">
      <alignment vertical="center"/>
    </xf>
    <xf numFmtId="43" fontId="24" fillId="0" borderId="121" xfId="2" applyNumberFormat="1" applyFont="1" applyFill="1" applyBorder="1" applyAlignment="1">
      <alignment horizontal="center" vertical="center"/>
    </xf>
    <xf numFmtId="43" fontId="24" fillId="0" borderId="92" xfId="2" applyNumberFormat="1" applyFont="1" applyFill="1" applyBorder="1" applyAlignment="1">
      <alignment horizontal="center" vertical="center"/>
    </xf>
    <xf numFmtId="0" fontId="24" fillId="0" borderId="122" xfId="3" applyFont="1" applyFill="1" applyBorder="1" applyAlignment="1">
      <alignment vertical="center"/>
    </xf>
    <xf numFmtId="0" fontId="24" fillId="0" borderId="116" xfId="3" applyFont="1" applyFill="1" applyBorder="1" applyAlignment="1">
      <alignment vertical="center"/>
    </xf>
    <xf numFmtId="0" fontId="24" fillId="0" borderId="123" xfId="3" applyFont="1" applyFill="1" applyBorder="1" applyAlignment="1">
      <alignment vertical="center"/>
    </xf>
    <xf numFmtId="164" fontId="53" fillId="0" borderId="28" xfId="2" applyNumberFormat="1" applyFont="1" applyFill="1" applyBorder="1" applyAlignment="1">
      <alignment vertical="center"/>
    </xf>
    <xf numFmtId="43" fontId="53" fillId="0" borderId="28" xfId="2" applyNumberFormat="1" applyFont="1" applyFill="1" applyBorder="1" applyAlignment="1">
      <alignment vertical="center"/>
    </xf>
    <xf numFmtId="43" fontId="53" fillId="0" borderId="28" xfId="2" applyFont="1" applyFill="1" applyBorder="1" applyAlignment="1">
      <alignment vertical="center"/>
    </xf>
    <xf numFmtId="43" fontId="53" fillId="0" borderId="28" xfId="2" applyNumberFormat="1" applyFont="1" applyFill="1" applyBorder="1" applyAlignment="1">
      <alignment horizontal="right" vertical="center"/>
    </xf>
    <xf numFmtId="43" fontId="53" fillId="0" borderId="28" xfId="2" applyNumberFormat="1" applyFont="1" applyFill="1" applyBorder="1" applyAlignment="1">
      <alignment horizontal="center" vertical="center"/>
    </xf>
    <xf numFmtId="43" fontId="53" fillId="0" borderId="68" xfId="2" applyNumberFormat="1" applyFont="1" applyFill="1" applyBorder="1" applyAlignment="1">
      <alignment horizontal="center" vertical="center"/>
    </xf>
    <xf numFmtId="43" fontId="53" fillId="0" borderId="66" xfId="2" applyNumberFormat="1" applyFont="1" applyFill="1" applyBorder="1" applyAlignment="1">
      <alignment horizontal="center" vertical="center"/>
    </xf>
    <xf numFmtId="0" fontId="53" fillId="0" borderId="123" xfId="3" applyFont="1" applyFill="1" applyBorder="1" applyAlignment="1">
      <alignment vertical="center"/>
    </xf>
    <xf numFmtId="0" fontId="24" fillId="0" borderId="28" xfId="3" quotePrefix="1" applyFont="1" applyFill="1" applyBorder="1" applyAlignment="1">
      <alignment horizontal="center" vertical="center"/>
    </xf>
    <xf numFmtId="164" fontId="24" fillId="0" borderId="28" xfId="2" quotePrefix="1" applyNumberFormat="1" applyFont="1" applyFill="1" applyBorder="1" applyAlignment="1">
      <alignment vertical="center"/>
    </xf>
    <xf numFmtId="43" fontId="24" fillId="0" borderId="28" xfId="2" quotePrefix="1" applyNumberFormat="1" applyFont="1" applyFill="1" applyBorder="1" applyAlignment="1">
      <alignment vertical="center"/>
    </xf>
    <xf numFmtId="43" fontId="24" fillId="0" borderId="28" xfId="2" quotePrefix="1" applyNumberFormat="1" applyFont="1" applyFill="1" applyBorder="1" applyAlignment="1">
      <alignment horizontal="right" vertical="center"/>
    </xf>
    <xf numFmtId="43" fontId="24" fillId="0" borderId="33" xfId="2" quotePrefix="1" applyNumberFormat="1" applyFont="1" applyFill="1" applyBorder="1" applyAlignment="1">
      <alignment horizontal="right" vertical="center"/>
    </xf>
    <xf numFmtId="43" fontId="53" fillId="0" borderId="33" xfId="2" applyNumberFormat="1" applyFont="1" applyFill="1" applyBorder="1" applyAlignment="1">
      <alignment horizontal="center" vertical="center"/>
    </xf>
    <xf numFmtId="43" fontId="53" fillId="0" borderId="30" xfId="2" applyNumberFormat="1" applyFont="1" applyFill="1" applyBorder="1" applyAlignment="1">
      <alignment horizontal="center" vertical="center"/>
    </xf>
    <xf numFmtId="43" fontId="53" fillId="0" borderId="63" xfId="2" applyNumberFormat="1" applyFont="1" applyFill="1" applyBorder="1" applyAlignment="1">
      <alignment horizontal="center" vertical="center"/>
    </xf>
    <xf numFmtId="0" fontId="53" fillId="0" borderId="116" xfId="3" applyFont="1" applyFill="1" applyBorder="1" applyAlignment="1">
      <alignment vertical="center"/>
    </xf>
    <xf numFmtId="43" fontId="24" fillId="0" borderId="51" xfId="2" applyFont="1" applyFill="1" applyBorder="1" applyAlignment="1">
      <alignment vertical="center"/>
    </xf>
    <xf numFmtId="43" fontId="24" fillId="0" borderId="52" xfId="2" applyFont="1" applyFill="1" applyBorder="1" applyAlignment="1">
      <alignment vertical="center"/>
    </xf>
    <xf numFmtId="43" fontId="24" fillId="0" borderId="56" xfId="2" applyFont="1" applyFill="1" applyBorder="1" applyAlignment="1">
      <alignment vertical="center"/>
    </xf>
    <xf numFmtId="0" fontId="24" fillId="0" borderId="56" xfId="3" quotePrefix="1" applyFont="1" applyFill="1" applyBorder="1" applyAlignment="1">
      <alignment horizontal="center" vertical="center"/>
    </xf>
    <xf numFmtId="164" fontId="24" fillId="0" borderId="56" xfId="2" quotePrefix="1" applyNumberFormat="1" applyFont="1" applyFill="1" applyBorder="1" applyAlignment="1">
      <alignment vertical="center"/>
    </xf>
    <xf numFmtId="43" fontId="24" fillId="0" borderId="56" xfId="2" applyNumberFormat="1" applyFont="1" applyFill="1" applyBorder="1" applyAlignment="1">
      <alignment vertical="center"/>
    </xf>
    <xf numFmtId="43" fontId="24" fillId="0" borderId="56" xfId="2" applyNumberFormat="1" applyFont="1" applyFill="1" applyBorder="1" applyAlignment="1">
      <alignment horizontal="right" vertical="center"/>
    </xf>
    <xf numFmtId="43" fontId="24" fillId="0" borderId="56" xfId="2" quotePrefix="1" applyNumberFormat="1" applyFont="1" applyFill="1" applyBorder="1" applyAlignment="1">
      <alignment horizontal="right" vertical="center"/>
    </xf>
    <xf numFmtId="43" fontId="53" fillId="0" borderId="56" xfId="2" applyNumberFormat="1" applyFont="1" applyFill="1" applyBorder="1" applyAlignment="1">
      <alignment horizontal="center" vertical="center"/>
    </xf>
    <xf numFmtId="43" fontId="53" fillId="0" borderId="0" xfId="2" applyNumberFormat="1" applyFont="1" applyFill="1" applyBorder="1" applyAlignment="1">
      <alignment horizontal="center" vertical="center"/>
    </xf>
    <xf numFmtId="43" fontId="53" fillId="0" borderId="51" xfId="2" applyNumberFormat="1" applyFont="1" applyFill="1" applyBorder="1" applyAlignment="1">
      <alignment horizontal="center" vertical="center"/>
    </xf>
    <xf numFmtId="0" fontId="53" fillId="0" borderId="112" xfId="3" applyFont="1" applyFill="1" applyBorder="1" applyAlignment="1">
      <alignment vertical="center"/>
    </xf>
    <xf numFmtId="166" fontId="24" fillId="0" borderId="33" xfId="27" applyNumberFormat="1" applyFont="1" applyFill="1" applyBorder="1" applyAlignment="1">
      <alignment horizontal="right" vertical="center"/>
    </xf>
    <xf numFmtId="41" fontId="24" fillId="0" borderId="63" xfId="27" applyFont="1" applyBorder="1" applyAlignment="1">
      <alignment vertical="center"/>
    </xf>
    <xf numFmtId="41" fontId="24" fillId="0" borderId="94" xfId="27" applyFont="1" applyBorder="1" applyAlignment="1">
      <alignment vertical="center"/>
    </xf>
    <xf numFmtId="41" fontId="24" fillId="0" borderId="33" xfId="27" applyFont="1" applyBorder="1" applyAlignment="1">
      <alignment vertical="center"/>
    </xf>
    <xf numFmtId="0" fontId="24" fillId="0" borderId="94" xfId="27" applyNumberFormat="1" applyFont="1" applyBorder="1" applyAlignment="1">
      <alignment horizontal="center" vertical="center"/>
    </xf>
    <xf numFmtId="166" fontId="24" fillId="0" borderId="94" xfId="27" applyNumberFormat="1" applyFont="1" applyBorder="1" applyAlignment="1">
      <alignment horizontal="center" vertical="center"/>
    </xf>
    <xf numFmtId="41" fontId="24" fillId="0" borderId="94" xfId="27" applyFont="1" applyFill="1" applyBorder="1" applyAlignment="1">
      <alignment vertical="center"/>
    </xf>
    <xf numFmtId="166" fontId="24" fillId="0" borderId="94" xfId="27" applyNumberFormat="1" applyFont="1" applyBorder="1" applyAlignment="1">
      <alignment horizontal="right" vertical="center"/>
    </xf>
    <xf numFmtId="166" fontId="24" fillId="0" borderId="33" xfId="27" applyNumberFormat="1" applyFont="1" applyBorder="1" applyAlignment="1">
      <alignment horizontal="right" vertical="center"/>
    </xf>
    <xf numFmtId="0" fontId="24" fillId="0" borderId="33" xfId="27" applyNumberFormat="1" applyFont="1" applyBorder="1" applyAlignment="1">
      <alignment horizontal="center" vertical="center"/>
    </xf>
    <xf numFmtId="166" fontId="24" fillId="0" borderId="33" xfId="27" applyNumberFormat="1" applyFont="1" applyBorder="1" applyAlignment="1">
      <alignment vertical="center"/>
    </xf>
    <xf numFmtId="0" fontId="53" fillId="6" borderId="115" xfId="3" applyFont="1" applyFill="1" applyBorder="1" applyAlignment="1">
      <alignment horizontal="center" vertical="center"/>
    </xf>
    <xf numFmtId="41" fontId="53" fillId="6" borderId="63" xfId="27" applyFont="1" applyFill="1" applyBorder="1" applyAlignment="1">
      <alignment vertical="center"/>
    </xf>
    <xf numFmtId="43" fontId="53" fillId="6" borderId="64" xfId="2" applyFont="1" applyFill="1" applyBorder="1" applyAlignment="1">
      <alignment vertical="center"/>
    </xf>
    <xf numFmtId="43" fontId="53" fillId="6" borderId="33" xfId="2" applyFont="1" applyFill="1" applyBorder="1" applyAlignment="1">
      <alignment vertical="center"/>
    </xf>
    <xf numFmtId="41" fontId="53" fillId="6" borderId="33" xfId="27" applyFont="1" applyFill="1" applyBorder="1" applyAlignment="1">
      <alignment vertical="center"/>
    </xf>
    <xf numFmtId="0" fontId="53" fillId="6" borderId="33" xfId="27" applyNumberFormat="1" applyFont="1" applyFill="1" applyBorder="1" applyAlignment="1">
      <alignment horizontal="center" vertical="center"/>
    </xf>
    <xf numFmtId="43" fontId="53" fillId="6" borderId="33" xfId="2" applyNumberFormat="1" applyFont="1" applyFill="1" applyBorder="1" applyAlignment="1">
      <alignment vertical="center"/>
    </xf>
    <xf numFmtId="43" fontId="53" fillId="6" borderId="33" xfId="2" applyNumberFormat="1" applyFont="1" applyFill="1" applyBorder="1" applyAlignment="1">
      <alignment horizontal="right" vertical="center"/>
    </xf>
    <xf numFmtId="43" fontId="53" fillId="6" borderId="33" xfId="2" applyNumberFormat="1" applyFont="1" applyFill="1" applyBorder="1" applyAlignment="1">
      <alignment horizontal="center" vertical="center"/>
    </xf>
    <xf numFmtId="0" fontId="24" fillId="0" borderId="124" xfId="3" applyFont="1" applyFill="1" applyBorder="1" applyAlignment="1">
      <alignment horizontal="center" vertical="center"/>
    </xf>
    <xf numFmtId="0" fontId="23" fillId="5" borderId="117" xfId="3" applyFont="1" applyFill="1" applyBorder="1" applyAlignment="1">
      <alignment horizontal="center" vertical="center"/>
    </xf>
    <xf numFmtId="43" fontId="23" fillId="5" borderId="88" xfId="2" applyFont="1" applyFill="1" applyBorder="1" applyAlignment="1">
      <alignment vertical="center"/>
    </xf>
    <xf numFmtId="43" fontId="24" fillId="5" borderId="89" xfId="2" applyFont="1" applyFill="1" applyBorder="1" applyAlignment="1">
      <alignment vertical="center"/>
    </xf>
    <xf numFmtId="43" fontId="24" fillId="5" borderId="44" xfId="2" applyFont="1" applyFill="1" applyBorder="1" applyAlignment="1">
      <alignment vertical="center"/>
    </xf>
    <xf numFmtId="0" fontId="24" fillId="5" borderId="44" xfId="3" applyFont="1" applyFill="1" applyBorder="1" applyAlignment="1">
      <alignment horizontal="center" vertical="center"/>
    </xf>
    <xf numFmtId="164" fontId="24" fillId="5" borderId="44" xfId="2" applyNumberFormat="1" applyFont="1" applyFill="1" applyBorder="1" applyAlignment="1">
      <alignment vertical="center"/>
    </xf>
    <xf numFmtId="43" fontId="24" fillId="5" borderId="44" xfId="2" applyNumberFormat="1" applyFont="1" applyFill="1" applyBorder="1" applyAlignment="1">
      <alignment vertical="center"/>
    </xf>
    <xf numFmtId="43" fontId="24" fillId="5" borderId="44" xfId="2" applyNumberFormat="1" applyFont="1" applyFill="1" applyBorder="1" applyAlignment="1">
      <alignment horizontal="right" vertical="center"/>
    </xf>
    <xf numFmtId="43" fontId="24" fillId="5" borderId="44" xfId="2" applyNumberFormat="1" applyFont="1" applyFill="1" applyBorder="1" applyAlignment="1">
      <alignment horizontal="center" vertical="center"/>
    </xf>
    <xf numFmtId="43" fontId="24" fillId="5" borderId="118" xfId="2" applyNumberFormat="1" applyFont="1" applyFill="1" applyBorder="1" applyAlignment="1">
      <alignment horizontal="center" vertical="center"/>
    </xf>
    <xf numFmtId="43" fontId="24" fillId="5" borderId="88" xfId="2" applyNumberFormat="1" applyFont="1" applyFill="1" applyBorder="1" applyAlignment="1">
      <alignment horizontal="center" vertical="center"/>
    </xf>
    <xf numFmtId="0" fontId="24" fillId="5" borderId="119" xfId="3" applyFont="1" applyFill="1" applyBorder="1" applyAlignment="1">
      <alignment vertical="center"/>
    </xf>
    <xf numFmtId="0" fontId="53" fillId="6" borderId="124" xfId="3" applyFont="1" applyFill="1" applyBorder="1" applyAlignment="1">
      <alignment horizontal="center" vertical="center"/>
    </xf>
    <xf numFmtId="41" fontId="53" fillId="6" borderId="66" xfId="27" applyFont="1" applyFill="1" applyBorder="1" applyAlignment="1">
      <alignment vertical="center"/>
    </xf>
    <xf numFmtId="43" fontId="53" fillId="6" borderId="67" xfId="2" applyFont="1" applyFill="1" applyBorder="1" applyAlignment="1">
      <alignment vertical="center"/>
    </xf>
    <xf numFmtId="43" fontId="53" fillId="6" borderId="28" xfId="2" applyFont="1" applyFill="1" applyBorder="1" applyAlignment="1">
      <alignment vertical="center"/>
    </xf>
    <xf numFmtId="0" fontId="53" fillId="6" borderId="28" xfId="3" applyFont="1" applyFill="1" applyBorder="1" applyAlignment="1">
      <alignment horizontal="center" vertical="center"/>
    </xf>
    <xf numFmtId="164" fontId="53" fillId="6" borderId="28" xfId="2" applyNumberFormat="1" applyFont="1" applyFill="1" applyBorder="1" applyAlignment="1">
      <alignment vertical="center"/>
    </xf>
    <xf numFmtId="43" fontId="53" fillId="6" borderId="28" xfId="2" applyNumberFormat="1" applyFont="1" applyFill="1" applyBorder="1" applyAlignment="1">
      <alignment horizontal="center" vertical="center"/>
    </xf>
    <xf numFmtId="43" fontId="53" fillId="6" borderId="28" xfId="2" applyNumberFormat="1" applyFont="1" applyFill="1" applyBorder="1" applyAlignment="1">
      <alignment vertical="center"/>
    </xf>
    <xf numFmtId="0" fontId="24" fillId="0" borderId="92" xfId="3" applyFont="1" applyFill="1" applyBorder="1" applyAlignment="1">
      <alignment vertical="center"/>
    </xf>
    <xf numFmtId="0" fontId="24" fillId="0" borderId="94" xfId="3" applyFont="1" applyFill="1" applyBorder="1" applyAlignment="1">
      <alignment vertical="center"/>
    </xf>
    <xf numFmtId="164" fontId="24" fillId="0" borderId="125" xfId="2" applyNumberFormat="1" applyFont="1" applyFill="1" applyBorder="1" applyAlignment="1">
      <alignment horizontal="center" vertical="center"/>
    </xf>
    <xf numFmtId="164" fontId="24" fillId="0" borderId="116" xfId="2" applyNumberFormat="1" applyFont="1" applyFill="1" applyBorder="1" applyAlignment="1">
      <alignment horizontal="center" vertical="center"/>
    </xf>
    <xf numFmtId="43" fontId="53" fillId="0" borderId="30" xfId="2" applyNumberFormat="1" applyFont="1" applyFill="1" applyBorder="1"/>
    <xf numFmtId="43" fontId="53" fillId="0" borderId="63" xfId="2" applyNumberFormat="1" applyFont="1" applyFill="1" applyBorder="1"/>
    <xf numFmtId="0" fontId="53" fillId="0" borderId="116" xfId="3" applyFont="1" applyFill="1" applyBorder="1"/>
    <xf numFmtId="0" fontId="55" fillId="0" borderId="0" xfId="3" applyFont="1" applyFill="1"/>
    <xf numFmtId="0" fontId="24" fillId="0" borderId="64" xfId="3" applyFont="1" applyFill="1" applyBorder="1"/>
    <xf numFmtId="43" fontId="24" fillId="0" borderId="63" xfId="2" applyNumberFormat="1" applyFont="1" applyFill="1" applyBorder="1"/>
    <xf numFmtId="0" fontId="24" fillId="0" borderId="116" xfId="3" applyFont="1" applyFill="1" applyBorder="1"/>
    <xf numFmtId="0" fontId="24" fillId="0" borderId="126" xfId="3" applyFont="1" applyFill="1" applyBorder="1" applyAlignment="1">
      <alignment horizontal="center"/>
    </xf>
    <xf numFmtId="0" fontId="45" fillId="0" borderId="127" xfId="28" applyFont="1" applyFill="1" applyBorder="1"/>
    <xf numFmtId="0" fontId="24" fillId="0" borderId="128" xfId="3" applyFont="1" applyFill="1" applyBorder="1"/>
    <xf numFmtId="43" fontId="24" fillId="0" borderId="128" xfId="2" applyFont="1" applyFill="1" applyBorder="1"/>
    <xf numFmtId="43" fontId="24" fillId="0" borderId="129" xfId="2" applyFont="1" applyFill="1" applyBorder="1"/>
    <xf numFmtId="0" fontId="24" fillId="0" borderId="129" xfId="3" applyFont="1" applyFill="1" applyBorder="1" applyAlignment="1">
      <alignment horizontal="center"/>
    </xf>
    <xf numFmtId="43" fontId="24" fillId="0" borderId="129" xfId="2" applyNumberFormat="1" applyFont="1" applyFill="1" applyBorder="1"/>
    <xf numFmtId="43" fontId="24" fillId="0" borderId="129" xfId="2" applyNumberFormat="1" applyFont="1" applyFill="1" applyBorder="1" applyAlignment="1">
      <alignment horizontal="center"/>
    </xf>
    <xf numFmtId="43" fontId="24" fillId="0" borderId="130" xfId="2" applyNumberFormat="1" applyFont="1" applyFill="1" applyBorder="1"/>
    <xf numFmtId="43" fontId="24" fillId="0" borderId="127" xfId="2" applyNumberFormat="1" applyFont="1" applyFill="1" applyBorder="1"/>
    <xf numFmtId="0" fontId="24" fillId="0" borderId="131" xfId="3" applyFont="1" applyFill="1" applyBorder="1"/>
    <xf numFmtId="0" fontId="57" fillId="0" borderId="0" xfId="0" applyFont="1"/>
    <xf numFmtId="0" fontId="57" fillId="0" borderId="0" xfId="0" applyFont="1" applyBorder="1"/>
    <xf numFmtId="0" fontId="58" fillId="0" borderId="0" xfId="0" applyFont="1"/>
    <xf numFmtId="0" fontId="58" fillId="0" borderId="44" xfId="0" applyFont="1" applyBorder="1" applyAlignment="1">
      <alignment horizontal="center" vertical="center"/>
    </xf>
    <xf numFmtId="0" fontId="58" fillId="0" borderId="44" xfId="0" applyFont="1" applyBorder="1" applyAlignment="1">
      <alignment horizontal="center" vertical="center" wrapText="1"/>
    </xf>
    <xf numFmtId="0" fontId="59" fillId="0" borderId="44" xfId="0" applyFont="1" applyBorder="1" applyAlignment="1">
      <alignment horizontal="center" vertical="center" wrapText="1"/>
    </xf>
    <xf numFmtId="0" fontId="57" fillId="0" borderId="132" xfId="0" applyFont="1" applyBorder="1" applyAlignment="1">
      <alignment horizontal="center"/>
    </xf>
    <xf numFmtId="0" fontId="57" fillId="0" borderId="132" xfId="0" applyFont="1" applyBorder="1"/>
    <xf numFmtId="0" fontId="57" fillId="0" borderId="30" xfId="0" applyFont="1" applyBorder="1"/>
    <xf numFmtId="0" fontId="57" fillId="0" borderId="133" xfId="0" applyFont="1" applyBorder="1" applyAlignment="1">
      <alignment horizontal="center"/>
    </xf>
    <xf numFmtId="0" fontId="0" fillId="0" borderId="132" xfId="0" applyBorder="1"/>
    <xf numFmtId="0" fontId="57" fillId="0" borderId="33" xfId="0" applyFont="1" applyBorder="1" applyAlignment="1">
      <alignment horizontal="center"/>
    </xf>
    <xf numFmtId="0" fontId="57" fillId="0" borderId="33" xfId="0" applyFont="1" applyBorder="1"/>
    <xf numFmtId="0" fontId="57" fillId="0" borderId="63" xfId="0" applyFont="1" applyBorder="1" applyAlignment="1">
      <alignment horizontal="center"/>
    </xf>
    <xf numFmtId="0" fontId="57" fillId="0" borderId="64" xfId="0" applyFont="1" applyBorder="1"/>
    <xf numFmtId="0" fontId="57" fillId="0" borderId="64" xfId="0" applyFont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 vertical="center"/>
    </xf>
    <xf numFmtId="164" fontId="0" fillId="0" borderId="33" xfId="25" applyNumberFormat="1" applyFont="1" applyBorder="1"/>
    <xf numFmtId="0" fontId="58" fillId="7" borderId="64" xfId="0" applyFont="1" applyFill="1" applyBorder="1" applyAlignment="1">
      <alignment horizontal="center"/>
    </xf>
    <xf numFmtId="0" fontId="57" fillId="0" borderId="63" xfId="0" applyFont="1" applyBorder="1"/>
    <xf numFmtId="0" fontId="50" fillId="7" borderId="64" xfId="0" applyFont="1" applyFill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57" fillId="0" borderId="64" xfId="0" applyFont="1" applyBorder="1" applyAlignment="1">
      <alignment horizontal="left"/>
    </xf>
    <xf numFmtId="0" fontId="27" fillId="0" borderId="64" xfId="0" applyFont="1" applyBorder="1" applyAlignment="1">
      <alignment horizontal="left"/>
    </xf>
    <xf numFmtId="164" fontId="0" fillId="0" borderId="33" xfId="0" applyNumberFormat="1" applyBorder="1"/>
    <xf numFmtId="0" fontId="57" fillId="0" borderId="30" xfId="0" applyFont="1" applyBorder="1" applyAlignment="1">
      <alignment horizontal="center"/>
    </xf>
    <xf numFmtId="0" fontId="54" fillId="0" borderId="63" xfId="0" applyFont="1" applyBorder="1"/>
    <xf numFmtId="0" fontId="57" fillId="0" borderId="63" xfId="0" applyFont="1" applyBorder="1" applyAlignment="1"/>
    <xf numFmtId="0" fontId="57" fillId="0" borderId="94" xfId="0" applyFont="1" applyBorder="1" applyAlignment="1">
      <alignment horizontal="center"/>
    </xf>
    <xf numFmtId="0" fontId="58" fillId="0" borderId="64" xfId="0" applyFont="1" applyBorder="1" applyAlignment="1">
      <alignment horizontal="center"/>
    </xf>
    <xf numFmtId="0" fontId="57" fillId="0" borderId="56" xfId="0" applyFont="1" applyBorder="1" applyAlignment="1">
      <alignment horizontal="center"/>
    </xf>
    <xf numFmtId="0" fontId="57" fillId="0" borderId="28" xfId="0" applyFont="1" applyBorder="1"/>
    <xf numFmtId="0" fontId="57" fillId="0" borderId="67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57" fillId="0" borderId="68" xfId="0" applyFont="1" applyBorder="1"/>
    <xf numFmtId="0" fontId="58" fillId="7" borderId="67" xfId="0" applyFont="1" applyFill="1" applyBorder="1" applyAlignment="1">
      <alignment horizontal="center"/>
    </xf>
    <xf numFmtId="0" fontId="57" fillId="0" borderId="67" xfId="0" applyFont="1" applyBorder="1"/>
    <xf numFmtId="0" fontId="57" fillId="0" borderId="134" xfId="0" applyFont="1" applyBorder="1" applyAlignment="1">
      <alignment horizontal="center"/>
    </xf>
    <xf numFmtId="0" fontId="57" fillId="0" borderId="134" xfId="0" applyFont="1" applyBorder="1"/>
    <xf numFmtId="0" fontId="57" fillId="0" borderId="135" xfId="0" applyFont="1" applyBorder="1"/>
    <xf numFmtId="0" fontId="57" fillId="0" borderId="136" xfId="0" applyFont="1" applyBorder="1"/>
    <xf numFmtId="0" fontId="57" fillId="0" borderId="137" xfId="0" applyFont="1" applyBorder="1" applyAlignment="1">
      <alignment horizontal="center"/>
    </xf>
    <xf numFmtId="0" fontId="58" fillId="7" borderId="137" xfId="0" applyFont="1" applyFill="1" applyBorder="1" applyAlignment="1">
      <alignment horizontal="center"/>
    </xf>
    <xf numFmtId="0" fontId="0" fillId="0" borderId="28" xfId="0" applyBorder="1"/>
    <xf numFmtId="0" fontId="58" fillId="0" borderId="89" xfId="0" applyFont="1" applyBorder="1" applyAlignment="1">
      <alignment horizontal="center" vertical="center"/>
    </xf>
    <xf numFmtId="0" fontId="0" fillId="0" borderId="44" xfId="0" applyBorder="1"/>
    <xf numFmtId="0" fontId="0" fillId="0" borderId="0" xfId="0" applyBorder="1"/>
    <xf numFmtId="0" fontId="11" fillId="0" borderId="30" xfId="1" applyFont="1" applyFill="1" applyBorder="1" applyAlignment="1">
      <alignment horizontal="center" vertical="center" wrapText="1"/>
    </xf>
    <xf numFmtId="0" fontId="13" fillId="0" borderId="39" xfId="1" applyFont="1" applyFill="1" applyBorder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60" fillId="0" borderId="139" xfId="0" applyFont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 wrapText="1"/>
    </xf>
    <xf numFmtId="0" fontId="0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wrapText="1"/>
    </xf>
    <xf numFmtId="0" fontId="13" fillId="0" borderId="0" xfId="1" applyFont="1" applyFill="1" applyAlignment="1">
      <alignment horizontal="center" vertical="center" wrapText="1"/>
    </xf>
    <xf numFmtId="0" fontId="13" fillId="0" borderId="0" xfId="1" applyFont="1" applyFill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9" fillId="0" borderId="15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9" fillId="0" borderId="16" xfId="1" applyFont="1" applyFill="1" applyBorder="1" applyAlignment="1">
      <alignment horizontal="center" vertical="center" wrapText="1"/>
    </xf>
    <xf numFmtId="0" fontId="5" fillId="0" borderId="1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6" fillId="0" borderId="1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 wrapText="1"/>
    </xf>
    <xf numFmtId="0" fontId="60" fillId="0" borderId="140" xfId="0" applyFont="1" applyBorder="1" applyAlignment="1">
      <alignment horizontal="center" vertical="center"/>
    </xf>
    <xf numFmtId="0" fontId="60" fillId="0" borderId="138" xfId="0" applyFont="1" applyBorder="1" applyAlignment="1">
      <alignment horizontal="center" vertical="center"/>
    </xf>
    <xf numFmtId="0" fontId="60" fillId="0" borderId="141" xfId="0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14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143" xfId="1" applyFont="1" applyFill="1" applyBorder="1" applyAlignment="1">
      <alignment horizontal="center" vertical="center" wrapText="1"/>
    </xf>
    <xf numFmtId="0" fontId="4" fillId="0" borderId="139" xfId="1" applyFont="1" applyFill="1" applyBorder="1" applyAlignment="1">
      <alignment horizontal="center" vertical="center" wrapText="1"/>
    </xf>
    <xf numFmtId="0" fontId="4" fillId="0" borderId="144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wrapText="1"/>
    </xf>
    <xf numFmtId="0" fontId="21" fillId="0" borderId="1" xfId="1" applyFont="1" applyFill="1" applyBorder="1" applyAlignment="1">
      <alignment horizontal="center" vertical="center"/>
    </xf>
    <xf numFmtId="0" fontId="21" fillId="0" borderId="8" xfId="1" applyFont="1" applyFill="1" applyBorder="1" applyAlignment="1">
      <alignment horizontal="center" vertical="center"/>
    </xf>
    <xf numFmtId="0" fontId="21" fillId="0" borderId="21" xfId="1" applyFont="1" applyFill="1" applyBorder="1" applyAlignment="1">
      <alignment horizontal="center" vertical="center"/>
    </xf>
    <xf numFmtId="0" fontId="22" fillId="0" borderId="2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22" fillId="0" borderId="22" xfId="1" applyFont="1" applyFill="1" applyBorder="1" applyAlignment="1">
      <alignment horizontal="center" vertical="center" wrapText="1"/>
    </xf>
    <xf numFmtId="0" fontId="22" fillId="0" borderId="3" xfId="1" applyFont="1" applyFill="1" applyBorder="1" applyAlignment="1">
      <alignment horizontal="center" vertical="center" wrapText="1"/>
    </xf>
    <xf numFmtId="0" fontId="22" fillId="0" borderId="4" xfId="1" applyFont="1" applyFill="1" applyBorder="1" applyAlignment="1">
      <alignment horizontal="center" vertical="center" wrapText="1"/>
    </xf>
    <xf numFmtId="0" fontId="22" fillId="0" borderId="142" xfId="1" applyFont="1" applyFill="1" applyBorder="1" applyAlignment="1">
      <alignment horizontal="center" vertical="center" wrapText="1"/>
    </xf>
    <xf numFmtId="0" fontId="22" fillId="0" borderId="10" xfId="1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 wrapText="1"/>
    </xf>
    <xf numFmtId="0" fontId="22" fillId="0" borderId="19" xfId="1" applyFont="1" applyFill="1" applyBorder="1" applyAlignment="1">
      <alignment horizontal="center" vertical="center" wrapText="1"/>
    </xf>
    <xf numFmtId="0" fontId="22" fillId="0" borderId="143" xfId="1" applyFont="1" applyFill="1" applyBorder="1" applyAlignment="1">
      <alignment horizontal="center" vertical="center" wrapText="1"/>
    </xf>
    <xf numFmtId="0" fontId="22" fillId="0" borderId="139" xfId="1" applyFont="1" applyFill="1" applyBorder="1" applyAlignment="1">
      <alignment horizontal="center" vertical="center" wrapText="1"/>
    </xf>
    <xf numFmtId="0" fontId="22" fillId="0" borderId="144" xfId="1" applyFont="1" applyFill="1" applyBorder="1" applyAlignment="1">
      <alignment horizontal="center" vertical="center" wrapText="1"/>
    </xf>
    <xf numFmtId="0" fontId="22" fillId="4" borderId="57" xfId="3" applyFont="1" applyFill="1" applyBorder="1" applyAlignment="1">
      <alignment horizontal="center" vertical="center" wrapText="1"/>
    </xf>
    <xf numFmtId="0" fontId="27" fillId="4" borderId="57" xfId="3" applyFont="1" applyFill="1" applyBorder="1" applyAlignment="1">
      <alignment horizontal="center" vertical="center" wrapText="1"/>
    </xf>
    <xf numFmtId="0" fontId="22" fillId="4" borderId="51" xfId="3" applyFont="1" applyFill="1" applyBorder="1" applyAlignment="1">
      <alignment horizontal="center" vertical="center" wrapText="1"/>
    </xf>
    <xf numFmtId="0" fontId="22" fillId="4" borderId="52" xfId="3" applyFont="1" applyFill="1" applyBorder="1" applyAlignment="1">
      <alignment horizontal="center" vertical="center" wrapText="1"/>
    </xf>
    <xf numFmtId="0" fontId="27" fillId="4" borderId="51" xfId="3" applyFont="1" applyFill="1" applyBorder="1" applyAlignment="1">
      <alignment horizontal="center" vertical="center" wrapText="1"/>
    </xf>
    <xf numFmtId="0" fontId="27" fillId="4" borderId="52" xfId="3" applyFont="1" applyFill="1" applyBorder="1" applyAlignment="1">
      <alignment horizontal="center" vertical="center" wrapText="1"/>
    </xf>
    <xf numFmtId="0" fontId="22" fillId="4" borderId="46" xfId="3" applyFont="1" applyFill="1" applyBorder="1" applyAlignment="1">
      <alignment horizontal="center"/>
    </xf>
    <xf numFmtId="0" fontId="22" fillId="4" borderId="37" xfId="3" applyFont="1" applyFill="1" applyBorder="1" applyAlignment="1">
      <alignment horizontal="center"/>
    </xf>
    <xf numFmtId="0" fontId="22" fillId="4" borderId="47" xfId="3" applyFont="1" applyFill="1" applyBorder="1" applyAlignment="1">
      <alignment horizontal="center"/>
    </xf>
    <xf numFmtId="0" fontId="22" fillId="4" borderId="48" xfId="3" applyFont="1" applyFill="1" applyBorder="1" applyAlignment="1">
      <alignment horizontal="center"/>
    </xf>
    <xf numFmtId="0" fontId="22" fillId="4" borderId="48" xfId="3" applyFont="1" applyFill="1" applyBorder="1" applyAlignment="1">
      <alignment horizontal="center" vertical="center" wrapText="1"/>
    </xf>
    <xf numFmtId="0" fontId="22" fillId="4" borderId="56" xfId="3" applyFont="1" applyFill="1" applyBorder="1" applyAlignment="1">
      <alignment horizontal="center" vertical="center" wrapText="1"/>
    </xf>
    <xf numFmtId="0" fontId="17" fillId="4" borderId="56" xfId="3" applyFont="1" applyFill="1" applyBorder="1" applyAlignment="1">
      <alignment horizontal="center" vertical="center" wrapText="1"/>
    </xf>
    <xf numFmtId="0" fontId="22" fillId="4" borderId="51" xfId="3" applyFont="1" applyFill="1" applyBorder="1" applyAlignment="1">
      <alignment horizontal="center"/>
    </xf>
    <xf numFmtId="0" fontId="22" fillId="4" borderId="0" xfId="3" applyFont="1" applyFill="1" applyBorder="1" applyAlignment="1">
      <alignment horizontal="center"/>
    </xf>
    <xf numFmtId="0" fontId="22" fillId="4" borderId="52" xfId="3" applyFont="1" applyFill="1" applyBorder="1" applyAlignment="1">
      <alignment horizontal="center"/>
    </xf>
    <xf numFmtId="0" fontId="47" fillId="0" borderId="0" xfId="29" applyFont="1" applyBorder="1" applyAlignment="1">
      <alignment horizontal="center"/>
    </xf>
    <xf numFmtId="0" fontId="39" fillId="0" borderId="51" xfId="29" applyFont="1" applyBorder="1" applyAlignment="1">
      <alignment horizontal="center"/>
    </xf>
    <xf numFmtId="0" fontId="39" fillId="0" borderId="52" xfId="29" applyFont="1" applyBorder="1" applyAlignment="1">
      <alignment horizontal="center"/>
    </xf>
    <xf numFmtId="0" fontId="38" fillId="0" borderId="53" xfId="29" applyFont="1" applyBorder="1" applyAlignment="1">
      <alignment horizontal="center"/>
    </xf>
    <xf numFmtId="0" fontId="38" fillId="0" borderId="54" xfId="29" applyFont="1" applyBorder="1" applyAlignment="1">
      <alignment horizontal="center"/>
    </xf>
    <xf numFmtId="0" fontId="38" fillId="0" borderId="55" xfId="29" applyFont="1" applyBorder="1" applyAlignment="1">
      <alignment horizontal="center"/>
    </xf>
    <xf numFmtId="0" fontId="41" fillId="0" borderId="53" xfId="29" applyFont="1" applyBorder="1" applyAlignment="1">
      <alignment horizontal="center"/>
    </xf>
    <xf numFmtId="0" fontId="41" fillId="0" borderId="54" xfId="29" applyFont="1" applyBorder="1" applyAlignment="1">
      <alignment horizontal="center"/>
    </xf>
    <xf numFmtId="0" fontId="41" fillId="0" borderId="55" xfId="29" applyFont="1" applyBorder="1" applyAlignment="1">
      <alignment horizontal="center"/>
    </xf>
    <xf numFmtId="0" fontId="39" fillId="0" borderId="83" xfId="29" applyFont="1" applyFill="1" applyBorder="1" applyAlignment="1">
      <alignment horizontal="center"/>
    </xf>
    <xf numFmtId="0" fontId="39" fillId="0" borderId="84" xfId="29" applyFont="1" applyFill="1" applyBorder="1" applyAlignment="1">
      <alignment horizontal="center"/>
    </xf>
    <xf numFmtId="0" fontId="45" fillId="0" borderId="102" xfId="29" applyFont="1" applyFill="1" applyBorder="1" applyAlignment="1">
      <alignment horizontal="center" vertical="center"/>
    </xf>
    <xf numFmtId="0" fontId="45" fillId="0" borderId="103" xfId="29" applyFont="1" applyFill="1" applyBorder="1" applyAlignment="1">
      <alignment horizontal="center" vertical="center"/>
    </xf>
    <xf numFmtId="0" fontId="27" fillId="0" borderId="0" xfId="29" applyFont="1" applyBorder="1" applyAlignment="1">
      <alignment horizontal="center"/>
    </xf>
    <xf numFmtId="0" fontId="48" fillId="0" borderId="0" xfId="29" applyFont="1" applyBorder="1" applyAlignment="1">
      <alignment horizontal="center"/>
    </xf>
    <xf numFmtId="0" fontId="52" fillId="0" borderId="0" xfId="29" applyFont="1" applyBorder="1" applyAlignment="1">
      <alignment horizontal="center"/>
    </xf>
    <xf numFmtId="0" fontId="36" fillId="0" borderId="0" xfId="26" applyFont="1" applyAlignment="1">
      <alignment horizontal="center" vertical="center"/>
    </xf>
    <xf numFmtId="0" fontId="39" fillId="0" borderId="48" xfId="29" applyFont="1" applyBorder="1" applyAlignment="1">
      <alignment horizontal="center"/>
    </xf>
    <xf numFmtId="0" fontId="39" fillId="0" borderId="79" xfId="29" applyFont="1" applyBorder="1" applyAlignment="1">
      <alignment horizontal="center"/>
    </xf>
    <xf numFmtId="0" fontId="39" fillId="0" borderId="80" xfId="29" applyFont="1" applyBorder="1" applyAlignment="1">
      <alignment horizontal="center"/>
    </xf>
    <xf numFmtId="0" fontId="39" fillId="0" borderId="81" xfId="29" applyFont="1" applyBorder="1" applyAlignment="1">
      <alignment horizontal="center"/>
    </xf>
    <xf numFmtId="0" fontId="39" fillId="0" borderId="82" xfId="29" applyFont="1" applyBorder="1" applyAlignment="1">
      <alignment horizontal="center"/>
    </xf>
    <xf numFmtId="0" fontId="22" fillId="0" borderId="112" xfId="3" applyFont="1" applyFill="1" applyBorder="1" applyAlignment="1">
      <alignment horizontal="center" vertical="center" wrapText="1"/>
    </xf>
    <xf numFmtId="0" fontId="27" fillId="0" borderId="112" xfId="3" applyFont="1" applyFill="1" applyBorder="1" applyAlignment="1">
      <alignment horizontal="center" vertical="center" wrapText="1"/>
    </xf>
    <xf numFmtId="0" fontId="27" fillId="0" borderId="114" xfId="3" applyFont="1" applyFill="1" applyBorder="1" applyAlignment="1">
      <alignment horizontal="center" vertical="center" wrapText="1"/>
    </xf>
    <xf numFmtId="0" fontId="22" fillId="0" borderId="51" xfId="3" applyFont="1" applyFill="1" applyBorder="1" applyAlignment="1">
      <alignment horizontal="center" vertical="center" wrapText="1"/>
    </xf>
    <xf numFmtId="0" fontId="22" fillId="0" borderId="52" xfId="3" applyFont="1" applyFill="1" applyBorder="1" applyAlignment="1">
      <alignment horizontal="center" vertical="center" wrapText="1"/>
    </xf>
    <xf numFmtId="0" fontId="27" fillId="0" borderId="51" xfId="3" applyFont="1" applyFill="1" applyBorder="1" applyAlignment="1">
      <alignment horizontal="center" vertical="center" wrapText="1"/>
    </xf>
    <xf numFmtId="0" fontId="27" fillId="0" borderId="52" xfId="3" applyFont="1" applyFill="1" applyBorder="1" applyAlignment="1">
      <alignment horizontal="center" vertical="center" wrapText="1"/>
    </xf>
    <xf numFmtId="0" fontId="22" fillId="0" borderId="107" xfId="3" applyFont="1" applyFill="1" applyBorder="1" applyAlignment="1">
      <alignment horizontal="center"/>
    </xf>
    <xf numFmtId="0" fontId="22" fillId="0" borderId="4" xfId="3" applyFont="1" applyFill="1" applyBorder="1" applyAlignment="1">
      <alignment horizontal="center"/>
    </xf>
    <xf numFmtId="0" fontId="22" fillId="0" borderId="108" xfId="3" applyFont="1" applyFill="1" applyBorder="1" applyAlignment="1">
      <alignment horizontal="center"/>
    </xf>
    <xf numFmtId="0" fontId="22" fillId="0" borderId="109" xfId="3" applyFont="1" applyFill="1" applyBorder="1" applyAlignment="1">
      <alignment horizontal="center"/>
    </xf>
    <xf numFmtId="0" fontId="22" fillId="0" borderId="109" xfId="3" applyFont="1" applyFill="1" applyBorder="1" applyAlignment="1">
      <alignment horizontal="center" vertical="center" wrapText="1"/>
    </xf>
    <xf numFmtId="0" fontId="22" fillId="0" borderId="56" xfId="3" applyFont="1" applyFill="1" applyBorder="1" applyAlignment="1">
      <alignment horizontal="center" vertical="center" wrapText="1"/>
    </xf>
    <xf numFmtId="0" fontId="17" fillId="0" borderId="56" xfId="3" applyFont="1" applyFill="1" applyBorder="1" applyAlignment="1">
      <alignment horizontal="center" vertical="center" wrapText="1"/>
    </xf>
    <xf numFmtId="0" fontId="22" fillId="0" borderId="51" xfId="3" applyFont="1" applyFill="1" applyBorder="1" applyAlignment="1">
      <alignment horizontal="center"/>
    </xf>
    <xf numFmtId="0" fontId="22" fillId="0" borderId="0" xfId="3" applyFont="1" applyFill="1" applyBorder="1" applyAlignment="1">
      <alignment horizontal="center"/>
    </xf>
    <xf numFmtId="0" fontId="22" fillId="0" borderId="52" xfId="3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58" fillId="0" borderId="88" xfId="0" applyFont="1" applyBorder="1" applyAlignment="1">
      <alignment horizontal="center" vertical="center" wrapText="1"/>
    </xf>
    <xf numFmtId="0" fontId="58" fillId="0" borderId="118" xfId="0" applyFont="1" applyBorder="1" applyAlignment="1">
      <alignment horizontal="center" vertical="center" wrapText="1"/>
    </xf>
    <xf numFmtId="0" fontId="58" fillId="0" borderId="89" xfId="0" applyFont="1" applyBorder="1" applyAlignment="1">
      <alignment horizontal="center" vertical="center" wrapText="1"/>
    </xf>
    <xf numFmtId="0" fontId="58" fillId="0" borderId="88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58" fillId="0" borderId="89" xfId="0" applyFont="1" applyBorder="1" applyAlignment="1">
      <alignment horizontal="center" vertical="center"/>
    </xf>
  </cellXfs>
  <cellStyles count="30">
    <cellStyle name="Comma" xfId="25" builtinId="3"/>
    <cellStyle name="Comma [0] 2" xfId="5"/>
    <cellStyle name="Comma [0] 2 10" xfId="6"/>
    <cellStyle name="Comma [0] 2 2" xfId="7"/>
    <cellStyle name="Comma [0] 3" xfId="27"/>
    <cellStyle name="Comma 2" xfId="2"/>
    <cellStyle name="Comma 2 10" xfId="8"/>
    <cellStyle name="Comma 3" xfId="9"/>
    <cellStyle name="Comma 4" xfId="10"/>
    <cellStyle name="Comma 5" xfId="11"/>
    <cellStyle name="Comma 6" xfId="4"/>
    <cellStyle name="Grey" xfId="12"/>
    <cellStyle name="Input [yellow]" xfId="13"/>
    <cellStyle name="Normal" xfId="0" builtinId="0"/>
    <cellStyle name="Normal - Style1" xfId="14"/>
    <cellStyle name="Normal (1)" xfId="15"/>
    <cellStyle name="Normal 2" xfId="3"/>
    <cellStyle name="Normal 2 10" xfId="16"/>
    <cellStyle name="Normal 2 2" xfId="17"/>
    <cellStyle name="Normal 2 2 2" xfId="18"/>
    <cellStyle name="Normal 3" xfId="19"/>
    <cellStyle name="Normal 3 2" xfId="20"/>
    <cellStyle name="Normal 4" xfId="21"/>
    <cellStyle name="Normal 4 2" xfId="29"/>
    <cellStyle name="Normal 5" xfId="22"/>
    <cellStyle name="Normal 6" xfId="23"/>
    <cellStyle name="Normal 7" xfId="1"/>
    <cellStyle name="Normal 8" xfId="28"/>
    <cellStyle name="Normal_sbw" xfId="26"/>
    <cellStyle name="Percent [2]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57175</xdr:rowOff>
    </xdr:from>
    <xdr:to>
      <xdr:col>2</xdr:col>
      <xdr:colOff>990600</xdr:colOff>
      <xdr:row>3</xdr:row>
      <xdr:rowOff>650850</xdr:rowOff>
    </xdr:to>
    <xdr:pic>
      <xdr:nvPicPr>
        <xdr:cNvPr id="2" name="Picture 1" descr="Logo Kimpraswi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5725" y="57175"/>
          <a:ext cx="1533525" cy="231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TEKNIK%20EDIT\DATA%20LAIN\BACKUP-DATA-DONI\DATA-OKKKK\LAP-SUNGAI\Perhitungan%20Ala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Video/LOMBOK/DATA%20BENDUNGAN%20DAN%20EMBUNG%20YANG%20DI%20OP%202017%20LOMB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TEKNIK%20EDIT\DATA%20LAIN\BACKUP-DATA-DONI\DATA-OKKKK\LAP-SUNGAI\Perhitungan%20Al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%20TEKNIK%20EDIT\DATA%20LAIN\BACKUP-DATA-DONI\DATA-OKKKK\LAP-SUNGAI\Perhitungan%20Al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UPB%202017/DATA%20TEKNIK%20EDIT/DATA%20LAIN/BACKUP-DATA-DONI/DATA-OKKKK/LAP-SUNGAI/Perhitungan%20Al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%202014\BANK%20DATA%20PRASARANA%20SDA\Bendungan%20dan%20Embung%20Kewenangan%20Pusat\BENDUNGAN%20DAN%20EMBUNG%20SEKEAS%20BENDUNGAN%20NTB%20122%20B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ATA%20ASET%20BENDUNGAN%20DAN%20EMBUNG%20DI%20PULAU%20SUMBAW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/3.BENDUNGAN/ASET%20DAN%20OP%20BENDUNGAN-EMBUNG/SUMBAWA/DATA%20ASET%20BENDUNGAN-WADUK-EMBUNG%20DI%20PULAU%20SUMBAWA%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ENDUNGAN%20DAN%20EMBUNG%20SATKER%20OP%20SDA%20NT%20I%20(2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KANTOR/3.BENDUNGAN/ASET%20DAN%20OP%20BENDUNGAN-EMBUNG/179%20Aset%20Embung%20N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d-Waduk Lombok"/>
      <sheetName val="Embung Lombok"/>
      <sheetName val="Bend-Waduk Sumbawa"/>
    </sheetNames>
    <sheetDataSet>
      <sheetData sheetId="0"/>
      <sheetData sheetId="1">
        <row r="28">
          <cell r="B28" t="str">
            <v>Embung Enem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A13" t="str">
            <v>Asphalt</v>
          </cell>
          <cell r="B13">
            <v>1</v>
          </cell>
          <cell r="C13" t="str">
            <v>Aspal, emulsi</v>
          </cell>
          <cell r="G13" t="str">
            <v>kg</v>
          </cell>
          <cell r="H13">
            <v>7700</v>
          </cell>
        </row>
        <row r="14">
          <cell r="A14" t="str">
            <v>Agregate, Crusted, 0.5 - 2 cm</v>
          </cell>
          <cell r="B14">
            <v>2</v>
          </cell>
          <cell r="C14" t="str">
            <v>Batu Pecah, 0.5 - 2 cm</v>
          </cell>
          <cell r="G14" t="str">
            <v>m3</v>
          </cell>
          <cell r="H14">
            <v>130000</v>
          </cell>
        </row>
        <row r="15">
          <cell r="A15" t="str">
            <v>Agregate, Crusted, 2 - 4 cm</v>
          </cell>
          <cell r="B15">
            <v>3</v>
          </cell>
          <cell r="C15" t="str">
            <v>Batu Pecah, 2 - 4 cm</v>
          </cell>
          <cell r="G15" t="str">
            <v>m3</v>
          </cell>
          <cell r="H15">
            <v>120000</v>
          </cell>
        </row>
        <row r="16">
          <cell r="A16" t="str">
            <v>Agregate, Crusted, 4 - 8 cm</v>
          </cell>
          <cell r="B16">
            <v>4</v>
          </cell>
          <cell r="C16" t="str">
            <v>Batu Pecah, 4 - 8 cm</v>
          </cell>
          <cell r="G16" t="str">
            <v>m3</v>
          </cell>
          <cell r="H16">
            <v>85000</v>
          </cell>
        </row>
        <row r="17">
          <cell r="A17" t="str">
            <v>Agregate, Natural, 0.5 - 2 cm</v>
          </cell>
          <cell r="B17">
            <v>5</v>
          </cell>
          <cell r="C17" t="str">
            <v>Batu Alam, 0,5-2 cm</v>
          </cell>
          <cell r="G17" t="str">
            <v>m3</v>
          </cell>
          <cell r="H17">
            <v>115000</v>
          </cell>
        </row>
        <row r="18">
          <cell r="A18" t="str">
            <v>Agregate, Natural, 2 - 4 cm</v>
          </cell>
          <cell r="B18">
            <v>6</v>
          </cell>
          <cell r="C18" t="str">
            <v>Batu Alam, 2 - 4 cm</v>
          </cell>
          <cell r="G18" t="str">
            <v>m3</v>
          </cell>
          <cell r="H18">
            <v>105000</v>
          </cell>
        </row>
        <row r="19">
          <cell r="A19" t="str">
            <v>Barbed wire</v>
          </cell>
          <cell r="B19">
            <v>7</v>
          </cell>
          <cell r="C19" t="str">
            <v>Kawat Duri</v>
          </cell>
          <cell r="G19" t="str">
            <v>rol</v>
          </cell>
          <cell r="H19">
            <v>80000</v>
          </cell>
        </row>
        <row r="20">
          <cell r="A20" t="str">
            <v>Concrete Pipe, PC, 30 cm dia.</v>
          </cell>
          <cell r="B20">
            <v>8</v>
          </cell>
          <cell r="C20" t="str">
            <v>Buis Beton Dia. 30 cm</v>
          </cell>
          <cell r="F20" t="str">
            <v>(tanpa tulangan)</v>
          </cell>
          <cell r="G20" t="str">
            <v>m'</v>
          </cell>
          <cell r="H20">
            <v>55000</v>
          </cell>
          <cell r="I20" t="str">
            <v xml:space="preserve">tebal 4.5 cm </v>
          </cell>
        </row>
        <row r="21">
          <cell r="A21" t="str">
            <v>Concrete Pipe, PC, 40 cm dia.</v>
          </cell>
          <cell r="B21">
            <v>9</v>
          </cell>
          <cell r="C21" t="str">
            <v>Buis Beton Dia. 40 cm</v>
          </cell>
          <cell r="F21" t="str">
            <v>(tanpa tulangan)</v>
          </cell>
          <cell r="G21" t="str">
            <v>m'</v>
          </cell>
          <cell r="H21">
            <v>77000</v>
          </cell>
          <cell r="I21" t="str">
            <v xml:space="preserve">tebal 5.0 cm </v>
          </cell>
        </row>
        <row r="22">
          <cell r="A22" t="str">
            <v>Concrete Pipe, PC, 50 cm dia.</v>
          </cell>
          <cell r="B22">
            <v>10</v>
          </cell>
          <cell r="C22" t="str">
            <v>Buis Beton Dia. 50 cm</v>
          </cell>
          <cell r="F22" t="str">
            <v>(tanpa tulangan)</v>
          </cell>
          <cell r="G22" t="str">
            <v>m'</v>
          </cell>
          <cell r="H22">
            <v>88000</v>
          </cell>
          <cell r="I22" t="str">
            <v xml:space="preserve">tebal 5.5 cm </v>
          </cell>
        </row>
        <row r="23">
          <cell r="A23" t="str">
            <v>Concrete Pipe, PC, 60 cm dia.</v>
          </cell>
          <cell r="B23">
            <v>11</v>
          </cell>
          <cell r="C23" t="str">
            <v>Buis Beton Dia. 60 cm</v>
          </cell>
          <cell r="F23" t="str">
            <v>(tanpa tulangan)</v>
          </cell>
          <cell r="G23" t="str">
            <v>m'</v>
          </cell>
          <cell r="H23">
            <v>120000</v>
          </cell>
          <cell r="I23" t="str">
            <v xml:space="preserve">tebal 6.5 cm </v>
          </cell>
        </row>
        <row r="24">
          <cell r="A24" t="str">
            <v>Concrete Pipe, PC, 80 cm dia.</v>
          </cell>
          <cell r="B24">
            <v>12</v>
          </cell>
          <cell r="C24" t="str">
            <v>Buis Beton Dia. 80 cm</v>
          </cell>
          <cell r="F24" t="str">
            <v>(tanpa tulangan)</v>
          </cell>
          <cell r="G24" t="str">
            <v>m'</v>
          </cell>
          <cell r="H24">
            <v>140000</v>
          </cell>
          <cell r="I24" t="str">
            <v xml:space="preserve">tebal 10.0 cm </v>
          </cell>
        </row>
        <row r="25">
          <cell r="A25" t="str">
            <v>Elbow, SGP 90°  dia. 14", Welded</v>
          </cell>
          <cell r="B25">
            <v>13</v>
          </cell>
          <cell r="C25" t="str">
            <v>Elbow, SGP 90°  dia. 14", Welded</v>
          </cell>
          <cell r="G25" t="str">
            <v>bh</v>
          </cell>
          <cell r="H25">
            <v>1492000</v>
          </cell>
          <cell r="I25" t="str">
            <v>57.90 kg</v>
          </cell>
        </row>
        <row r="26">
          <cell r="A26" t="str">
            <v>Elbow, SGP 90°  dia. 16", Welded</v>
          </cell>
          <cell r="B26">
            <v>14</v>
          </cell>
          <cell r="C26" t="str">
            <v>Elbow, SGP 90°  dia. 16", Welded</v>
          </cell>
          <cell r="G26" t="str">
            <v>bh</v>
          </cell>
          <cell r="H26">
            <v>2160000</v>
          </cell>
          <cell r="I26" t="str">
            <v>75.00 kg</v>
          </cell>
        </row>
        <row r="27">
          <cell r="A27" t="str">
            <v>Enameled, water level staff gauge, 50 cm width</v>
          </cell>
          <cell r="B27">
            <v>15</v>
          </cell>
          <cell r="C27" t="str">
            <v>Enamel, Papan Duga Muka Air, lebar 50 cm</v>
          </cell>
          <cell r="G27" t="str">
            <v>m'</v>
          </cell>
          <cell r="H27">
            <v>300000</v>
          </cell>
        </row>
        <row r="28">
          <cell r="A28" t="str">
            <v>Finishing Coat</v>
          </cell>
          <cell r="B28">
            <v>16</v>
          </cell>
          <cell r="C28" t="str">
            <v>Finishing Coat</v>
          </cell>
          <cell r="G28" t="str">
            <v>kg</v>
          </cell>
          <cell r="H28">
            <v>138000</v>
          </cell>
        </row>
        <row r="29">
          <cell r="A29" t="str">
            <v>Fire Wood</v>
          </cell>
          <cell r="B29">
            <v>17</v>
          </cell>
          <cell r="C29" t="str">
            <v>Kayu Bakar</v>
          </cell>
          <cell r="G29" t="str">
            <v>m3</v>
          </cell>
          <cell r="H29">
            <v>300000</v>
          </cell>
        </row>
        <row r="30">
          <cell r="A30" t="str">
            <v>Flanged PN-10, dia. 6"</v>
          </cell>
          <cell r="B30">
            <v>18</v>
          </cell>
          <cell r="C30" t="str">
            <v>Flanged PN-10, dia. 6"</v>
          </cell>
          <cell r="G30" t="str">
            <v>bh</v>
          </cell>
          <cell r="H30">
            <v>113960</v>
          </cell>
          <cell r="I30" t="str">
            <v>6.00 kg</v>
          </cell>
        </row>
        <row r="31">
          <cell r="A31" t="str">
            <v>Flanged PN-10, dia. 16"</v>
          </cell>
          <cell r="B31">
            <v>19</v>
          </cell>
          <cell r="C31" t="str">
            <v>Flanged PN-10, dia. 16"</v>
          </cell>
          <cell r="G31" t="str">
            <v>bh</v>
          </cell>
          <cell r="H31">
            <v>480000</v>
          </cell>
          <cell r="I31" t="str">
            <v>20.00 kg</v>
          </cell>
        </row>
        <row r="32">
          <cell r="A32" t="str">
            <v>Form Oil</v>
          </cell>
          <cell r="B32">
            <v>20</v>
          </cell>
          <cell r="C32" t="str">
            <v>Minyak Bekisting</v>
          </cell>
          <cell r="G32" t="str">
            <v>lit</v>
          </cell>
          <cell r="H32">
            <v>9000</v>
          </cell>
        </row>
        <row r="33">
          <cell r="A33" t="str">
            <v>Fuel, Cerosene</v>
          </cell>
          <cell r="B33">
            <v>21</v>
          </cell>
          <cell r="C33" t="str">
            <v>Minyak Tanah</v>
          </cell>
          <cell r="F33" t="str">
            <v xml:space="preserve"> </v>
          </cell>
          <cell r="G33" t="str">
            <v>lit</v>
          </cell>
          <cell r="H33">
            <v>5552</v>
          </cell>
          <cell r="I33" t="str">
            <v>Harga Nov'06</v>
          </cell>
        </row>
        <row r="34">
          <cell r="A34" t="str">
            <v>Fuel, Solar</v>
          </cell>
          <cell r="B34">
            <v>22</v>
          </cell>
          <cell r="C34" t="str">
            <v>Solar</v>
          </cell>
          <cell r="F34" t="str">
            <v xml:space="preserve"> (Mninyak Diesel)</v>
          </cell>
          <cell r="G34" t="str">
            <v>lit</v>
          </cell>
          <cell r="H34">
            <v>5243</v>
          </cell>
          <cell r="I34" t="str">
            <v>Harga Nov'06</v>
          </cell>
        </row>
        <row r="35">
          <cell r="A35" t="str">
            <v>Fuel, Gasoline</v>
          </cell>
          <cell r="B35">
            <v>23</v>
          </cell>
          <cell r="C35" t="str">
            <v>Bensin</v>
          </cell>
          <cell r="F35" t="str">
            <v>(Premium)</v>
          </cell>
          <cell r="G35" t="str">
            <v>lit</v>
          </cell>
          <cell r="H35">
            <v>4781</v>
          </cell>
          <cell r="I35" t="str">
            <v>Harga Nov'06</v>
          </cell>
        </row>
        <row r="36">
          <cell r="A36" t="str">
            <v>Fuel, Lubricant</v>
          </cell>
          <cell r="B36">
            <v>24</v>
          </cell>
          <cell r="C36" t="str">
            <v>Pelumas</v>
          </cell>
          <cell r="F36" t="str">
            <v>(Oli mesin)</v>
          </cell>
          <cell r="G36" t="str">
            <v>lit</v>
          </cell>
          <cell r="H36">
            <v>15900</v>
          </cell>
          <cell r="I36" t="str">
            <v xml:space="preserve"> </v>
          </cell>
        </row>
        <row r="37">
          <cell r="A37" t="str">
            <v>Gasket 5 mm, dia. 6 " synthetic rubber</v>
          </cell>
          <cell r="B37">
            <v>25</v>
          </cell>
          <cell r="C37" t="str">
            <v>Gasket 5 mm, dia. 6 " synthetic rubber</v>
          </cell>
          <cell r="G37" t="str">
            <v>bh</v>
          </cell>
          <cell r="H37">
            <v>33000</v>
          </cell>
        </row>
        <row r="38">
          <cell r="A38" t="str">
            <v>Gasket 6 mm, dia. 16 " synthetic rubber</v>
          </cell>
          <cell r="B38">
            <v>26</v>
          </cell>
          <cell r="C38" t="str">
            <v>Gasket 6 mm, dia. 16 " synthetic rubber</v>
          </cell>
          <cell r="G38" t="str">
            <v>bh</v>
          </cell>
          <cell r="H38">
            <v>66000</v>
          </cell>
        </row>
        <row r="39">
          <cell r="A39" t="str">
            <v>Gibolt Joint C1, dia. 14"</v>
          </cell>
          <cell r="B39">
            <v>27</v>
          </cell>
          <cell r="C39" t="str">
            <v>Gibolt Joint C1, dia. 14"</v>
          </cell>
          <cell r="G39" t="str">
            <v>set</v>
          </cell>
          <cell r="H39">
            <v>5058000</v>
          </cell>
          <cell r="I39" t="str">
            <v>25.00 kg</v>
          </cell>
        </row>
        <row r="40">
          <cell r="A40" t="str">
            <v>Gibolt Joint C1, dia. 16"</v>
          </cell>
          <cell r="B40">
            <v>28</v>
          </cell>
          <cell r="C40" t="str">
            <v>Gibolt Joint C1, dia. 16"</v>
          </cell>
          <cell r="G40" t="str">
            <v>set</v>
          </cell>
          <cell r="H40">
            <v>6040000</v>
          </cell>
          <cell r="I40" t="str">
            <v>30.00 kg</v>
          </cell>
        </row>
        <row r="41">
          <cell r="A41" t="str">
            <v>Galvanized Steel Pipe, nominal dia. 50 mm</v>
          </cell>
          <cell r="B41">
            <v>29</v>
          </cell>
          <cell r="C41" t="str">
            <v>Galvanized Steel Pipe, nominal dia. 50 mm</v>
          </cell>
          <cell r="F41" t="str">
            <v xml:space="preserve"> (t=2.50 mm)</v>
          </cell>
          <cell r="G41" t="str">
            <v>m'</v>
          </cell>
          <cell r="H41">
            <v>57000</v>
          </cell>
          <cell r="I41" t="str">
            <v xml:space="preserve">   3.24 kg</v>
          </cell>
        </row>
        <row r="42">
          <cell r="A42" t="str">
            <v>Galvanized Steel Pipe, nominal dia. 65 mm</v>
          </cell>
          <cell r="B42">
            <v>30</v>
          </cell>
          <cell r="C42" t="str">
            <v>Galvanized Steel Pipe, nominal dia. 65 mm</v>
          </cell>
          <cell r="F42" t="str">
            <v xml:space="preserve"> (t=3.00 mm)</v>
          </cell>
          <cell r="G42" t="str">
            <v>m'</v>
          </cell>
          <cell r="H42">
            <v>64700</v>
          </cell>
          <cell r="I42" t="str">
            <v xml:space="preserve">   5.03  kg</v>
          </cell>
          <cell r="J42" t="str">
            <v xml:space="preserve"> </v>
          </cell>
        </row>
        <row r="43">
          <cell r="A43" t="str">
            <v>Galvanized Steel Pipe, nominal dia. 3"</v>
          </cell>
          <cell r="B43">
            <v>30</v>
          </cell>
          <cell r="C43" t="str">
            <v>Galvanized Steel Pipe, nominal dia. 3"</v>
          </cell>
          <cell r="F43" t="str">
            <v xml:space="preserve"> (t=3.00 mm)</v>
          </cell>
          <cell r="G43" t="str">
            <v>m'</v>
          </cell>
          <cell r="H43">
            <v>95000</v>
          </cell>
          <cell r="I43" t="str">
            <v xml:space="preserve">  5.86  kg</v>
          </cell>
          <cell r="J43" t="str">
            <v xml:space="preserve"> </v>
          </cell>
        </row>
        <row r="44">
          <cell r="A44" t="str">
            <v>Galvanized Steel Pipe, nominal dia. 6"</v>
          </cell>
          <cell r="B44">
            <v>31</v>
          </cell>
          <cell r="C44" t="str">
            <v>Galvanized Steel Pipe, nominal dia. 6"</v>
          </cell>
          <cell r="F44" t="str">
            <v xml:space="preserve"> (t=3.50 mm)</v>
          </cell>
          <cell r="G44" t="str">
            <v>m'</v>
          </cell>
          <cell r="H44">
            <v>200000</v>
          </cell>
          <cell r="I44" t="str">
            <v>13.46  kg</v>
          </cell>
          <cell r="J44" t="str">
            <v xml:space="preserve"> </v>
          </cell>
        </row>
        <row r="45">
          <cell r="A45" t="str">
            <v>Galvanized Steel Pipe, nominal dia. 8"</v>
          </cell>
          <cell r="B45">
            <v>32</v>
          </cell>
          <cell r="C45" t="str">
            <v>Galvanized Steel Pipe, nominal dia. 8"</v>
          </cell>
          <cell r="F45" t="str">
            <v xml:space="preserve"> (t=4.80 mm)</v>
          </cell>
          <cell r="G45" t="str">
            <v>m'</v>
          </cell>
          <cell r="H45">
            <v>385000</v>
          </cell>
          <cell r="I45" t="str">
            <v>24.63  kg</v>
          </cell>
          <cell r="J45" t="str">
            <v xml:space="preserve"> </v>
          </cell>
        </row>
        <row r="46">
          <cell r="A46" t="str">
            <v>Galvanized Steel Pipe, nominal dia. 16"</v>
          </cell>
          <cell r="B46">
            <v>33</v>
          </cell>
          <cell r="C46" t="str">
            <v>Galvanized Steel Pipe, nominal dia. 16"</v>
          </cell>
          <cell r="F46" t="str">
            <v xml:space="preserve"> (t=6.35 mm)</v>
          </cell>
          <cell r="G46" t="str">
            <v>m'</v>
          </cell>
          <cell r="H46">
            <v>860000</v>
          </cell>
          <cell r="I46" t="str">
            <v>64.65  kg</v>
          </cell>
          <cell r="J46" t="str">
            <v xml:space="preserve"> </v>
          </cell>
        </row>
        <row r="47">
          <cell r="A47" t="str">
            <v>Gate Valve, dia. 6", All Flanged PN-10</v>
          </cell>
          <cell r="B47">
            <v>34</v>
          </cell>
          <cell r="C47" t="str">
            <v>Gate Valve, dia. 6", All Flanged PN-10</v>
          </cell>
          <cell r="F47" t="str">
            <v>(150 mm dia.)</v>
          </cell>
          <cell r="G47" t="str">
            <v>bh</v>
          </cell>
          <cell r="H47">
            <v>1000000</v>
          </cell>
          <cell r="I47" t="str">
            <v>15.00 kg</v>
          </cell>
        </row>
        <row r="48">
          <cell r="A48" t="str">
            <v>Gate Valve, dia. 8", All Flanged PN-10</v>
          </cell>
          <cell r="B48">
            <v>35</v>
          </cell>
          <cell r="C48" t="str">
            <v>Gate Valve, dia. 8", All Flanged PN-10</v>
          </cell>
          <cell r="F48" t="str">
            <v>(200 mm dia.)</v>
          </cell>
          <cell r="G48" t="str">
            <v>bh</v>
          </cell>
          <cell r="H48">
            <v>1300000</v>
          </cell>
          <cell r="I48" t="str">
            <v>35.00 kg</v>
          </cell>
        </row>
        <row r="49">
          <cell r="A49" t="str">
            <v>Grinding Disk</v>
          </cell>
          <cell r="B49">
            <v>36</v>
          </cell>
          <cell r="C49" t="str">
            <v>Grinding Disk</v>
          </cell>
          <cell r="G49" t="str">
            <v>bh</v>
          </cell>
          <cell r="H49">
            <v>6600</v>
          </cell>
        </row>
        <row r="50">
          <cell r="A50" t="str">
            <v>Metal, Anealed Wire</v>
          </cell>
          <cell r="B50">
            <v>37</v>
          </cell>
          <cell r="C50" t="str">
            <v>Kawat Ikat Beton</v>
          </cell>
          <cell r="F50" t="str">
            <v>(Kawat Bendrat)</v>
          </cell>
          <cell r="G50" t="str">
            <v>kg</v>
          </cell>
          <cell r="H50">
            <v>8500</v>
          </cell>
          <cell r="K50" t="str">
            <v xml:space="preserve"> </v>
          </cell>
        </row>
        <row r="51">
          <cell r="A51" t="str">
            <v>Metal, Wire for Gabion, 3 mm dia.</v>
          </cell>
          <cell r="B51">
            <v>38</v>
          </cell>
          <cell r="C51" t="str">
            <v>Kawat Bronjong digalvanisir</v>
          </cell>
          <cell r="G51" t="str">
            <v>kg</v>
          </cell>
          <cell r="H51">
            <v>13800</v>
          </cell>
          <cell r="K51" t="str">
            <v xml:space="preserve"> </v>
          </cell>
        </row>
        <row r="52">
          <cell r="A52" t="str">
            <v xml:space="preserve">Paint, Wall </v>
          </cell>
          <cell r="B52">
            <v>39</v>
          </cell>
          <cell r="C52" t="str">
            <v>Cat Tembok</v>
          </cell>
          <cell r="G52" t="str">
            <v>m2</v>
          </cell>
          <cell r="H52">
            <v>17000</v>
          </cell>
        </row>
        <row r="53">
          <cell r="A53" t="str">
            <v>Paint, 200 micron thickness</v>
          </cell>
          <cell r="B53">
            <v>40</v>
          </cell>
          <cell r="C53" t="str">
            <v>Paint, 200 micron thickness</v>
          </cell>
          <cell r="G53" t="str">
            <v>kg</v>
          </cell>
          <cell r="H53">
            <v>143000</v>
          </cell>
        </row>
        <row r="54">
          <cell r="A54" t="str">
            <v>Palm Fibre (Ijuk)</v>
          </cell>
          <cell r="B54">
            <v>41</v>
          </cell>
          <cell r="C54" t="str">
            <v>Ijuk</v>
          </cell>
          <cell r="G54" t="str">
            <v>kg</v>
          </cell>
          <cell r="H54">
            <v>6500</v>
          </cell>
        </row>
        <row r="55">
          <cell r="A55" t="str">
            <v>Plastic Cone, separator, bolt &amp; nut</v>
          </cell>
          <cell r="B55">
            <v>42</v>
          </cell>
          <cell r="C55" t="str">
            <v>Plastic Cone, separator, baut,  mur, dll.</v>
          </cell>
          <cell r="G55" t="str">
            <v>bh</v>
          </cell>
          <cell r="H55">
            <v>6000</v>
          </cell>
        </row>
        <row r="56">
          <cell r="A56" t="str">
            <v>Plywood, 9 mm</v>
          </cell>
          <cell r="B56">
            <v>43</v>
          </cell>
          <cell r="C56" t="str">
            <v>Triplek 120 x 240 x 9 mm</v>
          </cell>
          <cell r="F56" t="str">
            <v>(120cmx240 cm)</v>
          </cell>
          <cell r="G56" t="str">
            <v>lembar</v>
          </cell>
          <cell r="H56">
            <v>110000</v>
          </cell>
        </row>
        <row r="57">
          <cell r="A57" t="str">
            <v>Plywood, 12 mm</v>
          </cell>
          <cell r="B57">
            <v>44</v>
          </cell>
          <cell r="C57" t="str">
            <v>Triplek 120 x 240 x 12 mm</v>
          </cell>
          <cell r="F57" t="str">
            <v>(120cmx240 cm)</v>
          </cell>
          <cell r="G57" t="str">
            <v>lembar</v>
          </cell>
          <cell r="H57">
            <v>145000</v>
          </cell>
        </row>
        <row r="58">
          <cell r="A58" t="str">
            <v>Portland Cement</v>
          </cell>
          <cell r="B58">
            <v>45</v>
          </cell>
          <cell r="C58" t="str">
            <v>Semen PC</v>
          </cell>
          <cell r="F58" t="str">
            <v>(50 kg)</v>
          </cell>
          <cell r="G58" t="str">
            <v>zak</v>
          </cell>
          <cell r="H58">
            <v>40000</v>
          </cell>
          <cell r="I58" t="str">
            <v xml:space="preserve"> </v>
          </cell>
        </row>
        <row r="59">
          <cell r="A59" t="str">
            <v>Primer Coat</v>
          </cell>
          <cell r="B59">
            <v>46</v>
          </cell>
          <cell r="C59" t="str">
            <v>Primer Coat</v>
          </cell>
          <cell r="F59" t="str">
            <v xml:space="preserve"> </v>
          </cell>
          <cell r="G59" t="str">
            <v>kg</v>
          </cell>
          <cell r="H59">
            <v>120000</v>
          </cell>
          <cell r="I59" t="str">
            <v xml:space="preserve"> </v>
          </cell>
        </row>
        <row r="60">
          <cell r="A60" t="str">
            <v xml:space="preserve">PVC, Pipe  type D, dia 1"  </v>
          </cell>
          <cell r="B60">
            <v>47</v>
          </cell>
          <cell r="C60" t="str">
            <v>Pipa  PVC dia. 1" (Tipe-D)</v>
          </cell>
          <cell r="G60" t="str">
            <v>m'</v>
          </cell>
          <cell r="H60">
            <v>8500</v>
          </cell>
        </row>
        <row r="61">
          <cell r="A61" t="str">
            <v xml:space="preserve">PVC, Pipe  type D, dia 2"  </v>
          </cell>
          <cell r="B61">
            <v>48</v>
          </cell>
          <cell r="C61" t="str">
            <v>Pipa  PVC dia. 2" (Tipe-D)</v>
          </cell>
          <cell r="G61" t="str">
            <v>m'</v>
          </cell>
          <cell r="H61">
            <v>25000</v>
          </cell>
        </row>
        <row r="62">
          <cell r="A62" t="str">
            <v>PVC, Pipe  type AW, dia 4" &amp; accessories</v>
          </cell>
          <cell r="B62">
            <v>49</v>
          </cell>
          <cell r="C62" t="str">
            <v>Pipa  PVC dia. 4" (Tipe-AW)</v>
          </cell>
          <cell r="G62" t="str">
            <v>m'</v>
          </cell>
          <cell r="H62">
            <v>100000</v>
          </cell>
        </row>
        <row r="63">
          <cell r="A63" t="str">
            <v xml:space="preserve">PVC, Pipe type AW, dia. 8" </v>
          </cell>
          <cell r="B63">
            <v>50</v>
          </cell>
          <cell r="C63" t="str">
            <v>Pipa  PVC dia. 8" (Tipe-AW)</v>
          </cell>
          <cell r="G63" t="str">
            <v>m'</v>
          </cell>
          <cell r="H63">
            <v>300000</v>
          </cell>
        </row>
        <row r="64">
          <cell r="A64" t="str">
            <v>PVC, Waterstop Plain Web, 20 cm wide</v>
          </cell>
          <cell r="B64">
            <v>51</v>
          </cell>
          <cell r="C64" t="str">
            <v>PVC Waterstop Plain Web, lebar 20 cm</v>
          </cell>
          <cell r="G64" t="str">
            <v>m'</v>
          </cell>
          <cell r="H64">
            <v>75000</v>
          </cell>
        </row>
        <row r="65">
          <cell r="A65" t="str">
            <v>Rope dia. 3/4"</v>
          </cell>
          <cell r="B65">
            <v>52</v>
          </cell>
          <cell r="C65" t="str">
            <v>Tali Tambang, dia. 3/4"</v>
          </cell>
          <cell r="G65" t="str">
            <v>m'</v>
          </cell>
          <cell r="H65">
            <v>12000</v>
          </cell>
        </row>
        <row r="66">
          <cell r="A66" t="str">
            <v>Sand (Aggregate &lt; 5 mm)</v>
          </cell>
          <cell r="B66">
            <v>53</v>
          </cell>
          <cell r="C66" t="str">
            <v>Pasir (Agregat &lt; 5 mm)</v>
          </cell>
          <cell r="F66" t="str">
            <v xml:space="preserve"> </v>
          </cell>
          <cell r="G66" t="str">
            <v>m3</v>
          </cell>
          <cell r="H66">
            <v>60000</v>
          </cell>
          <cell r="I66" t="str">
            <v xml:space="preserve"> </v>
          </cell>
        </row>
        <row r="67">
          <cell r="A67" t="str">
            <v>Sandy Gravel (SirTuNah)</v>
          </cell>
          <cell r="B67">
            <v>54</v>
          </cell>
          <cell r="C67" t="str">
            <v>SirTunNah</v>
          </cell>
          <cell r="G67" t="str">
            <v>m3</v>
          </cell>
          <cell r="H67">
            <v>50400</v>
          </cell>
        </row>
        <row r="68">
          <cell r="A68" t="str">
            <v>Soil for embankment</v>
          </cell>
          <cell r="B68">
            <v>55</v>
          </cell>
          <cell r="C68" t="str">
            <v xml:space="preserve">Tanah Urug </v>
          </cell>
          <cell r="G68" t="str">
            <v>m3</v>
          </cell>
          <cell r="H68">
            <v>37000</v>
          </cell>
        </row>
        <row r="69">
          <cell r="A69" t="str">
            <v>Spindle, rod</v>
          </cell>
          <cell r="B69">
            <v>56</v>
          </cell>
          <cell r="C69" t="str">
            <v>Spindle, rod (Batang As Pintu)</v>
          </cell>
          <cell r="G69" t="str">
            <v>kg</v>
          </cell>
          <cell r="H69">
            <v>20800</v>
          </cell>
        </row>
        <row r="70">
          <cell r="A70" t="str">
            <v>Steel angle, L 100mm x 50mm x 8 mm</v>
          </cell>
          <cell r="B70">
            <v>57</v>
          </cell>
          <cell r="C70" t="str">
            <v>Baja Siku, L 100mm x 50mm x 8 mm</v>
          </cell>
          <cell r="G70" t="str">
            <v>kg</v>
          </cell>
          <cell r="H70">
            <v>9750</v>
          </cell>
        </row>
        <row r="71">
          <cell r="A71" t="str">
            <v>Steel angle, L 60mm x 60mm x 6 mm</v>
          </cell>
          <cell r="B71">
            <v>58</v>
          </cell>
          <cell r="C71" t="str">
            <v>Baja Siku, L 60mm x 60mm x 6 mm</v>
          </cell>
          <cell r="G71" t="str">
            <v>kg</v>
          </cell>
          <cell r="H71">
            <v>9300</v>
          </cell>
        </row>
        <row r="72">
          <cell r="A72" t="str">
            <v>Steel Canal, CNP 61/2</v>
          </cell>
          <cell r="B72">
            <v>59</v>
          </cell>
          <cell r="C72" t="str">
            <v>Baja Kanal, CNP 61/2</v>
          </cell>
          <cell r="G72" t="str">
            <v>kg</v>
          </cell>
          <cell r="H72">
            <v>10000</v>
          </cell>
        </row>
        <row r="73">
          <cell r="A73" t="str">
            <v>Steel, Bolt &amp; Nut</v>
          </cell>
          <cell r="B73">
            <v>60</v>
          </cell>
          <cell r="C73" t="str">
            <v>Baut, Mur &amp; Ring</v>
          </cell>
          <cell r="G73" t="str">
            <v>kg</v>
          </cell>
          <cell r="H73">
            <v>12500</v>
          </cell>
        </row>
        <row r="74">
          <cell r="A74" t="str">
            <v>Steel, Nail</v>
          </cell>
          <cell r="B74">
            <v>61</v>
          </cell>
          <cell r="C74" t="str">
            <v xml:space="preserve">Paku </v>
          </cell>
          <cell r="G74" t="str">
            <v>kg</v>
          </cell>
          <cell r="H74">
            <v>9000</v>
          </cell>
        </row>
        <row r="75">
          <cell r="A75" t="str">
            <v>Steel, Plate</v>
          </cell>
          <cell r="B75">
            <v>62</v>
          </cell>
          <cell r="C75" t="str">
            <v>Baja Pelat</v>
          </cell>
          <cell r="G75" t="str">
            <v>kg</v>
          </cell>
          <cell r="H75">
            <v>7800</v>
          </cell>
        </row>
        <row r="76">
          <cell r="A76" t="str">
            <v>Steel, Reinforcement Bar, Plain</v>
          </cell>
          <cell r="B76">
            <v>63</v>
          </cell>
          <cell r="C76" t="str">
            <v>Besi Beton Polos</v>
          </cell>
          <cell r="G76" t="str">
            <v>kg</v>
          </cell>
          <cell r="H76">
            <v>6000</v>
          </cell>
        </row>
        <row r="77">
          <cell r="A77" t="str">
            <v>Steel, Reinforcement Bar, Deform bar</v>
          </cell>
          <cell r="B77">
            <v>64</v>
          </cell>
          <cell r="C77" t="str">
            <v>Besi Beton Ulir</v>
          </cell>
          <cell r="G77" t="str">
            <v>kg</v>
          </cell>
          <cell r="H77">
            <v>7000</v>
          </cell>
        </row>
        <row r="78">
          <cell r="A78" t="str">
            <v>Steel, Welding Electrode, 3.2 mm</v>
          </cell>
          <cell r="B78">
            <v>65</v>
          </cell>
          <cell r="C78" t="str">
            <v>Kawat Las, 3.2 mm</v>
          </cell>
          <cell r="G78" t="str">
            <v>bh</v>
          </cell>
          <cell r="H78">
            <v>1080</v>
          </cell>
        </row>
        <row r="79">
          <cell r="A79" t="str">
            <v>Stone, 15-20 cm</v>
          </cell>
          <cell r="B79">
            <v>66</v>
          </cell>
          <cell r="C79" t="str">
            <v>Batu Kali, 15-20 cm</v>
          </cell>
          <cell r="G79" t="str">
            <v>m3</v>
          </cell>
          <cell r="H79">
            <v>40000</v>
          </cell>
        </row>
        <row r="80">
          <cell r="A80" t="str">
            <v>Timber, Class-I, in plank</v>
          </cell>
          <cell r="B80">
            <v>67</v>
          </cell>
          <cell r="C80" t="str">
            <v>Kayu, Klas-I, papan</v>
          </cell>
          <cell r="G80" t="str">
            <v>m3</v>
          </cell>
          <cell r="H80">
            <v>2400000</v>
          </cell>
        </row>
        <row r="81">
          <cell r="A81" t="str">
            <v>Timber, Class-I, in square</v>
          </cell>
          <cell r="B81">
            <v>68</v>
          </cell>
          <cell r="C81" t="str">
            <v>Kayu, Klas-I, balok</v>
          </cell>
          <cell r="G81" t="str">
            <v>m3</v>
          </cell>
          <cell r="H81">
            <v>2500000</v>
          </cell>
        </row>
        <row r="82">
          <cell r="A82" t="str">
            <v>Timber, Class-II, in plank</v>
          </cell>
          <cell r="B82">
            <v>69</v>
          </cell>
          <cell r="C82" t="str">
            <v>Kayu, Klas-II, papan</v>
          </cell>
          <cell r="G82" t="str">
            <v>m3</v>
          </cell>
          <cell r="H82">
            <v>1850000</v>
          </cell>
        </row>
        <row r="83">
          <cell r="A83" t="str">
            <v>Timber, Class-II, in square</v>
          </cell>
          <cell r="B83">
            <v>70</v>
          </cell>
          <cell r="C83" t="str">
            <v>Kayu, Klas-II, balok</v>
          </cell>
          <cell r="G83" t="str">
            <v>m3</v>
          </cell>
          <cell r="H83">
            <v>1750000</v>
          </cell>
        </row>
        <row r="84">
          <cell r="A84" t="str">
            <v>Timber, Class-III, in plank</v>
          </cell>
          <cell r="B84">
            <v>71</v>
          </cell>
          <cell r="C84" t="str">
            <v>Kayu, Klas-III, papan</v>
          </cell>
          <cell r="G84" t="str">
            <v>m3</v>
          </cell>
          <cell r="H84">
            <v>1500000</v>
          </cell>
        </row>
        <row r="85">
          <cell r="A85" t="str">
            <v>Timber, Class-III, in square</v>
          </cell>
          <cell r="B85">
            <v>72</v>
          </cell>
          <cell r="C85" t="str">
            <v>Kayu, Klas-III, balok</v>
          </cell>
          <cell r="G85" t="str">
            <v>m3</v>
          </cell>
          <cell r="H85">
            <v>1300000</v>
          </cell>
        </row>
        <row r="86">
          <cell r="A86" t="str">
            <v>Timber,  Class-III in log (dolken)</v>
          </cell>
          <cell r="B86">
            <v>73</v>
          </cell>
          <cell r="C86" t="str">
            <v>Kayu, Klas-III,  dolken</v>
          </cell>
          <cell r="G86" t="str">
            <v>m3</v>
          </cell>
          <cell r="H86">
            <v>500000</v>
          </cell>
        </row>
        <row r="87">
          <cell r="A87" t="str">
            <v>Terasso, canal plate name, size 30 cm x 130 cm</v>
          </cell>
          <cell r="B87">
            <v>74</v>
          </cell>
          <cell r="C87" t="str">
            <v>Plat Nama Saluran, Teraso 30 cm x 130 cm</v>
          </cell>
          <cell r="G87" t="str">
            <v>bh</v>
          </cell>
          <cell r="H87">
            <v>330000</v>
          </cell>
        </row>
        <row r="88">
          <cell r="A88" t="str">
            <v>Terasso, structure plate name, size 25cm x 25cm</v>
          </cell>
          <cell r="B88">
            <v>75</v>
          </cell>
          <cell r="C88" t="str">
            <v>Plat Nama Bangunan, Teraso 25 cm x 25 cm</v>
          </cell>
          <cell r="G88" t="str">
            <v>bh</v>
          </cell>
          <cell r="H88">
            <v>90000</v>
          </cell>
        </row>
        <row r="89">
          <cell r="A89" t="str">
            <v>Terasso, water level gauge, size 10 cm x 40 cm</v>
          </cell>
          <cell r="B89">
            <v>76</v>
          </cell>
          <cell r="C89" t="str">
            <v>Papan Duda M.A., Teraso 10 cm x 40 cm</v>
          </cell>
          <cell r="G89" t="str">
            <v>bh</v>
          </cell>
          <cell r="H89">
            <v>150000</v>
          </cell>
        </row>
        <row r="90">
          <cell r="A90" t="str">
            <v>Terasso, water level marker (MAR), size 25cm x 25cm</v>
          </cell>
          <cell r="B90">
            <v>77</v>
          </cell>
          <cell r="C90" t="str">
            <v>Tanda MAR,  Teraso, 25 cm x 25 cm</v>
          </cell>
          <cell r="G90" t="str">
            <v>bh</v>
          </cell>
          <cell r="H90">
            <v>100000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Q-Pompong"/>
      <sheetName val="BQ-Pompong"/>
      <sheetName val="Rek-Analisa"/>
      <sheetName val="A"/>
      <sheetName val="B"/>
      <sheetName val="C"/>
      <sheetName val="D"/>
      <sheetName val="E"/>
      <sheetName val="F"/>
      <sheetName val="H"/>
      <sheetName val="Upah"/>
      <sheetName val="Bahan"/>
      <sheetName val="Alat"/>
      <sheetName val="Analisa.Hourly"/>
      <sheetName val="Input-Proj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RKP 1 (3)"/>
      <sheetName val="RKP 1 (2)"/>
      <sheetName val="RKP 2 (2)"/>
      <sheetName val="KSO-BIMA-DOMPU"/>
      <sheetName val="KSO-SUMBAWA"/>
      <sheetName val="RKP 3"/>
      <sheetName val="RKP 2"/>
      <sheetName val="SUMBAWA"/>
      <sheetName val="LOMBOK"/>
      <sheetName val="OP WADUK"/>
      <sheetName val="OP EMBUNG"/>
      <sheetName val="BENDUNGAN"/>
      <sheetName val="EMBUNG SUMBAWA"/>
      <sheetName val="EMBUNG DOMPU"/>
      <sheetName val="EMBUNG B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5">
          <cell r="V25">
            <v>18.5</v>
          </cell>
          <cell r="X25">
            <v>200</v>
          </cell>
          <cell r="Z25">
            <v>150</v>
          </cell>
        </row>
        <row r="87">
          <cell r="S87">
            <v>78000</v>
          </cell>
          <cell r="V87">
            <v>15</v>
          </cell>
          <cell r="X87">
            <v>56</v>
          </cell>
          <cell r="Z87">
            <v>250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"/>
      <sheetName val="RKP 1 (3)"/>
      <sheetName val="RKP 1 (2)"/>
      <sheetName val="RKP 2 (2)"/>
      <sheetName val="KSO-BIMA-DOMPU"/>
      <sheetName val="KSO-SUMBAWA"/>
      <sheetName val="RKP 3"/>
      <sheetName val="RKP 2"/>
      <sheetName val="OP Bendungan+Katagori Bend"/>
      <sheetName val="OP WADUK"/>
      <sheetName val="OP BENDUNGAN"/>
      <sheetName val="OP EMBUNG"/>
      <sheetName val="GABUNG"/>
      <sheetName val="OP WADUK (Kategori Bendungan)"/>
      <sheetName val="BENDUNGAN"/>
      <sheetName val="EMBUNG SUMBAWA"/>
      <sheetName val="EMBUNG DOMPU"/>
      <sheetName val="EMBUNG B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9">
          <cell r="E59" t="str">
            <v>Mura</v>
          </cell>
          <cell r="F59" t="str">
            <v>Brang Ene</v>
          </cell>
          <cell r="I59">
            <v>1199964650</v>
          </cell>
          <cell r="J59">
            <v>1.04</v>
          </cell>
          <cell r="K59">
            <v>0.45</v>
          </cell>
          <cell r="L59" t="str">
            <v>Pas. Batu</v>
          </cell>
          <cell r="M59">
            <v>58240</v>
          </cell>
          <cell r="N59">
            <v>75</v>
          </cell>
          <cell r="R59">
            <v>10</v>
          </cell>
          <cell r="S59">
            <v>250</v>
          </cell>
          <cell r="T59">
            <v>125</v>
          </cell>
          <cell r="U59">
            <v>50</v>
          </cell>
        </row>
        <row r="61">
          <cell r="E61" t="str">
            <v xml:space="preserve"> Tabose</v>
          </cell>
          <cell r="F61" t="str">
            <v xml:space="preserve"> Lape Lopok</v>
          </cell>
          <cell r="I61">
            <v>300000000</v>
          </cell>
          <cell r="J61">
            <v>0.86</v>
          </cell>
          <cell r="K61">
            <v>2</v>
          </cell>
          <cell r="L61" t="str">
            <v>timbunan</v>
          </cell>
          <cell r="M61">
            <v>42910</v>
          </cell>
          <cell r="N61">
            <v>155</v>
          </cell>
          <cell r="R61">
            <v>6</v>
          </cell>
          <cell r="T61">
            <v>1000</v>
          </cell>
          <cell r="U61">
            <v>50</v>
          </cell>
        </row>
        <row r="68">
          <cell r="F68" t="str">
            <v>Lape</v>
          </cell>
          <cell r="H68">
            <v>2007</v>
          </cell>
          <cell r="I68">
            <v>1724991653</v>
          </cell>
          <cell r="J68">
            <v>5</v>
          </cell>
          <cell r="K68">
            <v>6.5</v>
          </cell>
          <cell r="L68" t="str">
            <v>Pas. Batu</v>
          </cell>
          <cell r="M68">
            <v>140000</v>
          </cell>
          <cell r="N68">
            <v>105</v>
          </cell>
          <cell r="R68">
            <v>10.5</v>
          </cell>
          <cell r="S68">
            <v>125</v>
          </cell>
          <cell r="T68">
            <v>150</v>
          </cell>
          <cell r="U68">
            <v>50</v>
          </cell>
        </row>
        <row r="69">
          <cell r="E69" t="str">
            <v>Semamung</v>
          </cell>
          <cell r="F69" t="str">
            <v>Moyo Hulu</v>
          </cell>
          <cell r="H69">
            <v>2007</v>
          </cell>
          <cell r="I69">
            <v>5379300000</v>
          </cell>
          <cell r="J69">
            <v>3.7</v>
          </cell>
          <cell r="K69">
            <v>0.53</v>
          </cell>
          <cell r="L69" t="str">
            <v xml:space="preserve">Pas. Batu </v>
          </cell>
          <cell r="M69">
            <v>170000</v>
          </cell>
          <cell r="N69">
            <v>50</v>
          </cell>
          <cell r="R69">
            <v>8.5</v>
          </cell>
          <cell r="S69">
            <v>125</v>
          </cell>
          <cell r="T69">
            <v>75</v>
          </cell>
          <cell r="U69">
            <v>50</v>
          </cell>
        </row>
      </sheetData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UM OP"/>
      <sheetName val="OP EMBUNG"/>
      <sheetName val="OP BENDUNGAN"/>
      <sheetName val="OP WADUK"/>
    </sheetNames>
    <sheetDataSet>
      <sheetData sheetId="0">
        <row r="20">
          <cell r="I20">
            <v>85000000</v>
          </cell>
          <cell r="J20">
            <v>1.2</v>
          </cell>
          <cell r="K20">
            <v>1</v>
          </cell>
          <cell r="L20" t="str">
            <v>Timbunan</v>
          </cell>
          <cell r="M20">
            <v>50000</v>
          </cell>
          <cell r="N20">
            <v>50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d-Waduk Lombok"/>
      <sheetName val="EMBUNG Lombok"/>
      <sheetName val="Bend-Waduk Sumbawa"/>
    </sheetNames>
    <sheetDataSet>
      <sheetData sheetId="0">
        <row r="3">
          <cell r="B3" t="str">
            <v xml:space="preserve">SATKER OP SDA NUSA TENGGARA I  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9 EMBUNG NTB"/>
    </sheetNames>
    <sheetDataSet>
      <sheetData sheetId="0">
        <row r="21">
          <cell r="L21">
            <v>37367</v>
          </cell>
          <cell r="M21">
            <v>125</v>
          </cell>
          <cell r="N21">
            <v>13</v>
          </cell>
        </row>
        <row r="132">
          <cell r="B132" t="str">
            <v>Embung Mare</v>
          </cell>
          <cell r="D132" t="str">
            <v>Jenggik Utara</v>
          </cell>
          <cell r="E132" t="str">
            <v>Montong Gading</v>
          </cell>
          <cell r="F132" t="str">
            <v>Lotim</v>
          </cell>
          <cell r="G132">
            <v>1981</v>
          </cell>
          <cell r="H132">
            <v>23302000</v>
          </cell>
          <cell r="N132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C98"/>
  <sheetViews>
    <sheetView view="pageBreakPreview" zoomScale="120" zoomScaleSheetLayoutView="120" workbookViewId="0">
      <selection activeCell="E13" sqref="E13"/>
    </sheetView>
  </sheetViews>
  <sheetFormatPr defaultColWidth="9.1796875" defaultRowHeight="14.5"/>
  <cols>
    <col min="1" max="1" width="5.26953125" style="7" customWidth="1"/>
    <col min="2" max="2" width="15.1796875" style="7" bestFit="1" customWidth="1"/>
    <col min="3" max="4" width="4.1796875" style="7" hidden="1" customWidth="1"/>
    <col min="5" max="5" width="14.81640625" style="7" customWidth="1"/>
    <col min="6" max="6" width="4.7265625" style="657" customWidth="1"/>
    <col min="7" max="7" width="2.7265625" style="657" bestFit="1" customWidth="1"/>
    <col min="8" max="8" width="4" style="657" bestFit="1" customWidth="1"/>
    <col min="9" max="9" width="2.54296875" style="657" bestFit="1" customWidth="1"/>
    <col min="10" max="10" width="2.7265625" style="657" bestFit="1" customWidth="1"/>
    <col min="11" max="11" width="4.81640625" style="657" bestFit="1" customWidth="1"/>
    <col min="12" max="12" width="6.453125" style="7" customWidth="1"/>
    <col min="13" max="13" width="12.26953125" style="7" customWidth="1"/>
    <col min="14" max="14" width="12.1796875" style="7" customWidth="1"/>
    <col min="15" max="15" width="10.453125" style="7" customWidth="1"/>
    <col min="16" max="16" width="8.26953125" style="7" customWidth="1"/>
    <col min="17" max="17" width="12.54296875" style="7" customWidth="1"/>
    <col min="18" max="18" width="15.1796875" style="7" customWidth="1"/>
    <col min="19" max="19" width="10.54296875" style="7" customWidth="1"/>
    <col min="20" max="20" width="11.81640625" style="7" customWidth="1"/>
    <col min="21" max="21" width="11.54296875" style="7" customWidth="1"/>
    <col min="22" max="22" width="9.7265625" style="7" customWidth="1"/>
    <col min="23" max="23" width="21.26953125" style="7" customWidth="1"/>
    <col min="24" max="24" width="10.7265625" style="7" customWidth="1"/>
    <col min="25" max="25" width="10.1796875" style="7" customWidth="1"/>
    <col min="26" max="26" width="9.81640625" style="7" customWidth="1"/>
    <col min="27" max="27" width="9" style="7" customWidth="1"/>
    <col min="28" max="28" width="6.453125" style="7" customWidth="1"/>
    <col min="29" max="29" width="11" style="7" customWidth="1"/>
    <col min="30" max="16384" width="9.1796875" style="7"/>
  </cols>
  <sheetData>
    <row r="3" spans="1:29" ht="37.5" customHeight="1">
      <c r="B3" s="707" t="s">
        <v>795</v>
      </c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7"/>
      <c r="R3" s="707"/>
      <c r="S3" s="707"/>
      <c r="T3" s="707"/>
      <c r="U3" s="707"/>
      <c r="V3" s="707"/>
      <c r="W3" s="707"/>
      <c r="X3" s="707"/>
      <c r="Y3" s="707"/>
      <c r="Z3" s="707"/>
      <c r="AA3" s="707"/>
      <c r="AB3" s="707"/>
      <c r="AC3" s="707"/>
    </row>
    <row r="4" spans="1:29" ht="23.25" customHeight="1">
      <c r="A4" s="8"/>
      <c r="B4" s="661"/>
      <c r="C4" s="661"/>
      <c r="D4" s="661"/>
      <c r="E4" s="661"/>
      <c r="F4" s="661"/>
      <c r="G4" s="661"/>
      <c r="H4" s="661"/>
      <c r="I4" s="661"/>
      <c r="J4" s="661"/>
      <c r="K4" s="661"/>
      <c r="L4" s="661"/>
      <c r="M4" s="661"/>
      <c r="N4" s="661"/>
      <c r="AA4" s="8"/>
      <c r="AB4" s="8"/>
      <c r="AC4" s="8"/>
    </row>
    <row r="5" spans="1:29" ht="15" thickBot="1"/>
    <row r="6" spans="1:29" ht="15" thickTop="1">
      <c r="A6" s="708" t="s">
        <v>0</v>
      </c>
      <c r="B6" s="711" t="s">
        <v>1</v>
      </c>
      <c r="C6" s="9"/>
      <c r="D6" s="9"/>
      <c r="E6" s="711" t="s">
        <v>186</v>
      </c>
      <c r="F6" s="714" t="s">
        <v>794</v>
      </c>
      <c r="G6" s="715"/>
      <c r="H6" s="715"/>
      <c r="I6" s="715"/>
      <c r="J6" s="715"/>
      <c r="K6" s="716"/>
      <c r="L6" s="688" t="s">
        <v>2</v>
      </c>
      <c r="M6" s="689"/>
      <c r="N6" s="689"/>
      <c r="O6" s="689"/>
      <c r="P6" s="689"/>
      <c r="Q6" s="689"/>
      <c r="R6" s="689"/>
      <c r="S6" s="690"/>
      <c r="T6" s="679" t="s">
        <v>3</v>
      </c>
      <c r="U6" s="680"/>
      <c r="V6" s="680"/>
      <c r="W6" s="681"/>
      <c r="X6" s="679" t="s">
        <v>4</v>
      </c>
      <c r="Y6" s="681"/>
      <c r="Z6" s="679" t="s">
        <v>5</v>
      </c>
      <c r="AA6" s="680"/>
      <c r="AB6" s="681"/>
      <c r="AC6" s="664" t="s">
        <v>6</v>
      </c>
    </row>
    <row r="7" spans="1:29" ht="15" thickBot="1">
      <c r="A7" s="709"/>
      <c r="B7" s="712"/>
      <c r="C7" s="10"/>
      <c r="D7" s="10"/>
      <c r="E7" s="712"/>
      <c r="F7" s="717"/>
      <c r="G7" s="718"/>
      <c r="H7" s="718"/>
      <c r="I7" s="718"/>
      <c r="J7" s="718"/>
      <c r="K7" s="719"/>
      <c r="L7" s="691"/>
      <c r="M7" s="692"/>
      <c r="N7" s="692"/>
      <c r="O7" s="692"/>
      <c r="P7" s="692"/>
      <c r="Q7" s="692"/>
      <c r="R7" s="692"/>
      <c r="S7" s="693"/>
      <c r="T7" s="667"/>
      <c r="U7" s="694"/>
      <c r="V7" s="694"/>
      <c r="W7" s="668"/>
      <c r="X7" s="667" t="s">
        <v>7</v>
      </c>
      <c r="Y7" s="668"/>
      <c r="Z7" s="669" t="s">
        <v>8</v>
      </c>
      <c r="AA7" s="670"/>
      <c r="AB7" s="671"/>
      <c r="AC7" s="665"/>
    </row>
    <row r="8" spans="1:29" ht="20.5" thickBot="1">
      <c r="A8" s="709"/>
      <c r="B8" s="712"/>
      <c r="C8" s="11"/>
      <c r="D8" s="11"/>
      <c r="E8" s="712"/>
      <c r="F8" s="720"/>
      <c r="G8" s="721"/>
      <c r="H8" s="721"/>
      <c r="I8" s="721"/>
      <c r="J8" s="721"/>
      <c r="K8" s="722"/>
      <c r="L8" s="672" t="s">
        <v>9</v>
      </c>
      <c r="M8" s="12" t="s">
        <v>10</v>
      </c>
      <c r="N8" s="12" t="s">
        <v>10</v>
      </c>
      <c r="O8" s="12" t="s">
        <v>11</v>
      </c>
      <c r="P8" s="12" t="s">
        <v>12</v>
      </c>
      <c r="Q8" s="12"/>
      <c r="R8" s="12" t="s">
        <v>10</v>
      </c>
      <c r="S8" s="13" t="s">
        <v>13</v>
      </c>
      <c r="T8" s="674" t="s">
        <v>14</v>
      </c>
      <c r="U8" s="674" t="s">
        <v>15</v>
      </c>
      <c r="V8" s="674" t="s">
        <v>16</v>
      </c>
      <c r="W8" s="674" t="s">
        <v>17</v>
      </c>
      <c r="X8" s="14" t="s">
        <v>18</v>
      </c>
      <c r="Y8" s="14" t="s">
        <v>19</v>
      </c>
      <c r="Z8" s="15" t="s">
        <v>20</v>
      </c>
      <c r="AA8" s="16" t="s">
        <v>21</v>
      </c>
      <c r="AB8" s="676" t="s">
        <v>22</v>
      </c>
      <c r="AC8" s="665"/>
    </row>
    <row r="9" spans="1:29" ht="15" thickBot="1">
      <c r="A9" s="709"/>
      <c r="B9" s="712"/>
      <c r="C9" s="11"/>
      <c r="D9" s="11"/>
      <c r="E9" s="712"/>
      <c r="F9" s="695" t="s">
        <v>792</v>
      </c>
      <c r="G9" s="696"/>
      <c r="H9" s="696"/>
      <c r="I9" s="696" t="s">
        <v>793</v>
      </c>
      <c r="J9" s="696"/>
      <c r="K9" s="697"/>
      <c r="L9" s="673"/>
      <c r="M9" s="12" t="s">
        <v>23</v>
      </c>
      <c r="N9" s="12" t="s">
        <v>23</v>
      </c>
      <c r="O9" s="12"/>
      <c r="P9" s="12"/>
      <c r="Q9" s="12"/>
      <c r="R9" s="12" t="s">
        <v>24</v>
      </c>
      <c r="S9" s="13" t="s">
        <v>25</v>
      </c>
      <c r="T9" s="675"/>
      <c r="U9" s="675"/>
      <c r="V9" s="675"/>
      <c r="W9" s="675"/>
      <c r="X9" s="14" t="s">
        <v>26</v>
      </c>
      <c r="Y9" s="14" t="s">
        <v>27</v>
      </c>
      <c r="Z9" s="14" t="s">
        <v>27</v>
      </c>
      <c r="AA9" s="17" t="s">
        <v>28</v>
      </c>
      <c r="AB9" s="677"/>
      <c r="AC9" s="665"/>
    </row>
    <row r="10" spans="1:29" ht="15" thickBot="1">
      <c r="A10" s="710"/>
      <c r="B10" s="713"/>
      <c r="C10" s="13"/>
      <c r="D10" s="13"/>
      <c r="E10" s="713"/>
      <c r="F10" s="658" t="s">
        <v>318</v>
      </c>
      <c r="G10" s="658" t="s">
        <v>319</v>
      </c>
      <c r="H10" s="658" t="s">
        <v>320</v>
      </c>
      <c r="I10" s="658" t="s">
        <v>318</v>
      </c>
      <c r="J10" s="658" t="s">
        <v>319</v>
      </c>
      <c r="K10" s="658" t="s">
        <v>320</v>
      </c>
      <c r="L10" s="18" t="s">
        <v>29</v>
      </c>
      <c r="M10" s="18" t="s">
        <v>30</v>
      </c>
      <c r="N10" s="18" t="s">
        <v>31</v>
      </c>
      <c r="O10" s="18"/>
      <c r="P10" s="18"/>
      <c r="Q10" s="18"/>
      <c r="R10" s="18" t="s">
        <v>31</v>
      </c>
      <c r="S10" s="19" t="s">
        <v>32</v>
      </c>
      <c r="T10" s="19" t="s">
        <v>33</v>
      </c>
      <c r="U10" s="19" t="s">
        <v>34</v>
      </c>
      <c r="V10" s="19" t="s">
        <v>35</v>
      </c>
      <c r="W10" s="19"/>
      <c r="X10" s="20"/>
      <c r="Y10" s="21" t="s">
        <v>36</v>
      </c>
      <c r="Z10" s="20"/>
      <c r="AA10" s="22"/>
      <c r="AB10" s="678"/>
      <c r="AC10" s="666"/>
    </row>
    <row r="11" spans="1:29" ht="15" thickBot="1">
      <c r="A11" s="23"/>
      <c r="B11" s="24" t="s">
        <v>37</v>
      </c>
      <c r="C11" s="24"/>
      <c r="D11" s="24"/>
      <c r="E11" s="24"/>
      <c r="F11" s="659"/>
      <c r="G11" s="659"/>
      <c r="H11" s="659"/>
      <c r="I11" s="659"/>
      <c r="J11" s="659"/>
      <c r="K11" s="659"/>
      <c r="L11" s="25"/>
      <c r="M11" s="26"/>
      <c r="N11" s="27">
        <f>SUM(N12:N88)</f>
        <v>249828.28</v>
      </c>
      <c r="O11" s="27"/>
      <c r="P11" s="27"/>
      <c r="Q11" s="27"/>
      <c r="R11" s="27">
        <f>SUM(R12:R88)</f>
        <v>216343.35853619999</v>
      </c>
      <c r="S11" s="28"/>
      <c r="T11" s="29"/>
      <c r="U11" s="29"/>
      <c r="V11" s="29"/>
      <c r="W11" s="29"/>
      <c r="X11" s="29"/>
      <c r="Y11" s="29"/>
      <c r="Z11" s="29"/>
      <c r="AA11" s="29"/>
      <c r="AB11" s="29"/>
      <c r="AC11" s="30"/>
    </row>
    <row r="12" spans="1:29" ht="20.25" customHeight="1">
      <c r="A12" s="31">
        <v>1</v>
      </c>
      <c r="B12" s="32" t="s">
        <v>38</v>
      </c>
      <c r="C12" s="32">
        <v>1</v>
      </c>
      <c r="D12" s="32"/>
      <c r="E12" s="32" t="s">
        <v>187</v>
      </c>
      <c r="F12" s="655">
        <v>117</v>
      </c>
      <c r="G12" s="655">
        <v>35</v>
      </c>
      <c r="H12" s="655">
        <v>16</v>
      </c>
      <c r="I12" s="655">
        <v>-8</v>
      </c>
      <c r="J12" s="655">
        <v>39</v>
      </c>
      <c r="K12" s="655">
        <v>37</v>
      </c>
      <c r="L12" s="33" t="s">
        <v>39</v>
      </c>
      <c r="M12" s="34">
        <v>27700000</v>
      </c>
      <c r="N12" s="34">
        <f t="shared" ref="N12:N75" si="0">M12/1000</f>
        <v>27700</v>
      </c>
      <c r="O12" s="35">
        <v>1990</v>
      </c>
      <c r="P12" s="36">
        <f>2016-O12</f>
        <v>26</v>
      </c>
      <c r="Q12" s="37">
        <v>21923996</v>
      </c>
      <c r="R12" s="37">
        <f>Q12/1000</f>
        <v>21923.995999999999</v>
      </c>
      <c r="S12" s="38"/>
      <c r="T12" s="39">
        <v>10.417</v>
      </c>
      <c r="U12" s="40">
        <v>5428</v>
      </c>
      <c r="V12" s="41" t="s">
        <v>40</v>
      </c>
      <c r="W12" s="41" t="s">
        <v>41</v>
      </c>
      <c r="X12" s="42" t="s">
        <v>42</v>
      </c>
      <c r="Y12" s="42">
        <v>8</v>
      </c>
      <c r="Z12" s="42" t="s">
        <v>43</v>
      </c>
      <c r="AA12" s="42">
        <v>2015</v>
      </c>
      <c r="AB12" s="42">
        <v>2014</v>
      </c>
      <c r="AC12" s="43"/>
    </row>
    <row r="13" spans="1:29" ht="20.25" customHeight="1">
      <c r="A13" s="31">
        <v>2</v>
      </c>
      <c r="B13" s="32" t="s">
        <v>44</v>
      </c>
      <c r="C13" s="32">
        <v>1</v>
      </c>
      <c r="D13" s="32"/>
      <c r="E13" s="32" t="s">
        <v>188</v>
      </c>
      <c r="F13" s="655">
        <v>116</v>
      </c>
      <c r="G13" s="655">
        <v>11</v>
      </c>
      <c r="H13" s="655">
        <v>200</v>
      </c>
      <c r="I13" s="655">
        <v>-8</v>
      </c>
      <c r="J13" s="655">
        <v>45</v>
      </c>
      <c r="K13" s="655">
        <v>23</v>
      </c>
      <c r="L13" s="33">
        <v>33</v>
      </c>
      <c r="M13" s="34">
        <v>27000000</v>
      </c>
      <c r="N13" s="34">
        <f t="shared" si="0"/>
        <v>27000</v>
      </c>
      <c r="O13" s="35">
        <v>1991</v>
      </c>
      <c r="P13" s="36">
        <f t="shared" ref="P13:P82" si="1">2016-O13</f>
        <v>25</v>
      </c>
      <c r="Q13" s="37">
        <v>21735000</v>
      </c>
      <c r="R13" s="37">
        <f t="shared" ref="R13:R45" si="2">Q13/1000</f>
        <v>21735</v>
      </c>
      <c r="S13" s="38"/>
      <c r="T13" s="39">
        <v>10.417</v>
      </c>
      <c r="U13" s="40">
        <v>3589</v>
      </c>
      <c r="V13" s="41" t="s">
        <v>45</v>
      </c>
      <c r="W13" s="41" t="s">
        <v>46</v>
      </c>
      <c r="X13" s="42" t="s">
        <v>42</v>
      </c>
      <c r="Y13" s="42">
        <v>20</v>
      </c>
      <c r="Z13" s="42">
        <v>2013</v>
      </c>
      <c r="AA13" s="42">
        <v>2012</v>
      </c>
      <c r="AB13" s="42" t="s">
        <v>43</v>
      </c>
      <c r="AC13" s="43"/>
    </row>
    <row r="14" spans="1:29" ht="20.25" customHeight="1">
      <c r="A14" s="31">
        <v>3</v>
      </c>
      <c r="B14" s="32" t="s">
        <v>47</v>
      </c>
      <c r="C14" s="32"/>
      <c r="D14" s="32">
        <v>1</v>
      </c>
      <c r="E14" s="32" t="s">
        <v>187</v>
      </c>
      <c r="F14" s="655">
        <v>0</v>
      </c>
      <c r="G14" s="655">
        <v>0</v>
      </c>
      <c r="H14" s="655">
        <v>0</v>
      </c>
      <c r="I14" s="655">
        <v>0</v>
      </c>
      <c r="J14" s="655">
        <v>0</v>
      </c>
      <c r="K14" s="655">
        <v>0</v>
      </c>
      <c r="L14" s="33" t="s">
        <v>48</v>
      </c>
      <c r="M14" s="34">
        <v>10250000</v>
      </c>
      <c r="N14" s="34">
        <f t="shared" si="0"/>
        <v>10250</v>
      </c>
      <c r="O14" s="35">
        <v>1991</v>
      </c>
      <c r="P14" s="36">
        <f t="shared" si="1"/>
        <v>25</v>
      </c>
      <c r="Q14" s="37">
        <v>8251250</v>
      </c>
      <c r="R14" s="37">
        <f t="shared" si="2"/>
        <v>8251.25</v>
      </c>
      <c r="S14" s="38"/>
      <c r="T14" s="39">
        <v>10.208</v>
      </c>
      <c r="U14" s="40">
        <v>1800</v>
      </c>
      <c r="V14" s="41"/>
      <c r="W14" s="41" t="s">
        <v>49</v>
      </c>
      <c r="X14" s="42" t="s">
        <v>42</v>
      </c>
      <c r="Y14" s="42">
        <v>5</v>
      </c>
      <c r="Z14" s="42">
        <v>2013</v>
      </c>
      <c r="AA14" s="42" t="s">
        <v>43</v>
      </c>
      <c r="AB14" s="42" t="s">
        <v>43</v>
      </c>
      <c r="AC14" s="43"/>
    </row>
    <row r="15" spans="1:29" ht="20.25" customHeight="1">
      <c r="A15" s="31">
        <v>4</v>
      </c>
      <c r="B15" s="32" t="s">
        <v>50</v>
      </c>
      <c r="C15" s="32"/>
      <c r="D15" s="32">
        <v>1</v>
      </c>
      <c r="E15" s="32" t="s">
        <v>187</v>
      </c>
      <c r="F15" s="655">
        <v>117</v>
      </c>
      <c r="G15" s="655">
        <v>38</v>
      </c>
      <c r="H15" s="655">
        <v>55</v>
      </c>
      <c r="I15" s="655">
        <v>-8</v>
      </c>
      <c r="J15" s="655">
        <v>40</v>
      </c>
      <c r="K15" s="655">
        <v>44</v>
      </c>
      <c r="L15" s="33">
        <v>20</v>
      </c>
      <c r="M15" s="34">
        <v>2000000</v>
      </c>
      <c r="N15" s="34">
        <f t="shared" si="0"/>
        <v>2000</v>
      </c>
      <c r="O15" s="35">
        <v>1997</v>
      </c>
      <c r="P15" s="36">
        <f t="shared" si="1"/>
        <v>19</v>
      </c>
      <c r="Q15" s="37">
        <v>1703600</v>
      </c>
      <c r="R15" s="37">
        <f t="shared" si="2"/>
        <v>1703.6</v>
      </c>
      <c r="S15" s="38"/>
      <c r="T15" s="39">
        <v>1.25</v>
      </c>
      <c r="U15" s="40">
        <v>620</v>
      </c>
      <c r="V15" s="41"/>
      <c r="W15" s="41" t="s">
        <v>51</v>
      </c>
      <c r="X15" s="42" t="s">
        <v>42</v>
      </c>
      <c r="Y15" s="42">
        <v>1</v>
      </c>
      <c r="Z15" s="42" t="s">
        <v>43</v>
      </c>
      <c r="AA15" s="42" t="s">
        <v>43</v>
      </c>
      <c r="AB15" s="42" t="s">
        <v>43</v>
      </c>
      <c r="AC15" s="43"/>
    </row>
    <row r="16" spans="1:29" ht="20.25" customHeight="1">
      <c r="A16" s="31">
        <v>5</v>
      </c>
      <c r="B16" s="32" t="s">
        <v>52</v>
      </c>
      <c r="C16" s="32"/>
      <c r="D16" s="32">
        <v>1</v>
      </c>
      <c r="E16" s="32" t="s">
        <v>187</v>
      </c>
      <c r="F16" s="655">
        <v>117</v>
      </c>
      <c r="G16" s="655">
        <v>33</v>
      </c>
      <c r="H16" s="655">
        <v>643</v>
      </c>
      <c r="I16" s="655">
        <v>-8</v>
      </c>
      <c r="J16" s="655">
        <v>32</v>
      </c>
      <c r="K16" s="655">
        <v>374</v>
      </c>
      <c r="L16" s="33">
        <v>18</v>
      </c>
      <c r="M16" s="34">
        <v>1920344</v>
      </c>
      <c r="N16" s="34">
        <f t="shared" si="0"/>
        <v>1920.3440000000001</v>
      </c>
      <c r="O16" s="35">
        <v>1997</v>
      </c>
      <c r="P16" s="36">
        <f t="shared" si="1"/>
        <v>19</v>
      </c>
      <c r="Q16" s="37">
        <v>1635749.0192</v>
      </c>
      <c r="R16" s="37">
        <f t="shared" si="2"/>
        <v>1635.7490192</v>
      </c>
      <c r="S16" s="38"/>
      <c r="T16" s="39">
        <v>1.042</v>
      </c>
      <c r="U16" s="40">
        <v>500</v>
      </c>
      <c r="V16" s="41"/>
      <c r="W16" s="41" t="s">
        <v>53</v>
      </c>
      <c r="X16" s="42" t="s">
        <v>42</v>
      </c>
      <c r="Y16" s="42">
        <v>1</v>
      </c>
      <c r="Z16" s="42" t="s">
        <v>43</v>
      </c>
      <c r="AA16" s="42" t="s">
        <v>43</v>
      </c>
      <c r="AB16" s="42" t="s">
        <v>43</v>
      </c>
      <c r="AC16" s="43"/>
    </row>
    <row r="17" spans="1:29" ht="20.25" customHeight="1">
      <c r="A17" s="31">
        <v>6</v>
      </c>
      <c r="B17" s="32" t="s">
        <v>54</v>
      </c>
      <c r="C17" s="32"/>
      <c r="D17" s="32">
        <v>1</v>
      </c>
      <c r="E17" s="32" t="s">
        <v>189</v>
      </c>
      <c r="F17" s="655">
        <v>118</v>
      </c>
      <c r="G17" s="655">
        <v>45</v>
      </c>
      <c r="H17" s="655">
        <v>557</v>
      </c>
      <c r="I17" s="655">
        <v>-8</v>
      </c>
      <c r="J17" s="655">
        <v>38</v>
      </c>
      <c r="K17" s="655">
        <v>607</v>
      </c>
      <c r="L17" s="33" t="s">
        <v>55</v>
      </c>
      <c r="M17" s="34">
        <v>425000</v>
      </c>
      <c r="N17" s="34">
        <f t="shared" si="0"/>
        <v>425</v>
      </c>
      <c r="O17" s="35">
        <v>1995</v>
      </c>
      <c r="P17" s="36">
        <f t="shared" si="1"/>
        <v>21</v>
      </c>
      <c r="Q17" s="37">
        <v>353600</v>
      </c>
      <c r="R17" s="37">
        <f t="shared" si="2"/>
        <v>353.6</v>
      </c>
      <c r="S17" s="38"/>
      <c r="T17" s="39">
        <v>1.5629999999999999</v>
      </c>
      <c r="U17" s="40">
        <v>138</v>
      </c>
      <c r="V17" s="41"/>
      <c r="W17" s="41" t="s">
        <v>53</v>
      </c>
      <c r="X17" s="42" t="s">
        <v>42</v>
      </c>
      <c r="Y17" s="42">
        <v>1</v>
      </c>
      <c r="Z17" s="42" t="s">
        <v>43</v>
      </c>
      <c r="AA17" s="42" t="s">
        <v>43</v>
      </c>
      <c r="AB17" s="42" t="s">
        <v>43</v>
      </c>
      <c r="AC17" s="43"/>
    </row>
    <row r="18" spans="1:29" ht="20.25" customHeight="1">
      <c r="A18" s="31">
        <v>7</v>
      </c>
      <c r="B18" s="32" t="s">
        <v>56</v>
      </c>
      <c r="C18" s="32"/>
      <c r="D18" s="32">
        <v>1</v>
      </c>
      <c r="E18" s="32" t="s">
        <v>189</v>
      </c>
      <c r="F18" s="655">
        <v>118</v>
      </c>
      <c r="G18" s="655">
        <v>36</v>
      </c>
      <c r="H18" s="655">
        <v>41.5</v>
      </c>
      <c r="I18" s="655">
        <v>-8</v>
      </c>
      <c r="J18" s="655">
        <v>43</v>
      </c>
      <c r="K18" s="655">
        <v>120</v>
      </c>
      <c r="L18" s="33" t="s">
        <v>57</v>
      </c>
      <c r="M18" s="34">
        <v>18000000</v>
      </c>
      <c r="N18" s="34">
        <f t="shared" si="0"/>
        <v>18000</v>
      </c>
      <c r="O18" s="35">
        <v>1999</v>
      </c>
      <c r="P18" s="36">
        <f t="shared" si="1"/>
        <v>17</v>
      </c>
      <c r="Q18" s="37">
        <v>15490800</v>
      </c>
      <c r="R18" s="37">
        <f t="shared" si="2"/>
        <v>15490.8</v>
      </c>
      <c r="S18" s="38"/>
      <c r="T18" s="39">
        <v>5</v>
      </c>
      <c r="U18" s="40">
        <v>3895</v>
      </c>
      <c r="V18" s="41" t="s">
        <v>58</v>
      </c>
      <c r="W18" s="41" t="s">
        <v>59</v>
      </c>
      <c r="X18" s="42" t="s">
        <v>42</v>
      </c>
      <c r="Y18" s="42">
        <v>7</v>
      </c>
      <c r="Z18" s="42" t="s">
        <v>43</v>
      </c>
      <c r="AA18" s="42">
        <v>2015</v>
      </c>
      <c r="AB18" s="42" t="s">
        <v>43</v>
      </c>
      <c r="AC18" s="43"/>
    </row>
    <row r="19" spans="1:29" ht="20.25" customHeight="1">
      <c r="A19" s="31">
        <v>8</v>
      </c>
      <c r="B19" s="32" t="s">
        <v>60</v>
      </c>
      <c r="C19" s="32"/>
      <c r="D19" s="32">
        <v>1</v>
      </c>
      <c r="E19" s="32" t="s">
        <v>189</v>
      </c>
      <c r="F19" s="655">
        <v>118</v>
      </c>
      <c r="G19" s="655">
        <v>57</v>
      </c>
      <c r="H19" s="655">
        <v>28.8</v>
      </c>
      <c r="I19" s="655">
        <v>-8</v>
      </c>
      <c r="J19" s="655">
        <v>38</v>
      </c>
      <c r="K19" s="655">
        <v>38</v>
      </c>
      <c r="L19" s="33">
        <v>45</v>
      </c>
      <c r="M19" s="34">
        <v>19400000</v>
      </c>
      <c r="N19" s="34">
        <f t="shared" si="0"/>
        <v>19400</v>
      </c>
      <c r="O19" s="35">
        <v>1996</v>
      </c>
      <c r="P19" s="36">
        <f t="shared" si="1"/>
        <v>20</v>
      </c>
      <c r="Q19" s="37">
        <v>16373600</v>
      </c>
      <c r="R19" s="37">
        <f t="shared" si="2"/>
        <v>16373.6</v>
      </c>
      <c r="S19" s="38"/>
      <c r="T19" s="39">
        <v>5.2080000000000002</v>
      </c>
      <c r="U19" s="40">
        <v>2272</v>
      </c>
      <c r="V19" s="41" t="s">
        <v>61</v>
      </c>
      <c r="W19" s="41" t="s">
        <v>62</v>
      </c>
      <c r="X19" s="42" t="s">
        <v>42</v>
      </c>
      <c r="Y19" s="42">
        <v>6</v>
      </c>
      <c r="Z19" s="42" t="s">
        <v>43</v>
      </c>
      <c r="AA19" s="42" t="s">
        <v>43</v>
      </c>
      <c r="AB19" s="42">
        <v>2014</v>
      </c>
      <c r="AC19" s="43"/>
    </row>
    <row r="20" spans="1:29" ht="20.25" customHeight="1">
      <c r="A20" s="31">
        <v>9</v>
      </c>
      <c r="B20" s="32" t="s">
        <v>63</v>
      </c>
      <c r="C20" s="32"/>
      <c r="D20" s="32">
        <v>1</v>
      </c>
      <c r="E20" s="32" t="s">
        <v>187</v>
      </c>
      <c r="F20" s="655">
        <v>117</v>
      </c>
      <c r="G20" s="655">
        <v>27</v>
      </c>
      <c r="H20" s="655">
        <v>43</v>
      </c>
      <c r="I20" s="655">
        <v>-8</v>
      </c>
      <c r="J20" s="655">
        <v>36</v>
      </c>
      <c r="K20" s="655">
        <v>43</v>
      </c>
      <c r="L20" s="33">
        <v>31.5</v>
      </c>
      <c r="M20" s="34">
        <v>48600000</v>
      </c>
      <c r="N20" s="34">
        <f t="shared" si="0"/>
        <v>48600</v>
      </c>
      <c r="O20" s="35">
        <v>1997</v>
      </c>
      <c r="P20" s="36">
        <f t="shared" si="1"/>
        <v>19</v>
      </c>
      <c r="Q20" s="37">
        <v>41397480</v>
      </c>
      <c r="R20" s="37">
        <f t="shared" si="2"/>
        <v>41397.480000000003</v>
      </c>
      <c r="S20" s="38"/>
      <c r="T20" s="39">
        <v>2.0833300000000001</v>
      </c>
      <c r="U20" s="40">
        <v>1300</v>
      </c>
      <c r="V20" s="41" t="s">
        <v>64</v>
      </c>
      <c r="W20" s="41" t="s">
        <v>65</v>
      </c>
      <c r="X20" s="42" t="s">
        <v>42</v>
      </c>
      <c r="Y20" s="42">
        <v>16</v>
      </c>
      <c r="Z20" s="42" t="s">
        <v>43</v>
      </c>
      <c r="AA20" s="42">
        <v>2015</v>
      </c>
      <c r="AB20" s="42">
        <v>2014</v>
      </c>
      <c r="AC20" s="43"/>
    </row>
    <row r="21" spans="1:29" ht="20.25" customHeight="1">
      <c r="A21" s="31">
        <v>10</v>
      </c>
      <c r="B21" s="32" t="s">
        <v>66</v>
      </c>
      <c r="C21" s="32"/>
      <c r="D21" s="32">
        <v>1</v>
      </c>
      <c r="E21" s="32" t="s">
        <v>187</v>
      </c>
      <c r="F21" s="655">
        <v>117</v>
      </c>
      <c r="G21" s="655">
        <v>56</v>
      </c>
      <c r="H21" s="655">
        <v>11</v>
      </c>
      <c r="I21" s="655">
        <v>-8</v>
      </c>
      <c r="J21" s="655">
        <v>47</v>
      </c>
      <c r="K21" s="655">
        <v>51</v>
      </c>
      <c r="L21" s="33">
        <v>29</v>
      </c>
      <c r="M21" s="34">
        <v>10300000</v>
      </c>
      <c r="N21" s="34">
        <f t="shared" si="0"/>
        <v>10300</v>
      </c>
      <c r="O21" s="35">
        <v>1996</v>
      </c>
      <c r="P21" s="36">
        <f t="shared" si="1"/>
        <v>20</v>
      </c>
      <c r="Q21" s="37">
        <v>8610800</v>
      </c>
      <c r="R21" s="37">
        <f t="shared" si="2"/>
        <v>8610.7999999999993</v>
      </c>
      <c r="S21" s="38"/>
      <c r="T21" s="39">
        <v>6.7709999999999999</v>
      </c>
      <c r="U21" s="40">
        <v>1300</v>
      </c>
      <c r="V21" s="41" t="s">
        <v>67</v>
      </c>
      <c r="W21" s="41" t="s">
        <v>65</v>
      </c>
      <c r="X21" s="42" t="s">
        <v>42</v>
      </c>
      <c r="Y21" s="42">
        <v>5</v>
      </c>
      <c r="Z21" s="42" t="s">
        <v>43</v>
      </c>
      <c r="AA21" s="42" t="s">
        <v>43</v>
      </c>
      <c r="AB21" s="42" t="s">
        <v>43</v>
      </c>
      <c r="AC21" s="43"/>
    </row>
    <row r="22" spans="1:29" ht="20.25" customHeight="1">
      <c r="A22" s="31">
        <v>11</v>
      </c>
      <c r="B22" s="32" t="s">
        <v>68</v>
      </c>
      <c r="C22" s="32">
        <v>1</v>
      </c>
      <c r="D22" s="32"/>
      <c r="E22" s="32" t="s">
        <v>190</v>
      </c>
      <c r="F22" s="655">
        <v>116</v>
      </c>
      <c r="G22" s="655">
        <v>2</v>
      </c>
      <c r="H22" s="655">
        <v>18</v>
      </c>
      <c r="I22" s="655">
        <v>-8</v>
      </c>
      <c r="J22" s="655">
        <v>47</v>
      </c>
      <c r="K22" s="655">
        <v>24</v>
      </c>
      <c r="L22" s="33" t="s">
        <v>69</v>
      </c>
      <c r="M22" s="34">
        <v>1376000</v>
      </c>
      <c r="N22" s="34">
        <f t="shared" si="0"/>
        <v>1376</v>
      </c>
      <c r="O22" s="35">
        <v>2008</v>
      </c>
      <c r="P22" s="36">
        <f t="shared" si="1"/>
        <v>8</v>
      </c>
      <c r="Q22" s="37">
        <v>1285734.3999999999</v>
      </c>
      <c r="R22" s="37">
        <f t="shared" si="2"/>
        <v>1285.7343999999998</v>
      </c>
      <c r="S22" s="38"/>
      <c r="T22" s="39">
        <v>1.302</v>
      </c>
      <c r="U22" s="40">
        <v>210</v>
      </c>
      <c r="V22" s="41"/>
      <c r="W22" s="41" t="s">
        <v>70</v>
      </c>
      <c r="X22" s="42" t="s">
        <v>42</v>
      </c>
      <c r="Y22" s="42">
        <v>1</v>
      </c>
      <c r="Z22" s="42" t="s">
        <v>43</v>
      </c>
      <c r="AA22" s="42" t="s">
        <v>43</v>
      </c>
      <c r="AB22" s="42" t="s">
        <v>43</v>
      </c>
      <c r="AC22" s="43"/>
    </row>
    <row r="23" spans="1:29" ht="20.25" customHeight="1">
      <c r="A23" s="31">
        <v>12</v>
      </c>
      <c r="B23" s="32" t="s">
        <v>71</v>
      </c>
      <c r="C23" s="32"/>
      <c r="D23" s="32">
        <v>1</v>
      </c>
      <c r="E23" s="32" t="s">
        <v>189</v>
      </c>
      <c r="F23" s="655">
        <v>118</v>
      </c>
      <c r="G23" s="655">
        <v>43</v>
      </c>
      <c r="H23" s="655">
        <v>312</v>
      </c>
      <c r="I23" s="655">
        <v>-8</v>
      </c>
      <c r="J23" s="655">
        <v>41</v>
      </c>
      <c r="K23" s="655">
        <v>560</v>
      </c>
      <c r="L23" s="33">
        <v>16</v>
      </c>
      <c r="M23" s="34">
        <v>485000</v>
      </c>
      <c r="N23" s="34">
        <f t="shared" si="0"/>
        <v>485</v>
      </c>
      <c r="O23" s="35">
        <v>2007</v>
      </c>
      <c r="P23" s="36">
        <f t="shared" si="1"/>
        <v>9</v>
      </c>
      <c r="Q23" s="37">
        <v>451826</v>
      </c>
      <c r="R23" s="37">
        <f t="shared" si="2"/>
        <v>451.82600000000002</v>
      </c>
      <c r="S23" s="38"/>
      <c r="T23" s="39">
        <v>1.042</v>
      </c>
      <c r="U23" s="40">
        <v>200</v>
      </c>
      <c r="V23" s="41"/>
      <c r="W23" s="41" t="s">
        <v>72</v>
      </c>
      <c r="X23" s="42" t="s">
        <v>42</v>
      </c>
      <c r="Y23" s="42">
        <v>1</v>
      </c>
      <c r="Z23" s="42" t="s">
        <v>43</v>
      </c>
      <c r="AA23" s="42" t="s">
        <v>43</v>
      </c>
      <c r="AB23" s="42" t="s">
        <v>43</v>
      </c>
      <c r="AC23" s="43"/>
    </row>
    <row r="24" spans="1:29" ht="20.25" customHeight="1">
      <c r="A24" s="31">
        <v>13</v>
      </c>
      <c r="B24" s="32" t="s">
        <v>73</v>
      </c>
      <c r="C24" s="32"/>
      <c r="D24" s="32">
        <v>1</v>
      </c>
      <c r="E24" s="32" t="s">
        <v>187</v>
      </c>
      <c r="F24" s="655">
        <v>117</v>
      </c>
      <c r="G24" s="655">
        <v>43</v>
      </c>
      <c r="H24" s="655">
        <v>52</v>
      </c>
      <c r="I24" s="655">
        <v>-8</v>
      </c>
      <c r="J24" s="655">
        <v>50</v>
      </c>
      <c r="K24" s="655">
        <v>206</v>
      </c>
      <c r="L24" s="33">
        <v>25</v>
      </c>
      <c r="M24" s="34">
        <v>183000</v>
      </c>
      <c r="N24" s="34">
        <f t="shared" si="0"/>
        <v>183</v>
      </c>
      <c r="O24" s="35">
        <v>1992</v>
      </c>
      <c r="P24" s="36">
        <f t="shared" si="1"/>
        <v>24</v>
      </c>
      <c r="Q24" s="37">
        <v>149620.79999999999</v>
      </c>
      <c r="R24" s="37">
        <f t="shared" si="2"/>
        <v>149.62079999999997</v>
      </c>
      <c r="S24" s="38"/>
      <c r="T24" s="39">
        <v>2.0830000000000002</v>
      </c>
      <c r="U24" s="40">
        <v>200</v>
      </c>
      <c r="V24" s="41"/>
      <c r="W24" s="41" t="s">
        <v>74</v>
      </c>
      <c r="X24" s="42" t="s">
        <v>42</v>
      </c>
      <c r="Y24" s="42">
        <v>1</v>
      </c>
      <c r="Z24" s="42" t="s">
        <v>43</v>
      </c>
      <c r="AA24" s="42" t="s">
        <v>43</v>
      </c>
      <c r="AB24" s="42" t="s">
        <v>43</v>
      </c>
      <c r="AC24" s="43"/>
    </row>
    <row r="25" spans="1:29" ht="20.25" customHeight="1">
      <c r="A25" s="31">
        <v>14</v>
      </c>
      <c r="B25" s="32" t="s">
        <v>75</v>
      </c>
      <c r="C25" s="32">
        <v>1</v>
      </c>
      <c r="D25" s="32"/>
      <c r="E25" s="32" t="s">
        <v>188</v>
      </c>
      <c r="F25" s="655">
        <v>116</v>
      </c>
      <c r="G25" s="655">
        <v>12</v>
      </c>
      <c r="H25" s="655">
        <v>32</v>
      </c>
      <c r="I25" s="655">
        <v>-8</v>
      </c>
      <c r="J25" s="655">
        <v>51</v>
      </c>
      <c r="K25" s="655">
        <v>4</v>
      </c>
      <c r="L25" s="33" t="s">
        <v>69</v>
      </c>
      <c r="M25" s="34">
        <v>1560000</v>
      </c>
      <c r="N25" s="34">
        <f t="shared" si="0"/>
        <v>1560</v>
      </c>
      <c r="O25" s="35">
        <v>1993</v>
      </c>
      <c r="P25" s="36">
        <f t="shared" si="1"/>
        <v>23</v>
      </c>
      <c r="Q25" s="37">
        <v>1272960</v>
      </c>
      <c r="R25" s="37">
        <f t="shared" si="2"/>
        <v>1272.96</v>
      </c>
      <c r="S25" s="38"/>
      <c r="T25" s="39">
        <v>1.0629999999999999</v>
      </c>
      <c r="U25" s="40">
        <v>306</v>
      </c>
      <c r="V25" s="41"/>
      <c r="W25" s="41" t="s">
        <v>76</v>
      </c>
      <c r="X25" s="42" t="s">
        <v>42</v>
      </c>
      <c r="Y25" s="42">
        <v>1</v>
      </c>
      <c r="Z25" s="42" t="s">
        <v>43</v>
      </c>
      <c r="AA25" s="42" t="s">
        <v>43</v>
      </c>
      <c r="AB25" s="42" t="s">
        <v>43</v>
      </c>
      <c r="AC25" s="43"/>
    </row>
    <row r="26" spans="1:29" ht="20.25" customHeight="1">
      <c r="A26" s="31">
        <v>15</v>
      </c>
      <c r="B26" s="32" t="s">
        <v>77</v>
      </c>
      <c r="C26" s="32">
        <v>1</v>
      </c>
      <c r="D26" s="32"/>
      <c r="E26" s="32" t="s">
        <v>191</v>
      </c>
      <c r="F26" s="655">
        <v>116</v>
      </c>
      <c r="G26" s="655">
        <v>17</v>
      </c>
      <c r="H26" s="655">
        <v>37</v>
      </c>
      <c r="I26" s="655">
        <v>-8</v>
      </c>
      <c r="J26" s="655">
        <v>42</v>
      </c>
      <c r="K26" s="655">
        <v>32</v>
      </c>
      <c r="L26" s="33">
        <v>27</v>
      </c>
      <c r="M26" s="34">
        <v>300000</v>
      </c>
      <c r="N26" s="34">
        <f t="shared" si="0"/>
        <v>300</v>
      </c>
      <c r="O26" s="35">
        <v>1973</v>
      </c>
      <c r="P26" s="36">
        <f t="shared" si="1"/>
        <v>43</v>
      </c>
      <c r="Q26" s="37">
        <v>121980.00000000003</v>
      </c>
      <c r="R26" s="37">
        <f t="shared" si="2"/>
        <v>121.98000000000003</v>
      </c>
      <c r="S26" s="38"/>
      <c r="T26" s="39">
        <v>4.1459999999999999</v>
      </c>
      <c r="U26" s="40">
        <v>1125</v>
      </c>
      <c r="V26" s="41"/>
      <c r="W26" s="41" t="s">
        <v>78</v>
      </c>
      <c r="X26" s="42" t="s">
        <v>42</v>
      </c>
      <c r="Y26" s="42">
        <v>1</v>
      </c>
      <c r="Z26" s="42">
        <v>2011</v>
      </c>
      <c r="AA26" s="42" t="s">
        <v>43</v>
      </c>
      <c r="AB26" s="42" t="s">
        <v>43</v>
      </c>
      <c r="AC26" s="43"/>
    </row>
    <row r="27" spans="1:29" ht="20.25" customHeight="1">
      <c r="A27" s="31">
        <v>16</v>
      </c>
      <c r="B27" s="32" t="s">
        <v>79</v>
      </c>
      <c r="C27" s="32"/>
      <c r="D27" s="32">
        <v>1</v>
      </c>
      <c r="E27" s="32" t="s">
        <v>189</v>
      </c>
      <c r="F27" s="655">
        <v>118</v>
      </c>
      <c r="G27" s="655">
        <v>36</v>
      </c>
      <c r="H27" s="655">
        <v>579</v>
      </c>
      <c r="I27" s="655">
        <v>-8</v>
      </c>
      <c r="J27" s="655">
        <v>45</v>
      </c>
      <c r="K27" s="655">
        <v>813</v>
      </c>
      <c r="L27" s="33">
        <v>15</v>
      </c>
      <c r="M27" s="34">
        <v>320000</v>
      </c>
      <c r="N27" s="34">
        <f t="shared" si="0"/>
        <v>320</v>
      </c>
      <c r="O27" s="35">
        <v>2008</v>
      </c>
      <c r="P27" s="36">
        <f t="shared" si="1"/>
        <v>8</v>
      </c>
      <c r="Q27" s="37">
        <v>299520</v>
      </c>
      <c r="R27" s="37">
        <f t="shared" si="2"/>
        <v>299.52</v>
      </c>
      <c r="S27" s="38"/>
      <c r="T27" s="39">
        <v>1.042</v>
      </c>
      <c r="U27" s="40">
        <v>200</v>
      </c>
      <c r="V27" s="41"/>
      <c r="W27" s="41" t="s">
        <v>62</v>
      </c>
      <c r="X27" s="42" t="s">
        <v>42</v>
      </c>
      <c r="Y27" s="42">
        <v>1</v>
      </c>
      <c r="Z27" s="42" t="s">
        <v>43</v>
      </c>
      <c r="AA27" s="42" t="s">
        <v>43</v>
      </c>
      <c r="AB27" s="42" t="s">
        <v>43</v>
      </c>
      <c r="AC27" s="43"/>
    </row>
    <row r="28" spans="1:29" ht="20.25" customHeight="1">
      <c r="A28" s="31">
        <v>17</v>
      </c>
      <c r="B28" s="32" t="s">
        <v>80</v>
      </c>
      <c r="C28" s="32"/>
      <c r="D28" s="32">
        <v>1</v>
      </c>
      <c r="E28" s="32" t="s">
        <v>187</v>
      </c>
      <c r="F28" s="655">
        <v>117</v>
      </c>
      <c r="G28" s="655">
        <v>25</v>
      </c>
      <c r="H28" s="655">
        <v>340</v>
      </c>
      <c r="I28" s="655">
        <v>-8</v>
      </c>
      <c r="J28" s="655">
        <v>34</v>
      </c>
      <c r="K28" s="655">
        <v>839</v>
      </c>
      <c r="L28" s="33">
        <v>17</v>
      </c>
      <c r="M28" s="34">
        <v>590000</v>
      </c>
      <c r="N28" s="34">
        <f t="shared" si="0"/>
        <v>590</v>
      </c>
      <c r="O28" s="35">
        <v>2006</v>
      </c>
      <c r="P28" s="36">
        <f t="shared" si="1"/>
        <v>10</v>
      </c>
      <c r="Q28" s="37">
        <v>545160</v>
      </c>
      <c r="R28" s="37">
        <f t="shared" si="2"/>
        <v>545.16</v>
      </c>
      <c r="S28" s="38"/>
      <c r="T28" s="39">
        <v>2.0830000000000002</v>
      </c>
      <c r="U28" s="40">
        <v>220</v>
      </c>
      <c r="V28" s="41"/>
      <c r="W28" s="41" t="s">
        <v>81</v>
      </c>
      <c r="X28" s="42" t="s">
        <v>42</v>
      </c>
      <c r="Y28" s="42">
        <v>1</v>
      </c>
      <c r="Z28" s="42" t="s">
        <v>43</v>
      </c>
      <c r="AA28" s="42" t="s">
        <v>43</v>
      </c>
      <c r="AB28" s="42" t="s">
        <v>43</v>
      </c>
      <c r="AC28" s="43"/>
    </row>
    <row r="29" spans="1:29" ht="20.25" customHeight="1">
      <c r="A29" s="31">
        <v>18</v>
      </c>
      <c r="B29" s="32" t="s">
        <v>82</v>
      </c>
      <c r="C29" s="32"/>
      <c r="D29" s="32">
        <v>1</v>
      </c>
      <c r="E29" s="32" t="s">
        <v>187</v>
      </c>
      <c r="F29" s="655">
        <v>117</v>
      </c>
      <c r="G29" s="655">
        <v>42</v>
      </c>
      <c r="H29" s="655">
        <v>48</v>
      </c>
      <c r="I29" s="655">
        <v>-8</v>
      </c>
      <c r="J29" s="655">
        <v>43</v>
      </c>
      <c r="K29" s="655">
        <v>18</v>
      </c>
      <c r="L29" s="33">
        <v>21</v>
      </c>
      <c r="M29" s="34">
        <v>1000000</v>
      </c>
      <c r="N29" s="34">
        <f t="shared" si="0"/>
        <v>1000</v>
      </c>
      <c r="O29" s="35">
        <v>1998</v>
      </c>
      <c r="P29" s="36">
        <f t="shared" si="1"/>
        <v>18</v>
      </c>
      <c r="Q29" s="37">
        <v>852400</v>
      </c>
      <c r="R29" s="37">
        <f t="shared" si="2"/>
        <v>852.4</v>
      </c>
      <c r="S29" s="38"/>
      <c r="T29" s="39">
        <v>1.042</v>
      </c>
      <c r="U29" s="40">
        <v>764</v>
      </c>
      <c r="V29" s="41"/>
      <c r="W29" s="41" t="s">
        <v>83</v>
      </c>
      <c r="X29" s="42" t="s">
        <v>42</v>
      </c>
      <c r="Y29" s="42">
        <v>1</v>
      </c>
      <c r="Z29" s="42" t="s">
        <v>43</v>
      </c>
      <c r="AA29" s="42" t="s">
        <v>43</v>
      </c>
      <c r="AB29" s="42" t="s">
        <v>43</v>
      </c>
      <c r="AC29" s="43"/>
    </row>
    <row r="30" spans="1:29" ht="20.25" customHeight="1">
      <c r="A30" s="31">
        <v>19</v>
      </c>
      <c r="B30" s="32" t="s">
        <v>84</v>
      </c>
      <c r="C30" s="32">
        <v>1</v>
      </c>
      <c r="D30" s="32"/>
      <c r="E30" s="32" t="s">
        <v>188</v>
      </c>
      <c r="F30" s="655">
        <v>116</v>
      </c>
      <c r="G30" s="655">
        <v>25</v>
      </c>
      <c r="H30" s="655">
        <v>23</v>
      </c>
      <c r="I30" s="655">
        <v>-8</v>
      </c>
      <c r="J30" s="655">
        <v>43</v>
      </c>
      <c r="K30" s="655">
        <v>27</v>
      </c>
      <c r="L30" s="33" t="s">
        <v>85</v>
      </c>
      <c r="M30" s="34">
        <v>190000</v>
      </c>
      <c r="N30" s="34">
        <f t="shared" si="0"/>
        <v>190</v>
      </c>
      <c r="O30" s="35">
        <v>1983</v>
      </c>
      <c r="P30" s="36">
        <f t="shared" si="1"/>
        <v>33</v>
      </c>
      <c r="Q30" s="37">
        <v>139840</v>
      </c>
      <c r="R30" s="37">
        <f t="shared" si="2"/>
        <v>139.84</v>
      </c>
      <c r="S30" s="38"/>
      <c r="T30" s="39">
        <v>0.42699999999999999</v>
      </c>
      <c r="U30" s="40">
        <v>350</v>
      </c>
      <c r="V30" s="41"/>
      <c r="W30" s="41" t="s">
        <v>86</v>
      </c>
      <c r="X30" s="42" t="s">
        <v>42</v>
      </c>
      <c r="Y30" s="42">
        <v>1</v>
      </c>
      <c r="Z30" s="42" t="s">
        <v>43</v>
      </c>
      <c r="AA30" s="42" t="s">
        <v>43</v>
      </c>
      <c r="AB30" s="42" t="s">
        <v>43</v>
      </c>
      <c r="AC30" s="43"/>
    </row>
    <row r="31" spans="1:29" ht="20.25" customHeight="1">
      <c r="A31" s="31">
        <v>20</v>
      </c>
      <c r="B31" s="32" t="s">
        <v>87</v>
      </c>
      <c r="C31" s="32"/>
      <c r="D31" s="32">
        <v>1</v>
      </c>
      <c r="E31" s="32" t="s">
        <v>192</v>
      </c>
      <c r="F31" s="655">
        <v>118</v>
      </c>
      <c r="G31" s="655">
        <v>27</v>
      </c>
      <c r="H31" s="655">
        <v>15</v>
      </c>
      <c r="I31" s="655">
        <v>-8</v>
      </c>
      <c r="J31" s="655">
        <v>43</v>
      </c>
      <c r="K31" s="655">
        <v>41</v>
      </c>
      <c r="L31" s="33">
        <v>15</v>
      </c>
      <c r="M31" s="34">
        <v>118000</v>
      </c>
      <c r="N31" s="34">
        <f t="shared" si="0"/>
        <v>118</v>
      </c>
      <c r="O31" s="35">
        <v>1998</v>
      </c>
      <c r="P31" s="36">
        <f t="shared" si="1"/>
        <v>18</v>
      </c>
      <c r="Q31" s="37">
        <v>101432.8</v>
      </c>
      <c r="R31" s="37">
        <f t="shared" si="2"/>
        <v>101.4328</v>
      </c>
      <c r="S31" s="38"/>
      <c r="T31" s="39">
        <v>0.78100000000000003</v>
      </c>
      <c r="U31" s="40">
        <v>150</v>
      </c>
      <c r="V31" s="41"/>
      <c r="W31" s="41" t="s">
        <v>72</v>
      </c>
      <c r="X31" s="42" t="s">
        <v>42</v>
      </c>
      <c r="Y31" s="42">
        <v>1</v>
      </c>
      <c r="Z31" s="42" t="s">
        <v>43</v>
      </c>
      <c r="AA31" s="42" t="s">
        <v>43</v>
      </c>
      <c r="AB31" s="42" t="s">
        <v>43</v>
      </c>
      <c r="AC31" s="43"/>
    </row>
    <row r="32" spans="1:29" ht="20.25" customHeight="1">
      <c r="A32" s="31">
        <v>21</v>
      </c>
      <c r="B32" s="32" t="s">
        <v>88</v>
      </c>
      <c r="C32" s="32">
        <v>1</v>
      </c>
      <c r="D32" s="32"/>
      <c r="E32" s="32" t="s">
        <v>191</v>
      </c>
      <c r="F32" s="655">
        <v>116</v>
      </c>
      <c r="G32" s="655">
        <v>24</v>
      </c>
      <c r="H32" s="655">
        <v>7</v>
      </c>
      <c r="I32" s="655">
        <v>-8</v>
      </c>
      <c r="J32" s="655">
        <v>49</v>
      </c>
      <c r="K32" s="655">
        <v>14</v>
      </c>
      <c r="L32" s="33">
        <v>18</v>
      </c>
      <c r="M32" s="34">
        <v>292029</v>
      </c>
      <c r="N32" s="34">
        <f t="shared" si="0"/>
        <v>292.029</v>
      </c>
      <c r="O32" s="35">
        <v>1994</v>
      </c>
      <c r="P32" s="36">
        <f t="shared" si="1"/>
        <v>22</v>
      </c>
      <c r="Q32" s="37">
        <v>240631.89600000001</v>
      </c>
      <c r="R32" s="37">
        <f t="shared" si="2"/>
        <v>240.63189600000001</v>
      </c>
      <c r="S32" s="38"/>
      <c r="T32" s="39">
        <v>0.36</v>
      </c>
      <c r="U32" s="40">
        <v>300</v>
      </c>
      <c r="V32" s="41" t="s">
        <v>43</v>
      </c>
      <c r="W32" s="41" t="s">
        <v>89</v>
      </c>
      <c r="X32" s="42" t="s">
        <v>42</v>
      </c>
      <c r="Y32" s="42">
        <v>1</v>
      </c>
      <c r="Z32" s="42">
        <v>1998</v>
      </c>
      <c r="AA32" s="42" t="s">
        <v>43</v>
      </c>
      <c r="AB32" s="42" t="s">
        <v>43</v>
      </c>
      <c r="AC32" s="43"/>
    </row>
    <row r="33" spans="1:29" ht="20.25" customHeight="1">
      <c r="A33" s="31">
        <v>22</v>
      </c>
      <c r="B33" s="32" t="s">
        <v>90</v>
      </c>
      <c r="C33" s="32"/>
      <c r="D33" s="32">
        <v>1</v>
      </c>
      <c r="E33" s="32" t="s">
        <v>189</v>
      </c>
      <c r="F33" s="655">
        <v>118</v>
      </c>
      <c r="G33" s="655">
        <v>57</v>
      </c>
      <c r="H33" s="655">
        <v>84</v>
      </c>
      <c r="I33" s="655">
        <v>-8</v>
      </c>
      <c r="J33" s="655">
        <v>21</v>
      </c>
      <c r="K33" s="655">
        <v>241</v>
      </c>
      <c r="L33" s="33">
        <v>20</v>
      </c>
      <c r="M33" s="34">
        <v>458000</v>
      </c>
      <c r="N33" s="34">
        <f t="shared" si="0"/>
        <v>458</v>
      </c>
      <c r="O33" s="35">
        <v>1999</v>
      </c>
      <c r="P33" s="36">
        <f t="shared" si="1"/>
        <v>17</v>
      </c>
      <c r="Q33" s="37">
        <v>395712</v>
      </c>
      <c r="R33" s="37">
        <f t="shared" si="2"/>
        <v>395.71199999999999</v>
      </c>
      <c r="S33" s="38"/>
      <c r="T33" s="39">
        <v>2.6040000000000001</v>
      </c>
      <c r="U33" s="40">
        <v>300</v>
      </c>
      <c r="V33" s="41"/>
      <c r="W33" s="41" t="s">
        <v>91</v>
      </c>
      <c r="X33" s="42" t="s">
        <v>42</v>
      </c>
      <c r="Y33" s="42" t="s">
        <v>43</v>
      </c>
      <c r="Z33" s="42" t="s">
        <v>43</v>
      </c>
      <c r="AA33" s="42" t="s">
        <v>43</v>
      </c>
      <c r="AB33" s="42" t="s">
        <v>43</v>
      </c>
      <c r="AC33" s="43"/>
    </row>
    <row r="34" spans="1:29" ht="20.25" customHeight="1">
      <c r="A34" s="31">
        <v>23</v>
      </c>
      <c r="B34" s="32" t="s">
        <v>92</v>
      </c>
      <c r="C34" s="32">
        <v>1</v>
      </c>
      <c r="D34" s="32"/>
      <c r="E34" s="32" t="s">
        <v>190</v>
      </c>
      <c r="F34" s="655">
        <v>116</v>
      </c>
      <c r="G34" s="655">
        <v>54</v>
      </c>
      <c r="H34" s="655">
        <v>22</v>
      </c>
      <c r="I34" s="655">
        <v>-8</v>
      </c>
      <c r="J34" s="655">
        <v>46</v>
      </c>
      <c r="K34" s="655">
        <v>55</v>
      </c>
      <c r="L34" s="33">
        <v>24</v>
      </c>
      <c r="M34" s="34">
        <v>1249000</v>
      </c>
      <c r="N34" s="34">
        <f t="shared" si="0"/>
        <v>1249</v>
      </c>
      <c r="O34" s="35">
        <v>2007</v>
      </c>
      <c r="P34" s="36">
        <f t="shared" si="1"/>
        <v>9</v>
      </c>
      <c r="Q34" s="37">
        <v>1163568.3999999999</v>
      </c>
      <c r="R34" s="37">
        <f t="shared" si="2"/>
        <v>1163.5683999999999</v>
      </c>
      <c r="S34" s="38"/>
      <c r="T34" s="39">
        <v>1.5629999999999999</v>
      </c>
      <c r="U34" s="40">
        <v>235</v>
      </c>
      <c r="V34" s="41"/>
      <c r="W34" s="41" t="s">
        <v>93</v>
      </c>
      <c r="X34" s="42" t="s">
        <v>42</v>
      </c>
      <c r="Y34" s="42">
        <v>1</v>
      </c>
      <c r="Z34" s="42" t="s">
        <v>43</v>
      </c>
      <c r="AA34" s="42" t="s">
        <v>43</v>
      </c>
      <c r="AB34" s="42" t="s">
        <v>43</v>
      </c>
      <c r="AC34" s="43"/>
    </row>
    <row r="35" spans="1:29" ht="20.25" customHeight="1">
      <c r="A35" s="31">
        <v>24</v>
      </c>
      <c r="B35" s="32" t="s">
        <v>94</v>
      </c>
      <c r="C35" s="32"/>
      <c r="D35" s="32">
        <v>1</v>
      </c>
      <c r="E35" s="32" t="s">
        <v>192</v>
      </c>
      <c r="F35" s="655">
        <v>118</v>
      </c>
      <c r="G35" s="655">
        <v>21</v>
      </c>
      <c r="H35" s="655">
        <v>387</v>
      </c>
      <c r="I35" s="655">
        <v>-8</v>
      </c>
      <c r="J35" s="655">
        <v>35</v>
      </c>
      <c r="K35" s="655">
        <v>12</v>
      </c>
      <c r="L35" s="33">
        <v>20</v>
      </c>
      <c r="M35" s="34">
        <v>660000</v>
      </c>
      <c r="N35" s="34">
        <f t="shared" si="0"/>
        <v>660</v>
      </c>
      <c r="O35" s="35">
        <v>1997</v>
      </c>
      <c r="P35" s="36">
        <f t="shared" si="1"/>
        <v>19</v>
      </c>
      <c r="Q35" s="37">
        <v>562188</v>
      </c>
      <c r="R35" s="37">
        <f t="shared" si="2"/>
        <v>562.18799999999999</v>
      </c>
      <c r="S35" s="38"/>
      <c r="T35" s="39">
        <v>1.042</v>
      </c>
      <c r="U35" s="40">
        <v>460</v>
      </c>
      <c r="V35" s="41"/>
      <c r="W35" s="41" t="s">
        <v>72</v>
      </c>
      <c r="X35" s="42" t="s">
        <v>42</v>
      </c>
      <c r="Y35" s="42">
        <v>1</v>
      </c>
      <c r="Z35" s="42" t="s">
        <v>43</v>
      </c>
      <c r="AA35" s="42" t="s">
        <v>43</v>
      </c>
      <c r="AB35" s="42" t="s">
        <v>43</v>
      </c>
      <c r="AC35" s="43"/>
    </row>
    <row r="36" spans="1:29" ht="20.25" customHeight="1">
      <c r="A36" s="31">
        <v>25</v>
      </c>
      <c r="B36" s="32" t="s">
        <v>95</v>
      </c>
      <c r="C36" s="32"/>
      <c r="D36" s="32">
        <v>1</v>
      </c>
      <c r="E36" s="32" t="s">
        <v>187</v>
      </c>
      <c r="F36" s="655">
        <v>117</v>
      </c>
      <c r="G36" s="655">
        <v>45</v>
      </c>
      <c r="H36" s="655">
        <v>24</v>
      </c>
      <c r="I36" s="655">
        <v>-8</v>
      </c>
      <c r="J36" s="655">
        <v>46</v>
      </c>
      <c r="K36" s="655">
        <v>42</v>
      </c>
      <c r="L36" s="33">
        <v>20</v>
      </c>
      <c r="M36" s="34">
        <v>699000</v>
      </c>
      <c r="N36" s="34">
        <f t="shared" si="0"/>
        <v>699</v>
      </c>
      <c r="O36" s="35">
        <v>1996</v>
      </c>
      <c r="P36" s="36">
        <f t="shared" si="1"/>
        <v>20</v>
      </c>
      <c r="Q36" s="37">
        <v>589956</v>
      </c>
      <c r="R36" s="37">
        <f t="shared" si="2"/>
        <v>589.95600000000002</v>
      </c>
      <c r="S36" s="38"/>
      <c r="T36" s="39">
        <v>0.52100000000000002</v>
      </c>
      <c r="U36" s="40">
        <v>500</v>
      </c>
      <c r="V36" s="41"/>
      <c r="W36" s="41" t="s">
        <v>96</v>
      </c>
      <c r="X36" s="42" t="s">
        <v>42</v>
      </c>
      <c r="Y36" s="42">
        <v>1</v>
      </c>
      <c r="Z36" s="42" t="s">
        <v>43</v>
      </c>
      <c r="AA36" s="42" t="s">
        <v>43</v>
      </c>
      <c r="AB36" s="42" t="s">
        <v>43</v>
      </c>
      <c r="AC36" s="43"/>
    </row>
    <row r="37" spans="1:29" ht="20.25" customHeight="1">
      <c r="A37" s="31">
        <v>26</v>
      </c>
      <c r="B37" s="32" t="s">
        <v>97</v>
      </c>
      <c r="C37" s="32"/>
      <c r="D37" s="32">
        <v>1</v>
      </c>
      <c r="E37" s="32" t="s">
        <v>189</v>
      </c>
      <c r="F37" s="655">
        <v>118</v>
      </c>
      <c r="G37" s="655">
        <v>43</v>
      </c>
      <c r="H37" s="655">
        <v>223</v>
      </c>
      <c r="I37" s="655">
        <v>-8</v>
      </c>
      <c r="J37" s="655">
        <v>34</v>
      </c>
      <c r="K37" s="655">
        <v>901</v>
      </c>
      <c r="L37" s="33">
        <v>19</v>
      </c>
      <c r="M37" s="34">
        <v>1700000</v>
      </c>
      <c r="N37" s="34">
        <f t="shared" si="0"/>
        <v>1700</v>
      </c>
      <c r="O37" s="35">
        <v>1986</v>
      </c>
      <c r="P37" s="36">
        <f t="shared" si="1"/>
        <v>30</v>
      </c>
      <c r="Q37" s="37">
        <v>1302200</v>
      </c>
      <c r="R37" s="37">
        <f t="shared" si="2"/>
        <v>1302.2</v>
      </c>
      <c r="S37" s="38"/>
      <c r="T37" s="39">
        <v>1.042</v>
      </c>
      <c r="U37" s="40">
        <v>800</v>
      </c>
      <c r="V37" s="41"/>
      <c r="W37" s="41" t="s">
        <v>53</v>
      </c>
      <c r="X37" s="42" t="s">
        <v>42</v>
      </c>
      <c r="Y37" s="42">
        <v>1</v>
      </c>
      <c r="Z37" s="42" t="s">
        <v>43</v>
      </c>
      <c r="AA37" s="42" t="s">
        <v>43</v>
      </c>
      <c r="AB37" s="42" t="s">
        <v>43</v>
      </c>
      <c r="AC37" s="43"/>
    </row>
    <row r="38" spans="1:29" ht="20.25" customHeight="1">
      <c r="A38" s="31">
        <v>27</v>
      </c>
      <c r="B38" s="32" t="s">
        <v>98</v>
      </c>
      <c r="C38" s="32"/>
      <c r="D38" s="32">
        <v>1</v>
      </c>
      <c r="E38" s="32" t="s">
        <v>187</v>
      </c>
      <c r="F38" s="655">
        <v>117</v>
      </c>
      <c r="G38" s="655">
        <v>45</v>
      </c>
      <c r="H38" s="655">
        <v>32</v>
      </c>
      <c r="I38" s="655">
        <v>-8</v>
      </c>
      <c r="J38" s="655">
        <v>48</v>
      </c>
      <c r="K38" s="655">
        <v>58</v>
      </c>
      <c r="L38" s="33">
        <v>19</v>
      </c>
      <c r="M38" s="34">
        <v>524134</v>
      </c>
      <c r="N38" s="34">
        <f t="shared" si="0"/>
        <v>524.13400000000001</v>
      </c>
      <c r="O38" s="35">
        <v>1985</v>
      </c>
      <c r="P38" s="36">
        <f t="shared" si="1"/>
        <v>31</v>
      </c>
      <c r="Q38" s="37">
        <v>397398.39880000002</v>
      </c>
      <c r="R38" s="37">
        <f t="shared" si="2"/>
        <v>397.39839880000005</v>
      </c>
      <c r="S38" s="38"/>
      <c r="T38" s="39">
        <v>1.042</v>
      </c>
      <c r="U38" s="40">
        <v>612</v>
      </c>
      <c r="V38" s="41"/>
      <c r="W38" s="41" t="s">
        <v>99</v>
      </c>
      <c r="X38" s="42" t="s">
        <v>42</v>
      </c>
      <c r="Y38" s="42">
        <v>1</v>
      </c>
      <c r="Z38" s="42" t="s">
        <v>43</v>
      </c>
      <c r="AA38" s="42" t="s">
        <v>43</v>
      </c>
      <c r="AB38" s="42" t="s">
        <v>43</v>
      </c>
      <c r="AC38" s="43"/>
    </row>
    <row r="39" spans="1:29" ht="20.25" customHeight="1">
      <c r="A39" s="31">
        <v>28</v>
      </c>
      <c r="B39" s="32" t="s">
        <v>100</v>
      </c>
      <c r="C39" s="32"/>
      <c r="D39" s="32">
        <v>1</v>
      </c>
      <c r="E39" s="32" t="s">
        <v>187</v>
      </c>
      <c r="F39" s="655">
        <v>118</v>
      </c>
      <c r="G39" s="655">
        <v>4</v>
      </c>
      <c r="H39" s="655">
        <v>21</v>
      </c>
      <c r="I39" s="655">
        <v>-8</v>
      </c>
      <c r="J39" s="655">
        <v>43</v>
      </c>
      <c r="K39" s="655">
        <v>39</v>
      </c>
      <c r="L39" s="33">
        <v>19</v>
      </c>
      <c r="M39" s="34">
        <v>940000</v>
      </c>
      <c r="N39" s="34">
        <f t="shared" si="0"/>
        <v>940</v>
      </c>
      <c r="O39" s="35">
        <v>1999</v>
      </c>
      <c r="P39" s="36">
        <f t="shared" si="1"/>
        <v>17</v>
      </c>
      <c r="Q39" s="37">
        <v>815356</v>
      </c>
      <c r="R39" s="37">
        <f t="shared" si="2"/>
        <v>815.35599999999999</v>
      </c>
      <c r="S39" s="38"/>
      <c r="T39" s="39">
        <v>1.5629999999999999</v>
      </c>
      <c r="U39" s="40">
        <v>543</v>
      </c>
      <c r="V39" s="41"/>
      <c r="W39" s="41" t="s">
        <v>101</v>
      </c>
      <c r="X39" s="42" t="s">
        <v>42</v>
      </c>
      <c r="Y39" s="42">
        <v>1</v>
      </c>
      <c r="Z39" s="42" t="s">
        <v>43</v>
      </c>
      <c r="AA39" s="42" t="s">
        <v>43</v>
      </c>
      <c r="AB39" s="42" t="s">
        <v>43</v>
      </c>
      <c r="AC39" s="43"/>
    </row>
    <row r="40" spans="1:29" ht="20.25" customHeight="1">
      <c r="A40" s="31">
        <v>29</v>
      </c>
      <c r="B40" s="32" t="s">
        <v>102</v>
      </c>
      <c r="C40" s="32"/>
      <c r="D40" s="32">
        <v>1</v>
      </c>
      <c r="E40" s="32" t="s">
        <v>192</v>
      </c>
      <c r="F40" s="655">
        <v>118</v>
      </c>
      <c r="G40" s="655">
        <v>11</v>
      </c>
      <c r="H40" s="655">
        <v>567</v>
      </c>
      <c r="I40" s="655">
        <v>-8</v>
      </c>
      <c r="J40" s="655">
        <v>31</v>
      </c>
      <c r="K40" s="655">
        <v>425</v>
      </c>
      <c r="L40" s="33">
        <v>15</v>
      </c>
      <c r="M40" s="34">
        <v>624600</v>
      </c>
      <c r="N40" s="34">
        <f t="shared" si="0"/>
        <v>624.6</v>
      </c>
      <c r="O40" s="35">
        <v>1998</v>
      </c>
      <c r="P40" s="36">
        <f t="shared" si="1"/>
        <v>18</v>
      </c>
      <c r="Q40" s="37">
        <v>536906.16</v>
      </c>
      <c r="R40" s="37">
        <f t="shared" si="2"/>
        <v>536.90616</v>
      </c>
      <c r="S40" s="38"/>
      <c r="T40" s="39">
        <v>1.042</v>
      </c>
      <c r="U40" s="40">
        <v>220</v>
      </c>
      <c r="V40" s="41"/>
      <c r="W40" s="41" t="s">
        <v>91</v>
      </c>
      <c r="X40" s="42" t="s">
        <v>42</v>
      </c>
      <c r="Y40" s="42">
        <v>1</v>
      </c>
      <c r="Z40" s="42" t="s">
        <v>43</v>
      </c>
      <c r="AA40" s="42" t="s">
        <v>43</v>
      </c>
      <c r="AB40" s="42" t="s">
        <v>43</v>
      </c>
      <c r="AC40" s="43"/>
    </row>
    <row r="41" spans="1:29" ht="20.25" customHeight="1">
      <c r="A41" s="31">
        <v>30</v>
      </c>
      <c r="B41" s="32" t="s">
        <v>103</v>
      </c>
      <c r="C41" s="32">
        <v>1</v>
      </c>
      <c r="D41" s="32"/>
      <c r="E41" s="32" t="s">
        <v>191</v>
      </c>
      <c r="F41" s="655">
        <v>116</v>
      </c>
      <c r="G41" s="655">
        <v>35</v>
      </c>
      <c r="H41" s="655">
        <v>56</v>
      </c>
      <c r="I41" s="655">
        <v>-8</v>
      </c>
      <c r="J41" s="655">
        <v>33</v>
      </c>
      <c r="K41" s="655">
        <v>30</v>
      </c>
      <c r="L41" s="33" t="s">
        <v>104</v>
      </c>
      <c r="M41" s="34">
        <v>262876</v>
      </c>
      <c r="N41" s="34">
        <f t="shared" si="0"/>
        <v>262.87599999999998</v>
      </c>
      <c r="O41" s="35">
        <v>1995</v>
      </c>
      <c r="P41" s="36">
        <f t="shared" si="1"/>
        <v>21</v>
      </c>
      <c r="Q41" s="37">
        <v>219816.9112</v>
      </c>
      <c r="R41" s="37">
        <f t="shared" si="2"/>
        <v>219.81691119999999</v>
      </c>
      <c r="S41" s="38"/>
      <c r="T41" s="39">
        <v>1.26</v>
      </c>
      <c r="U41" s="40">
        <v>200</v>
      </c>
      <c r="V41" s="41"/>
      <c r="W41" s="41" t="s">
        <v>105</v>
      </c>
      <c r="X41" s="42" t="s">
        <v>42</v>
      </c>
      <c r="Y41" s="42">
        <v>1</v>
      </c>
      <c r="Z41" s="42">
        <v>2011</v>
      </c>
      <c r="AA41" s="42" t="s">
        <v>43</v>
      </c>
      <c r="AB41" s="42" t="s">
        <v>43</v>
      </c>
      <c r="AC41" s="43"/>
    </row>
    <row r="42" spans="1:29" ht="20.25" customHeight="1">
      <c r="A42" s="31">
        <v>31</v>
      </c>
      <c r="B42" s="32" t="s">
        <v>106</v>
      </c>
      <c r="C42" s="32">
        <v>1</v>
      </c>
      <c r="D42" s="32"/>
      <c r="E42" s="32" t="s">
        <v>188</v>
      </c>
      <c r="F42" s="655">
        <v>116</v>
      </c>
      <c r="G42" s="655">
        <v>11</v>
      </c>
      <c r="H42" s="655">
        <v>34</v>
      </c>
      <c r="I42" s="655">
        <v>-8</v>
      </c>
      <c r="J42" s="655">
        <v>49</v>
      </c>
      <c r="K42" s="655">
        <v>31</v>
      </c>
      <c r="L42" s="33" t="s">
        <v>107</v>
      </c>
      <c r="M42" s="34">
        <v>896000</v>
      </c>
      <c r="N42" s="34">
        <f t="shared" si="0"/>
        <v>896</v>
      </c>
      <c r="O42" s="35">
        <v>1997</v>
      </c>
      <c r="P42" s="36">
        <f t="shared" si="1"/>
        <v>19</v>
      </c>
      <c r="Q42" s="37">
        <v>763212.80000000005</v>
      </c>
      <c r="R42" s="37">
        <f t="shared" si="2"/>
        <v>763.21280000000002</v>
      </c>
      <c r="S42" s="38"/>
      <c r="T42" s="39">
        <v>1.042</v>
      </c>
      <c r="U42" s="40">
        <v>350</v>
      </c>
      <c r="V42" s="41"/>
      <c r="W42" s="41" t="s">
        <v>108</v>
      </c>
      <c r="X42" s="42" t="s">
        <v>42</v>
      </c>
      <c r="Y42" s="42">
        <v>1</v>
      </c>
      <c r="Z42" s="42" t="s">
        <v>43</v>
      </c>
      <c r="AA42" s="42" t="s">
        <v>43</v>
      </c>
      <c r="AB42" s="42" t="s">
        <v>43</v>
      </c>
      <c r="AC42" s="43"/>
    </row>
    <row r="43" spans="1:29" ht="20.25" customHeight="1">
      <c r="A43" s="31">
        <v>32</v>
      </c>
      <c r="B43" s="32" t="s">
        <v>109</v>
      </c>
      <c r="C43" s="32"/>
      <c r="D43" s="32">
        <v>1</v>
      </c>
      <c r="E43" s="32" t="s">
        <v>189</v>
      </c>
      <c r="F43" s="655">
        <v>118</v>
      </c>
      <c r="G43" s="655">
        <v>32</v>
      </c>
      <c r="H43" s="655">
        <v>358</v>
      </c>
      <c r="I43" s="655">
        <v>-8</v>
      </c>
      <c r="J43" s="655">
        <v>43</v>
      </c>
      <c r="K43" s="655">
        <v>11</v>
      </c>
      <c r="L43" s="33" t="s">
        <v>110</v>
      </c>
      <c r="M43" s="34">
        <v>718000</v>
      </c>
      <c r="N43" s="34">
        <f t="shared" si="0"/>
        <v>718</v>
      </c>
      <c r="O43" s="35">
        <v>2006</v>
      </c>
      <c r="P43" s="36">
        <f t="shared" si="1"/>
        <v>10</v>
      </c>
      <c r="Q43" s="37">
        <v>661996</v>
      </c>
      <c r="R43" s="37">
        <f t="shared" si="2"/>
        <v>661.99599999999998</v>
      </c>
      <c r="S43" s="38"/>
      <c r="T43" s="39">
        <v>1.5629999999999999</v>
      </c>
      <c r="U43" s="40">
        <v>350</v>
      </c>
      <c r="V43" s="41"/>
      <c r="W43" s="41" t="s">
        <v>111</v>
      </c>
      <c r="X43" s="42" t="s">
        <v>42</v>
      </c>
      <c r="Y43" s="42">
        <v>1</v>
      </c>
      <c r="Z43" s="42" t="s">
        <v>43</v>
      </c>
      <c r="AA43" s="42" t="s">
        <v>43</v>
      </c>
      <c r="AB43" s="42" t="s">
        <v>43</v>
      </c>
      <c r="AC43" s="43"/>
    </row>
    <row r="44" spans="1:29" ht="20.25" customHeight="1">
      <c r="A44" s="31">
        <v>33</v>
      </c>
      <c r="B44" s="32" t="s">
        <v>112</v>
      </c>
      <c r="C44" s="32"/>
      <c r="D44" s="32">
        <v>1</v>
      </c>
      <c r="E44" s="32" t="s">
        <v>192</v>
      </c>
      <c r="F44" s="655">
        <v>118</v>
      </c>
      <c r="G44" s="655">
        <v>17</v>
      </c>
      <c r="H44" s="655">
        <v>733</v>
      </c>
      <c r="I44" s="655">
        <v>-8</v>
      </c>
      <c r="J44" s="655">
        <v>29</v>
      </c>
      <c r="K44" s="655">
        <v>448</v>
      </c>
      <c r="L44" s="33">
        <v>10</v>
      </c>
      <c r="M44" s="34">
        <v>650000</v>
      </c>
      <c r="N44" s="34">
        <f t="shared" si="0"/>
        <v>650</v>
      </c>
      <c r="O44" s="35">
        <v>1985</v>
      </c>
      <c r="P44" s="36">
        <f t="shared" si="1"/>
        <v>31</v>
      </c>
      <c r="Q44" s="37">
        <v>492830</v>
      </c>
      <c r="R44" s="37">
        <f t="shared" si="2"/>
        <v>492.83</v>
      </c>
      <c r="S44" s="38"/>
      <c r="T44" s="39">
        <v>1.042</v>
      </c>
      <c r="U44" s="40">
        <v>391</v>
      </c>
      <c r="V44" s="41"/>
      <c r="W44" s="41" t="s">
        <v>113</v>
      </c>
      <c r="X44" s="42" t="s">
        <v>42</v>
      </c>
      <c r="Y44" s="42">
        <v>1</v>
      </c>
      <c r="Z44" s="42" t="s">
        <v>43</v>
      </c>
      <c r="AA44" s="42" t="s">
        <v>43</v>
      </c>
      <c r="AB44" s="42" t="s">
        <v>43</v>
      </c>
      <c r="AC44" s="43"/>
    </row>
    <row r="45" spans="1:29" ht="20.25" customHeight="1" thickBot="1">
      <c r="A45" s="31">
        <v>34</v>
      </c>
      <c r="B45" s="32" t="s">
        <v>114</v>
      </c>
      <c r="C45" s="32"/>
      <c r="D45" s="32">
        <v>1</v>
      </c>
      <c r="E45" s="32" t="s">
        <v>189</v>
      </c>
      <c r="F45" s="655">
        <v>118</v>
      </c>
      <c r="G45" s="655">
        <v>32</v>
      </c>
      <c r="H45" s="655">
        <v>485</v>
      </c>
      <c r="I45" s="655">
        <v>-8</v>
      </c>
      <c r="J45" s="655">
        <v>35</v>
      </c>
      <c r="K45" s="655">
        <v>964</v>
      </c>
      <c r="L45" s="33">
        <v>17.5</v>
      </c>
      <c r="M45" s="34">
        <v>1000000</v>
      </c>
      <c r="N45" s="34">
        <f t="shared" si="0"/>
        <v>1000</v>
      </c>
      <c r="O45" s="35">
        <v>1998</v>
      </c>
      <c r="P45" s="36">
        <f t="shared" si="1"/>
        <v>18</v>
      </c>
      <c r="Q45" s="37">
        <v>859600</v>
      </c>
      <c r="R45" s="37">
        <f t="shared" si="2"/>
        <v>859.6</v>
      </c>
      <c r="S45" s="38"/>
      <c r="T45" s="39">
        <v>1.042</v>
      </c>
      <c r="U45" s="40">
        <v>200</v>
      </c>
      <c r="V45" s="41"/>
      <c r="W45" s="41" t="s">
        <v>113</v>
      </c>
      <c r="X45" s="42" t="s">
        <v>42</v>
      </c>
      <c r="Y45" s="42">
        <v>1</v>
      </c>
      <c r="Z45" s="42" t="s">
        <v>43</v>
      </c>
      <c r="AA45" s="42" t="s">
        <v>43</v>
      </c>
      <c r="AB45" s="42" t="s">
        <v>43</v>
      </c>
      <c r="AC45" s="43"/>
    </row>
    <row r="46" spans="1:29" ht="5.25" customHeight="1">
      <c r="A46" s="44"/>
      <c r="B46" s="45"/>
      <c r="C46" s="45"/>
      <c r="D46" s="45"/>
      <c r="E46" s="45"/>
      <c r="F46" s="44"/>
      <c r="G46" s="44"/>
      <c r="H46" s="44"/>
      <c r="I46" s="44"/>
      <c r="J46" s="44"/>
      <c r="K46" s="44"/>
      <c r="L46" s="44"/>
      <c r="M46" s="46"/>
      <c r="N46" s="46"/>
      <c r="O46" s="47"/>
      <c r="P46" s="48"/>
      <c r="Q46" s="49"/>
      <c r="R46" s="49"/>
      <c r="S46" s="50"/>
      <c r="T46" s="51"/>
      <c r="U46" s="51"/>
      <c r="V46" s="52"/>
      <c r="W46" s="52"/>
      <c r="X46" s="53"/>
      <c r="Y46" s="53"/>
      <c r="Z46" s="53"/>
      <c r="AA46" s="53"/>
      <c r="AB46" s="53"/>
      <c r="AC46" s="54"/>
    </row>
    <row r="47" spans="1:29" ht="4.5" customHeight="1" thickBot="1">
      <c r="A47" s="55"/>
      <c r="B47" s="56"/>
      <c r="C47" s="56"/>
      <c r="D47" s="56"/>
      <c r="E47" s="56"/>
      <c r="F47" s="55"/>
      <c r="G47" s="55"/>
      <c r="H47" s="55"/>
      <c r="I47" s="55"/>
      <c r="J47" s="55"/>
      <c r="K47" s="55"/>
      <c r="L47" s="55"/>
      <c r="M47" s="57"/>
      <c r="N47" s="57"/>
      <c r="O47" s="58"/>
      <c r="P47" s="59"/>
      <c r="Q47" s="60"/>
      <c r="R47" s="60"/>
      <c r="S47" s="61"/>
      <c r="T47" s="62"/>
      <c r="U47" s="62"/>
      <c r="V47" s="63"/>
      <c r="W47" s="63"/>
      <c r="X47" s="64"/>
      <c r="Y47" s="64"/>
      <c r="Z47" s="64"/>
      <c r="AA47" s="64"/>
      <c r="AB47" s="64"/>
      <c r="AC47" s="65"/>
    </row>
    <row r="48" spans="1:29" ht="15" thickTop="1">
      <c r="A48" s="682" t="s">
        <v>0</v>
      </c>
      <c r="B48" s="685" t="s">
        <v>1</v>
      </c>
      <c r="C48" s="9"/>
      <c r="D48" s="9"/>
      <c r="E48" s="685"/>
      <c r="F48" s="698" t="s">
        <v>794</v>
      </c>
      <c r="G48" s="699"/>
      <c r="H48" s="699"/>
      <c r="I48" s="699"/>
      <c r="J48" s="699"/>
      <c r="K48" s="700"/>
      <c r="L48" s="688" t="s">
        <v>2</v>
      </c>
      <c r="M48" s="689"/>
      <c r="N48" s="689"/>
      <c r="O48" s="689"/>
      <c r="P48" s="689"/>
      <c r="Q48" s="689"/>
      <c r="R48" s="689"/>
      <c r="S48" s="690"/>
      <c r="T48" s="679" t="s">
        <v>3</v>
      </c>
      <c r="U48" s="680"/>
      <c r="V48" s="680"/>
      <c r="W48" s="681"/>
      <c r="X48" s="679" t="s">
        <v>4</v>
      </c>
      <c r="Y48" s="681"/>
      <c r="Z48" s="679" t="s">
        <v>5</v>
      </c>
      <c r="AA48" s="680"/>
      <c r="AB48" s="681"/>
      <c r="AC48" s="664" t="s">
        <v>6</v>
      </c>
    </row>
    <row r="49" spans="1:29" ht="15" thickBot="1">
      <c r="A49" s="683"/>
      <c r="B49" s="686"/>
      <c r="C49" s="10"/>
      <c r="D49" s="10"/>
      <c r="E49" s="686"/>
      <c r="F49" s="701"/>
      <c r="G49" s="702"/>
      <c r="H49" s="702"/>
      <c r="I49" s="702"/>
      <c r="J49" s="702"/>
      <c r="K49" s="703"/>
      <c r="L49" s="691"/>
      <c r="M49" s="692"/>
      <c r="N49" s="692"/>
      <c r="O49" s="692"/>
      <c r="P49" s="692"/>
      <c r="Q49" s="692"/>
      <c r="R49" s="692"/>
      <c r="S49" s="693"/>
      <c r="T49" s="667"/>
      <c r="U49" s="694"/>
      <c r="V49" s="694"/>
      <c r="W49" s="668"/>
      <c r="X49" s="667" t="s">
        <v>7</v>
      </c>
      <c r="Y49" s="668"/>
      <c r="Z49" s="669" t="s">
        <v>8</v>
      </c>
      <c r="AA49" s="670"/>
      <c r="AB49" s="671"/>
      <c r="AC49" s="665"/>
    </row>
    <row r="50" spans="1:29" ht="20.5" thickBot="1">
      <c r="A50" s="683"/>
      <c r="B50" s="686"/>
      <c r="C50" s="11"/>
      <c r="D50" s="11"/>
      <c r="E50" s="686"/>
      <c r="F50" s="704"/>
      <c r="G50" s="705"/>
      <c r="H50" s="705"/>
      <c r="I50" s="705"/>
      <c r="J50" s="705"/>
      <c r="K50" s="706"/>
      <c r="L50" s="672" t="s">
        <v>9</v>
      </c>
      <c r="M50" s="12" t="s">
        <v>10</v>
      </c>
      <c r="N50" s="12" t="s">
        <v>10</v>
      </c>
      <c r="O50" s="66" t="s">
        <v>11</v>
      </c>
      <c r="P50" s="12" t="s">
        <v>12</v>
      </c>
      <c r="Q50" s="12"/>
      <c r="R50" s="12" t="s">
        <v>10</v>
      </c>
      <c r="S50" s="13" t="s">
        <v>13</v>
      </c>
      <c r="T50" s="674" t="s">
        <v>14</v>
      </c>
      <c r="U50" s="674" t="s">
        <v>15</v>
      </c>
      <c r="V50" s="674" t="s">
        <v>16</v>
      </c>
      <c r="W50" s="674" t="s">
        <v>17</v>
      </c>
      <c r="X50" s="14" t="s">
        <v>18</v>
      </c>
      <c r="Y50" s="14" t="s">
        <v>19</v>
      </c>
      <c r="Z50" s="15" t="s">
        <v>20</v>
      </c>
      <c r="AA50" s="16" t="s">
        <v>21</v>
      </c>
      <c r="AB50" s="676" t="s">
        <v>22</v>
      </c>
      <c r="AC50" s="665"/>
    </row>
    <row r="51" spans="1:29" ht="15" thickBot="1">
      <c r="A51" s="683"/>
      <c r="B51" s="686"/>
      <c r="C51" s="11"/>
      <c r="D51" s="11"/>
      <c r="E51" s="686"/>
      <c r="F51" s="695" t="s">
        <v>792</v>
      </c>
      <c r="G51" s="696"/>
      <c r="H51" s="696"/>
      <c r="I51" s="696" t="s">
        <v>793</v>
      </c>
      <c r="J51" s="696"/>
      <c r="K51" s="697"/>
      <c r="L51" s="673"/>
      <c r="M51" s="12" t="s">
        <v>23</v>
      </c>
      <c r="N51" s="12" t="s">
        <v>23</v>
      </c>
      <c r="O51" s="67"/>
      <c r="P51" s="12"/>
      <c r="Q51" s="12"/>
      <c r="R51" s="12" t="s">
        <v>24</v>
      </c>
      <c r="S51" s="13" t="s">
        <v>25</v>
      </c>
      <c r="T51" s="675"/>
      <c r="U51" s="675"/>
      <c r="V51" s="675"/>
      <c r="W51" s="675"/>
      <c r="X51" s="14" t="s">
        <v>26</v>
      </c>
      <c r="Y51" s="14" t="s">
        <v>27</v>
      </c>
      <c r="Z51" s="14" t="s">
        <v>27</v>
      </c>
      <c r="AA51" s="17" t="s">
        <v>28</v>
      </c>
      <c r="AB51" s="677"/>
      <c r="AC51" s="665"/>
    </row>
    <row r="52" spans="1:29" ht="20.25" customHeight="1" thickBot="1">
      <c r="A52" s="684"/>
      <c r="B52" s="687"/>
      <c r="C52" s="13"/>
      <c r="D52" s="13"/>
      <c r="E52" s="687"/>
      <c r="F52" s="658" t="s">
        <v>318</v>
      </c>
      <c r="G52" s="658" t="s">
        <v>319</v>
      </c>
      <c r="H52" s="658" t="s">
        <v>320</v>
      </c>
      <c r="I52" s="658" t="s">
        <v>318</v>
      </c>
      <c r="J52" s="658" t="s">
        <v>319</v>
      </c>
      <c r="K52" s="658" t="s">
        <v>320</v>
      </c>
      <c r="L52" s="18" t="s">
        <v>29</v>
      </c>
      <c r="M52" s="18" t="s">
        <v>30</v>
      </c>
      <c r="N52" s="18" t="s">
        <v>31</v>
      </c>
      <c r="O52" s="68"/>
      <c r="P52" s="18"/>
      <c r="Q52" s="18"/>
      <c r="R52" s="18" t="s">
        <v>31</v>
      </c>
      <c r="S52" s="19" t="s">
        <v>32</v>
      </c>
      <c r="T52" s="19" t="s">
        <v>33</v>
      </c>
      <c r="U52" s="19" t="s">
        <v>34</v>
      </c>
      <c r="V52" s="19" t="s">
        <v>35</v>
      </c>
      <c r="W52" s="19"/>
      <c r="X52" s="20"/>
      <c r="Y52" s="21" t="s">
        <v>36</v>
      </c>
      <c r="Z52" s="20"/>
      <c r="AA52" s="22"/>
      <c r="AB52" s="678"/>
      <c r="AC52" s="666"/>
    </row>
    <row r="53" spans="1:29" ht="20.25" customHeight="1">
      <c r="A53" s="31">
        <v>35</v>
      </c>
      <c r="B53" s="32" t="s">
        <v>115</v>
      </c>
      <c r="C53" s="32">
        <v>1</v>
      </c>
      <c r="D53" s="32"/>
      <c r="E53" s="32" t="s">
        <v>188</v>
      </c>
      <c r="F53" s="655">
        <v>116</v>
      </c>
      <c r="G53" s="655">
        <v>15</v>
      </c>
      <c r="H53" s="655">
        <v>275</v>
      </c>
      <c r="I53" s="655">
        <v>-8</v>
      </c>
      <c r="J53" s="655">
        <v>44</v>
      </c>
      <c r="K53" s="655">
        <v>69</v>
      </c>
      <c r="L53" s="33">
        <v>16</v>
      </c>
      <c r="M53" s="34">
        <v>25000000</v>
      </c>
      <c r="N53" s="34">
        <f>M53/1000</f>
        <v>25000</v>
      </c>
      <c r="O53" s="35">
        <v>1980</v>
      </c>
      <c r="P53" s="36">
        <f t="shared" si="1"/>
        <v>36</v>
      </c>
      <c r="Q53" s="37"/>
      <c r="R53" s="37">
        <f>M53/1000</f>
        <v>25000</v>
      </c>
      <c r="S53" s="38"/>
      <c r="T53" s="39">
        <v>6</v>
      </c>
      <c r="U53" s="40">
        <v>3140</v>
      </c>
      <c r="V53" s="41" t="s">
        <v>61</v>
      </c>
      <c r="W53" s="41" t="s">
        <v>116</v>
      </c>
      <c r="X53" s="42" t="s">
        <v>42</v>
      </c>
      <c r="Y53" s="42">
        <v>26</v>
      </c>
      <c r="Z53" s="42" t="s">
        <v>43</v>
      </c>
      <c r="AA53" s="42">
        <v>2011</v>
      </c>
      <c r="AB53" s="42">
        <v>2011</v>
      </c>
      <c r="AC53" s="43"/>
    </row>
    <row r="54" spans="1:29" ht="20.25" customHeight="1">
      <c r="A54" s="31">
        <v>36</v>
      </c>
      <c r="B54" s="32" t="s">
        <v>117</v>
      </c>
      <c r="C54" s="32">
        <v>1</v>
      </c>
      <c r="D54" s="32"/>
      <c r="E54" s="32" t="s">
        <v>191</v>
      </c>
      <c r="F54" s="655">
        <v>116</v>
      </c>
      <c r="G54" s="655">
        <v>23</v>
      </c>
      <c r="H54" s="655">
        <v>23</v>
      </c>
      <c r="I54" s="655">
        <v>-8</v>
      </c>
      <c r="J54" s="655">
        <v>33</v>
      </c>
      <c r="K54" s="655">
        <v>1</v>
      </c>
      <c r="L54" s="33">
        <v>17</v>
      </c>
      <c r="M54" s="34">
        <v>226800</v>
      </c>
      <c r="N54" s="34">
        <f t="shared" si="0"/>
        <v>226.8</v>
      </c>
      <c r="O54" s="35">
        <v>1981</v>
      </c>
      <c r="P54" s="36">
        <f t="shared" si="1"/>
        <v>35</v>
      </c>
      <c r="Q54" s="37">
        <v>164883.6</v>
      </c>
      <c r="R54" s="37">
        <f>Q54/1000</f>
        <v>164.8836</v>
      </c>
      <c r="S54" s="38"/>
      <c r="T54" s="39">
        <v>1.042</v>
      </c>
      <c r="U54" s="40">
        <v>51</v>
      </c>
      <c r="V54" s="41"/>
      <c r="W54" s="41" t="s">
        <v>118</v>
      </c>
      <c r="X54" s="42" t="s">
        <v>42</v>
      </c>
      <c r="Y54" s="42">
        <v>1</v>
      </c>
      <c r="Z54" s="42" t="s">
        <v>43</v>
      </c>
      <c r="AA54" s="42" t="s">
        <v>43</v>
      </c>
      <c r="AB54" s="42" t="s">
        <v>43</v>
      </c>
      <c r="AC54" s="43"/>
    </row>
    <row r="55" spans="1:29" ht="20.25" customHeight="1">
      <c r="A55" s="31">
        <v>37</v>
      </c>
      <c r="B55" s="32" t="s">
        <v>119</v>
      </c>
      <c r="C55" s="32"/>
      <c r="D55" s="32">
        <v>1</v>
      </c>
      <c r="E55" s="32" t="s">
        <v>192</v>
      </c>
      <c r="F55" s="655">
        <v>118</v>
      </c>
      <c r="G55" s="655">
        <v>15</v>
      </c>
      <c r="H55" s="655">
        <v>203</v>
      </c>
      <c r="I55" s="655">
        <v>-8</v>
      </c>
      <c r="J55" s="655">
        <v>30</v>
      </c>
      <c r="K55" s="655">
        <v>648</v>
      </c>
      <c r="L55" s="33">
        <v>17</v>
      </c>
      <c r="M55" s="34">
        <v>500000</v>
      </c>
      <c r="N55" s="34">
        <f t="shared" si="0"/>
        <v>500</v>
      </c>
      <c r="O55" s="35">
        <v>1996</v>
      </c>
      <c r="P55" s="36">
        <f t="shared" si="1"/>
        <v>20</v>
      </c>
      <c r="Q55" s="37">
        <v>422000</v>
      </c>
      <c r="R55" s="37">
        <f t="shared" ref="R55:R88" si="3">Q55/1000</f>
        <v>422</v>
      </c>
      <c r="S55" s="38"/>
      <c r="T55" s="39">
        <v>2.0830000000000002</v>
      </c>
      <c r="U55" s="40">
        <v>255</v>
      </c>
      <c r="V55" s="41"/>
      <c r="W55" s="41" t="s">
        <v>91</v>
      </c>
      <c r="X55" s="42" t="s">
        <v>42</v>
      </c>
      <c r="Y55" s="42">
        <v>1</v>
      </c>
      <c r="Z55" s="42" t="s">
        <v>43</v>
      </c>
      <c r="AA55" s="42" t="s">
        <v>43</v>
      </c>
      <c r="AB55" s="42" t="s">
        <v>43</v>
      </c>
      <c r="AC55" s="43"/>
    </row>
    <row r="56" spans="1:29" ht="20.25" customHeight="1">
      <c r="A56" s="31">
        <v>38</v>
      </c>
      <c r="B56" s="32" t="s">
        <v>120</v>
      </c>
      <c r="C56" s="32"/>
      <c r="D56" s="32">
        <v>1</v>
      </c>
      <c r="E56" s="32" t="s">
        <v>189</v>
      </c>
      <c r="F56" s="655">
        <v>118</v>
      </c>
      <c r="G56" s="655">
        <v>59</v>
      </c>
      <c r="H56" s="655">
        <v>183</v>
      </c>
      <c r="I56" s="655">
        <v>-8</v>
      </c>
      <c r="J56" s="655">
        <v>31</v>
      </c>
      <c r="K56" s="655">
        <v>317</v>
      </c>
      <c r="L56" s="33">
        <v>17</v>
      </c>
      <c r="M56" s="34">
        <v>400000</v>
      </c>
      <c r="N56" s="34">
        <f t="shared" si="0"/>
        <v>400</v>
      </c>
      <c r="O56" s="35">
        <v>1996</v>
      </c>
      <c r="P56" s="36">
        <f t="shared" si="1"/>
        <v>20</v>
      </c>
      <c r="Q56" s="37">
        <v>337600</v>
      </c>
      <c r="R56" s="37">
        <f t="shared" si="3"/>
        <v>337.6</v>
      </c>
      <c r="S56" s="38"/>
      <c r="T56" s="39">
        <v>1.042</v>
      </c>
      <c r="U56" s="40">
        <v>220</v>
      </c>
      <c r="V56" s="41"/>
      <c r="W56" s="41" t="s">
        <v>72</v>
      </c>
      <c r="X56" s="42" t="s">
        <v>42</v>
      </c>
      <c r="Y56" s="42">
        <v>1</v>
      </c>
      <c r="Z56" s="42" t="s">
        <v>43</v>
      </c>
      <c r="AA56" s="42" t="s">
        <v>43</v>
      </c>
      <c r="AB56" s="42" t="s">
        <v>43</v>
      </c>
      <c r="AC56" s="43"/>
    </row>
    <row r="57" spans="1:29" ht="20.25" customHeight="1">
      <c r="A57" s="31">
        <v>39</v>
      </c>
      <c r="B57" s="32" t="s">
        <v>121</v>
      </c>
      <c r="C57" s="32"/>
      <c r="D57" s="32">
        <v>1</v>
      </c>
      <c r="E57" s="32" t="s">
        <v>187</v>
      </c>
      <c r="F57" s="655">
        <v>117</v>
      </c>
      <c r="G57" s="655">
        <v>40</v>
      </c>
      <c r="H57" s="655">
        <v>42</v>
      </c>
      <c r="I57" s="655">
        <v>-8</v>
      </c>
      <c r="J57" s="655">
        <v>36</v>
      </c>
      <c r="K57" s="655">
        <v>20</v>
      </c>
      <c r="L57" s="33">
        <v>15</v>
      </c>
      <c r="M57" s="34">
        <v>486000</v>
      </c>
      <c r="N57" s="34">
        <f t="shared" si="0"/>
        <v>486</v>
      </c>
      <c r="O57" s="35">
        <v>1999</v>
      </c>
      <c r="P57" s="36">
        <f t="shared" si="1"/>
        <v>17</v>
      </c>
      <c r="Q57" s="37">
        <v>421556.4</v>
      </c>
      <c r="R57" s="37">
        <f t="shared" si="3"/>
        <v>421.5564</v>
      </c>
      <c r="S57" s="38"/>
      <c r="T57" s="39">
        <v>1.0940000000000001</v>
      </c>
      <c r="U57" s="40">
        <v>200</v>
      </c>
      <c r="V57" s="41"/>
      <c r="W57" s="41" t="s">
        <v>122</v>
      </c>
      <c r="X57" s="42" t="s">
        <v>42</v>
      </c>
      <c r="Y57" s="42">
        <v>1</v>
      </c>
      <c r="Z57" s="42" t="s">
        <v>43</v>
      </c>
      <c r="AA57" s="42" t="s">
        <v>43</v>
      </c>
      <c r="AB57" s="42" t="s">
        <v>43</v>
      </c>
      <c r="AC57" s="43"/>
    </row>
    <row r="58" spans="1:29" ht="20.25" customHeight="1">
      <c r="A58" s="31">
        <v>40</v>
      </c>
      <c r="B58" s="32" t="s">
        <v>123</v>
      </c>
      <c r="C58" s="32">
        <v>1</v>
      </c>
      <c r="D58" s="32"/>
      <c r="E58" s="32" t="s">
        <v>188</v>
      </c>
      <c r="F58" s="655">
        <v>116</v>
      </c>
      <c r="G58" s="655">
        <v>13</v>
      </c>
      <c r="H58" s="655">
        <v>12</v>
      </c>
      <c r="I58" s="655">
        <v>-8</v>
      </c>
      <c r="J58" s="655">
        <v>39</v>
      </c>
      <c r="K58" s="655">
        <v>42</v>
      </c>
      <c r="L58" s="33">
        <v>19</v>
      </c>
      <c r="M58" s="34">
        <v>543000</v>
      </c>
      <c r="N58" s="34">
        <f t="shared" si="0"/>
        <v>543</v>
      </c>
      <c r="O58" s="35">
        <v>1997</v>
      </c>
      <c r="P58" s="36">
        <f t="shared" si="1"/>
        <v>19</v>
      </c>
      <c r="Q58" s="37">
        <v>462527.4</v>
      </c>
      <c r="R58" s="37">
        <f t="shared" si="3"/>
        <v>462.5274</v>
      </c>
      <c r="S58" s="38"/>
      <c r="T58" s="39">
        <v>0.125</v>
      </c>
      <c r="U58" s="40">
        <v>350</v>
      </c>
      <c r="V58" s="41"/>
      <c r="W58" s="41" t="s">
        <v>124</v>
      </c>
      <c r="X58" s="42" t="s">
        <v>42</v>
      </c>
      <c r="Y58" s="42">
        <v>1</v>
      </c>
      <c r="Z58" s="42" t="s">
        <v>43</v>
      </c>
      <c r="AA58" s="42" t="s">
        <v>43</v>
      </c>
      <c r="AB58" s="42" t="s">
        <v>43</v>
      </c>
      <c r="AC58" s="43"/>
    </row>
    <row r="59" spans="1:29" ht="20.25" customHeight="1">
      <c r="A59" s="31">
        <v>41</v>
      </c>
      <c r="B59" s="32" t="s">
        <v>125</v>
      </c>
      <c r="C59" s="32"/>
      <c r="D59" s="32">
        <v>1</v>
      </c>
      <c r="E59" s="32" t="s">
        <v>187</v>
      </c>
      <c r="F59" s="655">
        <v>117</v>
      </c>
      <c r="G59" s="655">
        <v>59</v>
      </c>
      <c r="H59" s="655">
        <v>146</v>
      </c>
      <c r="I59" s="655">
        <v>-8</v>
      </c>
      <c r="J59" s="655">
        <v>47</v>
      </c>
      <c r="K59" s="655">
        <v>489</v>
      </c>
      <c r="L59" s="33">
        <v>23</v>
      </c>
      <c r="M59" s="34">
        <v>850000</v>
      </c>
      <c r="N59" s="34">
        <f t="shared" si="0"/>
        <v>850</v>
      </c>
      <c r="O59" s="35">
        <v>1995</v>
      </c>
      <c r="P59" s="36">
        <f t="shared" si="1"/>
        <v>21</v>
      </c>
      <c r="Q59" s="37">
        <v>710770</v>
      </c>
      <c r="R59" s="37">
        <f t="shared" si="3"/>
        <v>710.77</v>
      </c>
      <c r="S59" s="38"/>
      <c r="T59" s="39">
        <v>1.042</v>
      </c>
      <c r="U59" s="40">
        <v>220</v>
      </c>
      <c r="V59" s="41"/>
      <c r="W59" s="41" t="s">
        <v>72</v>
      </c>
      <c r="X59" s="42" t="s">
        <v>42</v>
      </c>
      <c r="Y59" s="42">
        <v>1</v>
      </c>
      <c r="Z59" s="42" t="s">
        <v>43</v>
      </c>
      <c r="AA59" s="42" t="s">
        <v>43</v>
      </c>
      <c r="AB59" s="42" t="s">
        <v>43</v>
      </c>
      <c r="AC59" s="43"/>
    </row>
    <row r="60" spans="1:29" ht="20.25" customHeight="1">
      <c r="A60" s="31">
        <v>42</v>
      </c>
      <c r="B60" s="32" t="s">
        <v>126</v>
      </c>
      <c r="C60" s="32"/>
      <c r="D60" s="32">
        <v>1</v>
      </c>
      <c r="E60" s="32" t="s">
        <v>192</v>
      </c>
      <c r="F60" s="655">
        <v>118</v>
      </c>
      <c r="G60" s="655">
        <v>29</v>
      </c>
      <c r="H60" s="655">
        <v>856</v>
      </c>
      <c r="I60" s="655">
        <v>-8</v>
      </c>
      <c r="J60" s="655">
        <v>36</v>
      </c>
      <c r="K60" s="655">
        <v>784</v>
      </c>
      <c r="L60" s="33">
        <v>16</v>
      </c>
      <c r="M60" s="34">
        <v>254550</v>
      </c>
      <c r="N60" s="34">
        <f t="shared" si="0"/>
        <v>254.55</v>
      </c>
      <c r="O60" s="35">
        <v>1999</v>
      </c>
      <c r="P60" s="36">
        <f t="shared" si="1"/>
        <v>17</v>
      </c>
      <c r="Q60" s="37">
        <v>220796.66999999998</v>
      </c>
      <c r="R60" s="37">
        <f t="shared" si="3"/>
        <v>220.79666999999998</v>
      </c>
      <c r="S60" s="38"/>
      <c r="T60" s="39">
        <v>1.042</v>
      </c>
      <c r="U60" s="40">
        <v>300</v>
      </c>
      <c r="V60" s="41"/>
      <c r="W60" s="41" t="s">
        <v>72</v>
      </c>
      <c r="X60" s="42" t="s">
        <v>42</v>
      </c>
      <c r="Y60" s="42">
        <v>1</v>
      </c>
      <c r="Z60" s="42" t="s">
        <v>43</v>
      </c>
      <c r="AA60" s="42" t="s">
        <v>43</v>
      </c>
      <c r="AB60" s="42" t="s">
        <v>43</v>
      </c>
      <c r="AC60" s="43"/>
    </row>
    <row r="61" spans="1:29" ht="20.25" customHeight="1">
      <c r="A61" s="31">
        <v>43</v>
      </c>
      <c r="B61" s="32" t="s">
        <v>127</v>
      </c>
      <c r="C61" s="32"/>
      <c r="D61" s="32">
        <v>1</v>
      </c>
      <c r="E61" s="32" t="s">
        <v>187</v>
      </c>
      <c r="F61" s="655">
        <v>117</v>
      </c>
      <c r="G61" s="655">
        <v>37</v>
      </c>
      <c r="H61" s="655">
        <v>52</v>
      </c>
      <c r="I61" s="655">
        <v>-8</v>
      </c>
      <c r="J61" s="655">
        <v>38</v>
      </c>
      <c r="K61" s="655">
        <v>38</v>
      </c>
      <c r="L61" s="33">
        <v>16</v>
      </c>
      <c r="M61" s="34">
        <v>1839000</v>
      </c>
      <c r="N61" s="34">
        <f t="shared" si="0"/>
        <v>1839</v>
      </c>
      <c r="O61" s="35">
        <v>2000</v>
      </c>
      <c r="P61" s="36">
        <f t="shared" si="1"/>
        <v>16</v>
      </c>
      <c r="Q61" s="37">
        <v>1609492.8</v>
      </c>
      <c r="R61" s="37">
        <f t="shared" si="3"/>
        <v>1609.4928</v>
      </c>
      <c r="S61" s="38"/>
      <c r="T61" s="39">
        <v>1.042</v>
      </c>
      <c r="U61" s="40">
        <v>350</v>
      </c>
      <c r="V61" s="41"/>
      <c r="W61" s="41" t="s">
        <v>128</v>
      </c>
      <c r="X61" s="42" t="s">
        <v>42</v>
      </c>
      <c r="Y61" s="42">
        <v>1</v>
      </c>
      <c r="Z61" s="42" t="s">
        <v>43</v>
      </c>
      <c r="AA61" s="42" t="s">
        <v>43</v>
      </c>
      <c r="AB61" s="42" t="s">
        <v>43</v>
      </c>
      <c r="AC61" s="43"/>
    </row>
    <row r="62" spans="1:29" ht="20.25" customHeight="1">
      <c r="A62" s="31">
        <v>44</v>
      </c>
      <c r="B62" s="32" t="s">
        <v>129</v>
      </c>
      <c r="C62" s="32"/>
      <c r="D62" s="32">
        <v>1</v>
      </c>
      <c r="E62" s="32" t="s">
        <v>187</v>
      </c>
      <c r="F62" s="655">
        <v>117</v>
      </c>
      <c r="G62" s="655">
        <v>51</v>
      </c>
      <c r="H62" s="655">
        <v>48</v>
      </c>
      <c r="I62" s="655">
        <v>-8</v>
      </c>
      <c r="J62" s="655">
        <v>46</v>
      </c>
      <c r="K62" s="655">
        <v>17</v>
      </c>
      <c r="L62" s="33">
        <v>20</v>
      </c>
      <c r="M62" s="34">
        <v>1550000</v>
      </c>
      <c r="N62" s="34">
        <f t="shared" si="0"/>
        <v>1550</v>
      </c>
      <c r="O62" s="35">
        <v>1994</v>
      </c>
      <c r="P62" s="36">
        <f t="shared" si="1"/>
        <v>22</v>
      </c>
      <c r="Q62" s="37">
        <v>1284020</v>
      </c>
      <c r="R62" s="37">
        <f t="shared" si="3"/>
        <v>1284.02</v>
      </c>
      <c r="S62" s="38"/>
      <c r="T62" s="39">
        <v>1.5629999999999999</v>
      </c>
      <c r="U62" s="40">
        <v>500</v>
      </c>
      <c r="V62" s="41"/>
      <c r="W62" s="41" t="s">
        <v>91</v>
      </c>
      <c r="X62" s="42" t="s">
        <v>42</v>
      </c>
      <c r="Y62" s="42">
        <v>2</v>
      </c>
      <c r="Z62" s="42" t="s">
        <v>43</v>
      </c>
      <c r="AA62" s="42" t="s">
        <v>43</v>
      </c>
      <c r="AB62" s="42" t="s">
        <v>43</v>
      </c>
      <c r="AC62" s="43"/>
    </row>
    <row r="63" spans="1:29" ht="20.25" customHeight="1">
      <c r="A63" s="31">
        <v>45</v>
      </c>
      <c r="B63" s="32" t="s">
        <v>130</v>
      </c>
      <c r="C63" s="32">
        <v>1</v>
      </c>
      <c r="D63" s="32"/>
      <c r="E63" s="32" t="s">
        <v>191</v>
      </c>
      <c r="F63" s="655">
        <v>116</v>
      </c>
      <c r="G63" s="655">
        <v>32</v>
      </c>
      <c r="H63" s="655">
        <v>32</v>
      </c>
      <c r="I63" s="655">
        <v>-8</v>
      </c>
      <c r="J63" s="655">
        <v>41</v>
      </c>
      <c r="K63" s="655">
        <v>6</v>
      </c>
      <c r="L63" s="33">
        <v>18</v>
      </c>
      <c r="M63" s="34">
        <v>913628</v>
      </c>
      <c r="N63" s="34">
        <f t="shared" si="0"/>
        <v>913.62800000000004</v>
      </c>
      <c r="O63" s="35">
        <v>2004</v>
      </c>
      <c r="P63" s="36">
        <f t="shared" si="1"/>
        <v>12</v>
      </c>
      <c r="Q63" s="37">
        <v>828112.4192</v>
      </c>
      <c r="R63" s="37">
        <f t="shared" si="3"/>
        <v>828.11241919999998</v>
      </c>
      <c r="S63" s="38"/>
      <c r="T63" s="39">
        <v>2.0830000000000002</v>
      </c>
      <c r="U63" s="40">
        <v>450</v>
      </c>
      <c r="V63" s="41"/>
      <c r="W63" s="41" t="s">
        <v>131</v>
      </c>
      <c r="X63" s="42" t="s">
        <v>42</v>
      </c>
      <c r="Y63" s="42">
        <v>1</v>
      </c>
      <c r="Z63" s="42" t="s">
        <v>43</v>
      </c>
      <c r="AA63" s="42" t="s">
        <v>43</v>
      </c>
      <c r="AB63" s="42" t="s">
        <v>43</v>
      </c>
      <c r="AC63" s="43"/>
    </row>
    <row r="64" spans="1:29" ht="20.25" customHeight="1">
      <c r="A64" s="31">
        <v>46</v>
      </c>
      <c r="B64" s="32" t="s">
        <v>132</v>
      </c>
      <c r="C64" s="32"/>
      <c r="D64" s="32">
        <v>1</v>
      </c>
      <c r="E64" s="32" t="s">
        <v>187</v>
      </c>
      <c r="F64" s="655">
        <v>117</v>
      </c>
      <c r="G64" s="655">
        <v>43</v>
      </c>
      <c r="H64" s="655">
        <v>43</v>
      </c>
      <c r="I64" s="655">
        <v>-8</v>
      </c>
      <c r="J64" s="655">
        <v>45</v>
      </c>
      <c r="K64" s="655">
        <v>12</v>
      </c>
      <c r="L64" s="33">
        <v>20</v>
      </c>
      <c r="M64" s="34">
        <v>225000</v>
      </c>
      <c r="N64" s="34">
        <f t="shared" si="0"/>
        <v>225</v>
      </c>
      <c r="O64" s="35">
        <v>1985</v>
      </c>
      <c r="P64" s="36">
        <f t="shared" si="1"/>
        <v>31</v>
      </c>
      <c r="Q64" s="37">
        <v>170595</v>
      </c>
      <c r="R64" s="37">
        <f t="shared" si="3"/>
        <v>170.595</v>
      </c>
      <c r="S64" s="38"/>
      <c r="T64" s="39">
        <v>5.2080000000000002</v>
      </c>
      <c r="U64" s="40">
        <v>286</v>
      </c>
      <c r="V64" s="41"/>
      <c r="W64" s="41" t="s">
        <v>133</v>
      </c>
      <c r="X64" s="42" t="s">
        <v>42</v>
      </c>
      <c r="Y64" s="42">
        <v>1</v>
      </c>
      <c r="Z64" s="42" t="s">
        <v>43</v>
      </c>
      <c r="AA64" s="42" t="s">
        <v>43</v>
      </c>
      <c r="AB64" s="42" t="s">
        <v>43</v>
      </c>
      <c r="AC64" s="43"/>
    </row>
    <row r="65" spans="1:29" ht="20.25" customHeight="1">
      <c r="A65" s="31">
        <v>47</v>
      </c>
      <c r="B65" s="32" t="s">
        <v>134</v>
      </c>
      <c r="C65" s="32"/>
      <c r="D65" s="32">
        <v>1</v>
      </c>
      <c r="E65" s="32" t="s">
        <v>192</v>
      </c>
      <c r="F65" s="655">
        <v>118</v>
      </c>
      <c r="G65" s="655">
        <v>27</v>
      </c>
      <c r="H65" s="655">
        <v>334</v>
      </c>
      <c r="I65" s="655">
        <v>-8</v>
      </c>
      <c r="J65" s="655">
        <v>38</v>
      </c>
      <c r="K65" s="655">
        <v>491</v>
      </c>
      <c r="L65" s="33" t="s">
        <v>135</v>
      </c>
      <c r="M65" s="34">
        <v>940000</v>
      </c>
      <c r="N65" s="34">
        <f t="shared" si="0"/>
        <v>940</v>
      </c>
      <c r="O65" s="35">
        <v>1994</v>
      </c>
      <c r="P65" s="36">
        <f t="shared" si="1"/>
        <v>22</v>
      </c>
      <c r="Q65" s="37">
        <v>778696</v>
      </c>
      <c r="R65" s="37">
        <f t="shared" si="3"/>
        <v>778.69600000000003</v>
      </c>
      <c r="S65" s="38"/>
      <c r="T65" s="39">
        <v>0.52100000000000002</v>
      </c>
      <c r="U65" s="40">
        <v>700</v>
      </c>
      <c r="V65" s="41"/>
      <c r="W65" s="41" t="s">
        <v>136</v>
      </c>
      <c r="X65" s="42" t="s">
        <v>42</v>
      </c>
      <c r="Y65" s="42">
        <v>1</v>
      </c>
      <c r="Z65" s="42" t="s">
        <v>43</v>
      </c>
      <c r="AA65" s="42" t="s">
        <v>43</v>
      </c>
      <c r="AB65" s="42" t="s">
        <v>43</v>
      </c>
      <c r="AC65" s="43"/>
    </row>
    <row r="66" spans="1:29" ht="20.25" customHeight="1">
      <c r="A66" s="31">
        <v>48</v>
      </c>
      <c r="B66" s="32" t="s">
        <v>137</v>
      </c>
      <c r="C66" s="32">
        <v>1</v>
      </c>
      <c r="D66" s="32"/>
      <c r="E66" s="32" t="s">
        <v>191</v>
      </c>
      <c r="F66" s="655">
        <v>116</v>
      </c>
      <c r="G66" s="655">
        <v>27</v>
      </c>
      <c r="H66" s="655">
        <v>31</v>
      </c>
      <c r="I66" s="655">
        <v>-8</v>
      </c>
      <c r="J66" s="655">
        <v>43</v>
      </c>
      <c r="K66" s="655">
        <v>29</v>
      </c>
      <c r="L66" s="33">
        <v>16</v>
      </c>
      <c r="M66" s="34">
        <v>103720</v>
      </c>
      <c r="N66" s="34">
        <f t="shared" si="0"/>
        <v>103.72</v>
      </c>
      <c r="O66" s="35">
        <v>1994</v>
      </c>
      <c r="P66" s="36">
        <f t="shared" si="1"/>
        <v>22</v>
      </c>
      <c r="Q66" s="37">
        <v>85921.648000000001</v>
      </c>
      <c r="R66" s="37">
        <f t="shared" si="3"/>
        <v>85.921648000000005</v>
      </c>
      <c r="S66" s="38"/>
      <c r="T66" s="39">
        <v>3.6459999999999999</v>
      </c>
      <c r="U66" s="40">
        <v>300</v>
      </c>
      <c r="V66" s="41"/>
      <c r="W66" s="41" t="s">
        <v>138</v>
      </c>
      <c r="X66" s="42" t="s">
        <v>42</v>
      </c>
      <c r="Y66" s="42">
        <v>1</v>
      </c>
      <c r="Z66" s="42" t="s">
        <v>43</v>
      </c>
      <c r="AA66" s="42" t="s">
        <v>43</v>
      </c>
      <c r="AB66" s="42" t="s">
        <v>43</v>
      </c>
      <c r="AC66" s="43"/>
    </row>
    <row r="67" spans="1:29" ht="20.25" customHeight="1">
      <c r="A67" s="31">
        <v>49</v>
      </c>
      <c r="B67" s="32" t="s">
        <v>139</v>
      </c>
      <c r="C67" s="32"/>
      <c r="D67" s="32">
        <v>1</v>
      </c>
      <c r="E67" s="32" t="s">
        <v>192</v>
      </c>
      <c r="F67" s="655">
        <v>118</v>
      </c>
      <c r="G67" s="655">
        <v>26</v>
      </c>
      <c r="H67" s="655">
        <v>428</v>
      </c>
      <c r="I67" s="655">
        <v>-8</v>
      </c>
      <c r="J67" s="655">
        <v>17</v>
      </c>
      <c r="K67" s="655">
        <v>922</v>
      </c>
      <c r="L67" s="33">
        <v>21</v>
      </c>
      <c r="M67" s="34">
        <v>202231</v>
      </c>
      <c r="N67" s="34">
        <f t="shared" si="0"/>
        <v>202.23099999999999</v>
      </c>
      <c r="O67" s="35">
        <v>1999</v>
      </c>
      <c r="P67" s="36">
        <f t="shared" si="1"/>
        <v>17</v>
      </c>
      <c r="Q67" s="37">
        <v>175415.16940000001</v>
      </c>
      <c r="R67" s="37">
        <f t="shared" si="3"/>
        <v>175.41516940000002</v>
      </c>
      <c r="S67" s="38"/>
      <c r="T67" s="39">
        <v>1.042</v>
      </c>
      <c r="U67" s="40">
        <v>200</v>
      </c>
      <c r="V67" s="41"/>
      <c r="W67" s="41" t="s">
        <v>91</v>
      </c>
      <c r="X67" s="42" t="s">
        <v>42</v>
      </c>
      <c r="Y67" s="42">
        <v>1</v>
      </c>
      <c r="Z67" s="42" t="s">
        <v>43</v>
      </c>
      <c r="AA67" s="42" t="s">
        <v>43</v>
      </c>
      <c r="AB67" s="42" t="s">
        <v>43</v>
      </c>
      <c r="AC67" s="43"/>
    </row>
    <row r="68" spans="1:29" ht="20.25" customHeight="1">
      <c r="A68" s="31">
        <v>50</v>
      </c>
      <c r="B68" s="32" t="s">
        <v>140</v>
      </c>
      <c r="C68" s="32">
        <v>1</v>
      </c>
      <c r="D68" s="32"/>
      <c r="E68" s="32" t="s">
        <v>191</v>
      </c>
      <c r="F68" s="655">
        <v>116</v>
      </c>
      <c r="G68" s="655">
        <v>27</v>
      </c>
      <c r="H68" s="655">
        <v>50</v>
      </c>
      <c r="I68" s="655">
        <v>-8</v>
      </c>
      <c r="J68" s="655">
        <v>44</v>
      </c>
      <c r="K68" s="655">
        <v>40</v>
      </c>
      <c r="L68" s="33">
        <v>18</v>
      </c>
      <c r="M68" s="34">
        <v>252850</v>
      </c>
      <c r="N68" s="34">
        <f t="shared" si="0"/>
        <v>252.85</v>
      </c>
      <c r="O68" s="35">
        <v>1980</v>
      </c>
      <c r="P68" s="36">
        <f t="shared" si="1"/>
        <v>36</v>
      </c>
      <c r="Q68" s="37">
        <v>181849.72</v>
      </c>
      <c r="R68" s="37">
        <f t="shared" si="3"/>
        <v>181.84971999999999</v>
      </c>
      <c r="S68" s="38"/>
      <c r="T68" s="39">
        <v>0.78100000000000003</v>
      </c>
      <c r="U68" s="40">
        <v>1163</v>
      </c>
      <c r="V68" s="41"/>
      <c r="W68" s="41" t="s">
        <v>141</v>
      </c>
      <c r="X68" s="42" t="s">
        <v>42</v>
      </c>
      <c r="Y68" s="42">
        <v>1</v>
      </c>
      <c r="Z68" s="42" t="s">
        <v>43</v>
      </c>
      <c r="AA68" s="42" t="s">
        <v>43</v>
      </c>
      <c r="AB68" s="42" t="s">
        <v>43</v>
      </c>
      <c r="AC68" s="43"/>
    </row>
    <row r="69" spans="1:29" ht="20.25" customHeight="1">
      <c r="A69" s="31">
        <v>51</v>
      </c>
      <c r="B69" s="32" t="s">
        <v>142</v>
      </c>
      <c r="C69" s="32"/>
      <c r="D69" s="32">
        <v>1</v>
      </c>
      <c r="E69" s="32" t="s">
        <v>187</v>
      </c>
      <c r="F69" s="655">
        <v>117</v>
      </c>
      <c r="G69" s="655">
        <v>26</v>
      </c>
      <c r="H69" s="655">
        <v>848</v>
      </c>
      <c r="I69" s="655">
        <v>-8</v>
      </c>
      <c r="J69" s="655">
        <v>30</v>
      </c>
      <c r="K69" s="655">
        <v>323</v>
      </c>
      <c r="L69" s="33">
        <v>15</v>
      </c>
      <c r="M69" s="34">
        <v>337000</v>
      </c>
      <c r="N69" s="34">
        <f t="shared" si="0"/>
        <v>337</v>
      </c>
      <c r="O69" s="35">
        <v>1996</v>
      </c>
      <c r="P69" s="36">
        <f t="shared" si="1"/>
        <v>20</v>
      </c>
      <c r="Q69" s="37">
        <v>284428</v>
      </c>
      <c r="R69" s="37">
        <f t="shared" si="3"/>
        <v>284.428</v>
      </c>
      <c r="S69" s="38"/>
      <c r="T69" s="39">
        <v>1.042</v>
      </c>
      <c r="U69" s="40">
        <v>200</v>
      </c>
      <c r="V69" s="41"/>
      <c r="W69" s="41" t="s">
        <v>143</v>
      </c>
      <c r="X69" s="42" t="s">
        <v>42</v>
      </c>
      <c r="Y69" s="42">
        <v>1</v>
      </c>
      <c r="Z69" s="42" t="s">
        <v>43</v>
      </c>
      <c r="AA69" s="42" t="s">
        <v>43</v>
      </c>
      <c r="AB69" s="42" t="s">
        <v>43</v>
      </c>
      <c r="AC69" s="43"/>
    </row>
    <row r="70" spans="1:29" ht="20.25" customHeight="1">
      <c r="A70" s="31">
        <v>52</v>
      </c>
      <c r="B70" s="32" t="s">
        <v>144</v>
      </c>
      <c r="C70" s="32"/>
      <c r="D70" s="32">
        <v>1</v>
      </c>
      <c r="E70" s="32" t="s">
        <v>192</v>
      </c>
      <c r="F70" s="655">
        <v>118</v>
      </c>
      <c r="G70" s="655">
        <v>27</v>
      </c>
      <c r="H70" s="655">
        <v>74</v>
      </c>
      <c r="I70" s="655">
        <v>-8</v>
      </c>
      <c r="J70" s="655">
        <v>27</v>
      </c>
      <c r="K70" s="655">
        <v>514</v>
      </c>
      <c r="L70" s="33">
        <v>19</v>
      </c>
      <c r="M70" s="34">
        <v>320000</v>
      </c>
      <c r="N70" s="34">
        <f t="shared" si="0"/>
        <v>320</v>
      </c>
      <c r="O70" s="35">
        <v>1996</v>
      </c>
      <c r="P70" s="36">
        <f t="shared" si="1"/>
        <v>20</v>
      </c>
      <c r="Q70" s="37">
        <v>270080</v>
      </c>
      <c r="R70" s="37">
        <f t="shared" si="3"/>
        <v>270.08</v>
      </c>
      <c r="S70" s="38"/>
      <c r="T70" s="39">
        <v>1.042</v>
      </c>
      <c r="U70" s="40">
        <v>160</v>
      </c>
      <c r="V70" s="41"/>
      <c r="W70" s="41" t="s">
        <v>145</v>
      </c>
      <c r="X70" s="42" t="s">
        <v>42</v>
      </c>
      <c r="Y70" s="42">
        <v>1</v>
      </c>
      <c r="Z70" s="42" t="s">
        <v>43</v>
      </c>
      <c r="AA70" s="42" t="s">
        <v>43</v>
      </c>
      <c r="AB70" s="42" t="s">
        <v>43</v>
      </c>
      <c r="AC70" s="43"/>
    </row>
    <row r="71" spans="1:29" ht="20.25" customHeight="1">
      <c r="A71" s="31">
        <v>53</v>
      </c>
      <c r="B71" s="32" t="s">
        <v>146</v>
      </c>
      <c r="C71" s="32">
        <v>1</v>
      </c>
      <c r="D71" s="32"/>
      <c r="E71" s="32" t="s">
        <v>190</v>
      </c>
      <c r="F71" s="655">
        <v>116</v>
      </c>
      <c r="G71" s="655">
        <v>2</v>
      </c>
      <c r="H71" s="655">
        <v>56</v>
      </c>
      <c r="I71" s="655">
        <v>-8</v>
      </c>
      <c r="J71" s="655">
        <v>48</v>
      </c>
      <c r="K71" s="655">
        <v>35</v>
      </c>
      <c r="L71" s="33">
        <v>18</v>
      </c>
      <c r="M71" s="34">
        <v>450000</v>
      </c>
      <c r="N71" s="34">
        <f t="shared" si="0"/>
        <v>450</v>
      </c>
      <c r="O71" s="35">
        <v>1994</v>
      </c>
      <c r="P71" s="36">
        <f t="shared" si="1"/>
        <v>22</v>
      </c>
      <c r="Q71" s="37">
        <v>372780</v>
      </c>
      <c r="R71" s="37">
        <f t="shared" si="3"/>
        <v>372.78</v>
      </c>
      <c r="S71" s="38"/>
      <c r="T71" s="39">
        <v>0.219</v>
      </c>
      <c r="U71" s="40">
        <v>100</v>
      </c>
      <c r="V71" s="41"/>
      <c r="W71" s="41" t="s">
        <v>147</v>
      </c>
      <c r="X71" s="42" t="s">
        <v>42</v>
      </c>
      <c r="Y71" s="42">
        <v>1</v>
      </c>
      <c r="Z71" s="42">
        <v>2011</v>
      </c>
      <c r="AA71" s="42" t="s">
        <v>43</v>
      </c>
      <c r="AB71" s="42" t="s">
        <v>43</v>
      </c>
      <c r="AC71" s="43"/>
    </row>
    <row r="72" spans="1:29" ht="20.25" customHeight="1">
      <c r="A72" s="31">
        <v>54</v>
      </c>
      <c r="B72" s="32" t="s">
        <v>148</v>
      </c>
      <c r="C72" s="32">
        <v>1</v>
      </c>
      <c r="D72" s="32"/>
      <c r="E72" s="32" t="s">
        <v>188</v>
      </c>
      <c r="F72" s="655">
        <v>116</v>
      </c>
      <c r="G72" s="655">
        <v>13</v>
      </c>
      <c r="H72" s="655">
        <v>39</v>
      </c>
      <c r="I72" s="655">
        <v>-8</v>
      </c>
      <c r="J72" s="655">
        <v>53</v>
      </c>
      <c r="K72" s="655">
        <v>7</v>
      </c>
      <c r="L72" s="33" t="s">
        <v>149</v>
      </c>
      <c r="M72" s="34">
        <v>600000</v>
      </c>
      <c r="N72" s="34">
        <f t="shared" si="0"/>
        <v>600</v>
      </c>
      <c r="O72" s="35">
        <v>1993</v>
      </c>
      <c r="P72" s="36">
        <f t="shared" si="1"/>
        <v>23</v>
      </c>
      <c r="Q72" s="37">
        <v>492360</v>
      </c>
      <c r="R72" s="37">
        <f t="shared" si="3"/>
        <v>492.36</v>
      </c>
      <c r="S72" s="38"/>
      <c r="T72" s="39">
        <v>0.26</v>
      </c>
      <c r="U72" s="40">
        <v>100</v>
      </c>
      <c r="V72" s="41"/>
      <c r="W72" s="41" t="s">
        <v>150</v>
      </c>
      <c r="X72" s="42" t="s">
        <v>42</v>
      </c>
      <c r="Y72" s="42">
        <v>1</v>
      </c>
      <c r="Z72" s="42" t="s">
        <v>43</v>
      </c>
      <c r="AA72" s="42" t="s">
        <v>43</v>
      </c>
      <c r="AB72" s="42" t="s">
        <v>43</v>
      </c>
      <c r="AC72" s="43"/>
    </row>
    <row r="73" spans="1:29" ht="20.25" customHeight="1">
      <c r="A73" s="31">
        <v>55</v>
      </c>
      <c r="B73" s="32" t="s">
        <v>151</v>
      </c>
      <c r="C73" s="32">
        <v>1</v>
      </c>
      <c r="D73" s="32"/>
      <c r="E73" s="32" t="s">
        <v>188</v>
      </c>
      <c r="F73" s="655">
        <v>116</v>
      </c>
      <c r="G73" s="655">
        <v>8</v>
      </c>
      <c r="H73" s="655">
        <v>58.5</v>
      </c>
      <c r="I73" s="655">
        <v>-8</v>
      </c>
      <c r="J73" s="655">
        <v>44</v>
      </c>
      <c r="K73" s="655">
        <v>34.299999999999997</v>
      </c>
      <c r="L73" s="33">
        <v>15</v>
      </c>
      <c r="M73" s="34">
        <v>652866</v>
      </c>
      <c r="N73" s="34">
        <f t="shared" si="0"/>
        <v>652.86599999999999</v>
      </c>
      <c r="O73" s="35">
        <v>2003</v>
      </c>
      <c r="P73" s="36">
        <f t="shared" si="1"/>
        <v>13</v>
      </c>
      <c r="Q73" s="37">
        <v>586665.38760000002</v>
      </c>
      <c r="R73" s="37">
        <f t="shared" si="3"/>
        <v>586.66538760000003</v>
      </c>
      <c r="S73" s="38"/>
      <c r="T73" s="39">
        <v>0.20799999999999999</v>
      </c>
      <c r="U73" s="40">
        <v>180</v>
      </c>
      <c r="V73" s="41"/>
      <c r="W73" s="41" t="s">
        <v>152</v>
      </c>
      <c r="X73" s="42" t="s">
        <v>42</v>
      </c>
      <c r="Y73" s="42">
        <v>1</v>
      </c>
      <c r="Z73" s="42" t="s">
        <v>43</v>
      </c>
      <c r="AA73" s="42" t="s">
        <v>43</v>
      </c>
      <c r="AB73" s="42" t="s">
        <v>43</v>
      </c>
      <c r="AC73" s="43"/>
    </row>
    <row r="74" spans="1:29" ht="20.25" customHeight="1">
      <c r="A74" s="31">
        <v>56</v>
      </c>
      <c r="B74" s="32" t="s">
        <v>153</v>
      </c>
      <c r="C74" s="32">
        <v>1</v>
      </c>
      <c r="D74" s="32"/>
      <c r="E74" s="32" t="s">
        <v>188</v>
      </c>
      <c r="F74" s="655">
        <v>116</v>
      </c>
      <c r="G74" s="655">
        <v>15</v>
      </c>
      <c r="H74" s="655">
        <v>38</v>
      </c>
      <c r="I74" s="655">
        <v>-8</v>
      </c>
      <c r="J74" s="655">
        <v>49</v>
      </c>
      <c r="K74" s="655">
        <v>39</v>
      </c>
      <c r="L74" s="33" t="s">
        <v>154</v>
      </c>
      <c r="M74" s="34">
        <v>620000</v>
      </c>
      <c r="N74" s="34">
        <f t="shared" si="0"/>
        <v>620</v>
      </c>
      <c r="O74" s="35">
        <v>1980</v>
      </c>
      <c r="P74" s="36">
        <f t="shared" si="1"/>
        <v>36</v>
      </c>
      <c r="Q74" s="37">
        <v>445904</v>
      </c>
      <c r="R74" s="37">
        <f t="shared" si="3"/>
        <v>445.904</v>
      </c>
      <c r="S74" s="38"/>
      <c r="T74" s="39">
        <v>1.042</v>
      </c>
      <c r="U74" s="40">
        <v>176</v>
      </c>
      <c r="V74" s="41"/>
      <c r="W74" s="41" t="s">
        <v>155</v>
      </c>
      <c r="X74" s="42" t="s">
        <v>42</v>
      </c>
      <c r="Y74" s="42">
        <v>1</v>
      </c>
      <c r="Z74" s="42" t="s">
        <v>43</v>
      </c>
      <c r="AA74" s="42" t="s">
        <v>43</v>
      </c>
      <c r="AB74" s="42" t="s">
        <v>43</v>
      </c>
      <c r="AC74" s="43"/>
    </row>
    <row r="75" spans="1:29" ht="20.25" customHeight="1">
      <c r="A75" s="31">
        <v>57</v>
      </c>
      <c r="B75" s="32" t="s">
        <v>156</v>
      </c>
      <c r="C75" s="32">
        <v>1</v>
      </c>
      <c r="D75" s="32"/>
      <c r="E75" s="32" t="s">
        <v>188</v>
      </c>
      <c r="F75" s="655">
        <v>116</v>
      </c>
      <c r="G75" s="655">
        <v>23</v>
      </c>
      <c r="H75" s="655">
        <v>35</v>
      </c>
      <c r="I75" s="655">
        <v>-8</v>
      </c>
      <c r="J75" s="655">
        <v>48</v>
      </c>
      <c r="K75" s="655">
        <v>3</v>
      </c>
      <c r="L75" s="33">
        <v>15</v>
      </c>
      <c r="M75" s="34">
        <v>767500</v>
      </c>
      <c r="N75" s="34">
        <f t="shared" si="0"/>
        <v>767.5</v>
      </c>
      <c r="O75" s="35">
        <v>1982</v>
      </c>
      <c r="P75" s="36">
        <f t="shared" si="1"/>
        <v>34</v>
      </c>
      <c r="Q75" s="37">
        <v>563959</v>
      </c>
      <c r="R75" s="37">
        <f t="shared" si="3"/>
        <v>563.95899999999995</v>
      </c>
      <c r="S75" s="38"/>
      <c r="T75" s="39">
        <v>4.3849999999999998</v>
      </c>
      <c r="U75" s="40">
        <v>600</v>
      </c>
      <c r="V75" s="41"/>
      <c r="W75" s="41" t="s">
        <v>157</v>
      </c>
      <c r="X75" s="42" t="s">
        <v>42</v>
      </c>
      <c r="Y75" s="42">
        <v>1</v>
      </c>
      <c r="Z75" s="42" t="s">
        <v>43</v>
      </c>
      <c r="AA75" s="42" t="s">
        <v>43</v>
      </c>
      <c r="AB75" s="42" t="s">
        <v>43</v>
      </c>
      <c r="AC75" s="43"/>
    </row>
    <row r="76" spans="1:29" ht="20.25" customHeight="1">
      <c r="A76" s="31">
        <v>58</v>
      </c>
      <c r="B76" s="32" t="s">
        <v>158</v>
      </c>
      <c r="C76" s="32">
        <v>1</v>
      </c>
      <c r="D76" s="32"/>
      <c r="E76" s="32" t="s">
        <v>191</v>
      </c>
      <c r="F76" s="655">
        <v>116</v>
      </c>
      <c r="G76" s="655">
        <v>26</v>
      </c>
      <c r="H76" s="655">
        <v>5.53</v>
      </c>
      <c r="I76" s="655">
        <v>-8</v>
      </c>
      <c r="J76" s="655">
        <v>39</v>
      </c>
      <c r="K76" s="655">
        <v>34.49</v>
      </c>
      <c r="L76" s="33">
        <v>42</v>
      </c>
      <c r="M76" s="34">
        <v>27200000</v>
      </c>
      <c r="N76" s="34">
        <f t="shared" ref="N76:N85" si="4">M76/1000</f>
        <v>27200</v>
      </c>
      <c r="O76" s="35">
        <v>2015</v>
      </c>
      <c r="P76" s="36">
        <f t="shared" si="1"/>
        <v>1</v>
      </c>
      <c r="Q76" s="37">
        <v>26987840</v>
      </c>
      <c r="R76" s="37">
        <f t="shared" si="3"/>
        <v>26987.84</v>
      </c>
      <c r="S76" s="38"/>
      <c r="T76" s="39" t="s">
        <v>43</v>
      </c>
      <c r="U76" s="40">
        <v>5168</v>
      </c>
      <c r="V76" s="41"/>
      <c r="W76" s="41" t="s">
        <v>159</v>
      </c>
      <c r="X76" s="42" t="s">
        <v>42</v>
      </c>
      <c r="Y76" s="42">
        <v>25</v>
      </c>
      <c r="Z76" s="42">
        <v>2015</v>
      </c>
      <c r="AA76" s="42">
        <v>2015</v>
      </c>
      <c r="AB76" s="42">
        <v>2013</v>
      </c>
      <c r="AC76" s="43"/>
    </row>
    <row r="77" spans="1:29" ht="20.25" customHeight="1">
      <c r="A77" s="31">
        <v>59</v>
      </c>
      <c r="B77" s="32" t="s">
        <v>160</v>
      </c>
      <c r="C77" s="32">
        <v>1</v>
      </c>
      <c r="D77" s="32"/>
      <c r="E77" s="32" t="s">
        <v>191</v>
      </c>
      <c r="F77" s="655">
        <v>116</v>
      </c>
      <c r="G77" s="655">
        <v>29</v>
      </c>
      <c r="H77" s="655">
        <v>6</v>
      </c>
      <c r="I77" s="655">
        <v>-8</v>
      </c>
      <c r="J77" s="655">
        <v>47</v>
      </c>
      <c r="K77" s="655">
        <v>15</v>
      </c>
      <c r="L77" s="33">
        <v>16</v>
      </c>
      <c r="M77" s="34">
        <v>100000</v>
      </c>
      <c r="N77" s="34">
        <f t="shared" si="4"/>
        <v>100</v>
      </c>
      <c r="O77" s="35">
        <v>1999</v>
      </c>
      <c r="P77" s="36">
        <f t="shared" si="1"/>
        <v>17</v>
      </c>
      <c r="Q77" s="37">
        <v>86740</v>
      </c>
      <c r="R77" s="37">
        <f t="shared" si="3"/>
        <v>86.74</v>
      </c>
      <c r="S77" s="38"/>
      <c r="T77" s="39">
        <v>5.63</v>
      </c>
      <c r="U77" s="40">
        <v>85</v>
      </c>
      <c r="V77" s="41"/>
      <c r="W77" s="41" t="s">
        <v>74</v>
      </c>
      <c r="X77" s="42" t="s">
        <v>42</v>
      </c>
      <c r="Y77" s="42">
        <v>1</v>
      </c>
      <c r="Z77" s="42" t="s">
        <v>43</v>
      </c>
      <c r="AA77" s="42" t="s">
        <v>43</v>
      </c>
      <c r="AB77" s="42" t="s">
        <v>43</v>
      </c>
      <c r="AC77" s="43"/>
    </row>
    <row r="78" spans="1:29" ht="20.25" customHeight="1">
      <c r="A78" s="31">
        <v>60</v>
      </c>
      <c r="B78" s="32" t="s">
        <v>161</v>
      </c>
      <c r="C78" s="32">
        <v>1</v>
      </c>
      <c r="D78" s="32"/>
      <c r="E78" s="32" t="s">
        <v>191</v>
      </c>
      <c r="F78" s="655">
        <v>116</v>
      </c>
      <c r="G78" s="655">
        <v>35</v>
      </c>
      <c r="H78" s="655">
        <v>44</v>
      </c>
      <c r="I78" s="655">
        <v>-8</v>
      </c>
      <c r="J78" s="655">
        <v>32</v>
      </c>
      <c r="K78" s="655">
        <v>4</v>
      </c>
      <c r="L78" s="33">
        <v>15</v>
      </c>
      <c r="M78" s="34">
        <v>51500</v>
      </c>
      <c r="N78" s="34">
        <f t="shared" si="4"/>
        <v>51.5</v>
      </c>
      <c r="O78" s="35">
        <v>2006</v>
      </c>
      <c r="P78" s="36">
        <f t="shared" si="1"/>
        <v>10</v>
      </c>
      <c r="Q78" s="37">
        <v>47483</v>
      </c>
      <c r="R78" s="37">
        <f t="shared" si="3"/>
        <v>47.482999999999997</v>
      </c>
      <c r="S78" s="38"/>
      <c r="T78" s="39">
        <v>3.323</v>
      </c>
      <c r="U78" s="40">
        <v>150</v>
      </c>
      <c r="V78" s="41"/>
      <c r="W78" s="41" t="s">
        <v>162</v>
      </c>
      <c r="X78" s="42" t="s">
        <v>42</v>
      </c>
      <c r="Y78" s="42">
        <v>1</v>
      </c>
      <c r="Z78" s="42" t="s">
        <v>43</v>
      </c>
      <c r="AA78" s="42" t="s">
        <v>43</v>
      </c>
      <c r="AB78" s="42" t="s">
        <v>43</v>
      </c>
      <c r="AC78" s="43"/>
    </row>
    <row r="79" spans="1:29" ht="20.25" customHeight="1">
      <c r="A79" s="31">
        <v>61</v>
      </c>
      <c r="B79" s="32" t="s">
        <v>163</v>
      </c>
      <c r="C79" s="32"/>
      <c r="D79" s="32">
        <v>1</v>
      </c>
      <c r="E79" s="32" t="s">
        <v>191</v>
      </c>
      <c r="F79" s="655">
        <v>116</v>
      </c>
      <c r="G79" s="655">
        <v>34</v>
      </c>
      <c r="H79" s="655">
        <v>19</v>
      </c>
      <c r="I79" s="655">
        <v>-8</v>
      </c>
      <c r="J79" s="655">
        <v>30</v>
      </c>
      <c r="K79" s="655">
        <v>56</v>
      </c>
      <c r="L79" s="33">
        <v>19</v>
      </c>
      <c r="M79" s="34">
        <v>36000</v>
      </c>
      <c r="N79" s="34">
        <f t="shared" si="4"/>
        <v>36</v>
      </c>
      <c r="O79" s="35">
        <v>1982</v>
      </c>
      <c r="P79" s="36">
        <f t="shared" si="1"/>
        <v>34</v>
      </c>
      <c r="Q79" s="37">
        <v>26452.800000000003</v>
      </c>
      <c r="R79" s="37">
        <f t="shared" si="3"/>
        <v>26.452800000000003</v>
      </c>
      <c r="S79" s="38"/>
      <c r="T79" s="39">
        <v>1.042</v>
      </c>
      <c r="U79" s="40">
        <v>517</v>
      </c>
      <c r="V79" s="41"/>
      <c r="W79" s="41" t="s">
        <v>89</v>
      </c>
      <c r="X79" s="42" t="s">
        <v>42</v>
      </c>
      <c r="Y79" s="42">
        <v>1</v>
      </c>
      <c r="Z79" s="42" t="s">
        <v>43</v>
      </c>
      <c r="AA79" s="42" t="s">
        <v>43</v>
      </c>
      <c r="AB79" s="42" t="s">
        <v>43</v>
      </c>
      <c r="AC79" s="43"/>
    </row>
    <row r="80" spans="1:29" ht="20.25" customHeight="1">
      <c r="A80" s="31">
        <v>62</v>
      </c>
      <c r="B80" s="32" t="s">
        <v>164</v>
      </c>
      <c r="C80" s="32">
        <v>1</v>
      </c>
      <c r="D80" s="32"/>
      <c r="E80" s="32" t="s">
        <v>191</v>
      </c>
      <c r="F80" s="655">
        <v>116</v>
      </c>
      <c r="G80" s="655">
        <v>27</v>
      </c>
      <c r="H80" s="655">
        <v>5</v>
      </c>
      <c r="I80" s="655">
        <v>-8</v>
      </c>
      <c r="J80" s="655">
        <v>45</v>
      </c>
      <c r="K80" s="655">
        <v>37</v>
      </c>
      <c r="L80" s="33" t="s">
        <v>110</v>
      </c>
      <c r="M80" s="34">
        <v>262000</v>
      </c>
      <c r="N80" s="34">
        <f t="shared" si="4"/>
        <v>262</v>
      </c>
      <c r="O80" s="35">
        <v>1991</v>
      </c>
      <c r="P80" s="36">
        <f t="shared" si="1"/>
        <v>25</v>
      </c>
      <c r="Q80" s="37">
        <v>210910</v>
      </c>
      <c r="R80" s="37">
        <f t="shared" si="3"/>
        <v>210.91</v>
      </c>
      <c r="S80" s="38"/>
      <c r="T80" s="39">
        <v>0.25</v>
      </c>
      <c r="U80" s="40">
        <v>350</v>
      </c>
      <c r="V80" s="41"/>
      <c r="W80" s="41" t="s">
        <v>165</v>
      </c>
      <c r="X80" s="42" t="s">
        <v>42</v>
      </c>
      <c r="Y80" s="42">
        <v>1</v>
      </c>
      <c r="Z80" s="42" t="s">
        <v>43</v>
      </c>
      <c r="AA80" s="42" t="s">
        <v>43</v>
      </c>
      <c r="AB80" s="42" t="s">
        <v>43</v>
      </c>
      <c r="AC80" s="43"/>
    </row>
    <row r="81" spans="1:29" ht="20.25" customHeight="1">
      <c r="A81" s="31">
        <v>63</v>
      </c>
      <c r="B81" s="32" t="s">
        <v>166</v>
      </c>
      <c r="C81" s="32">
        <v>1</v>
      </c>
      <c r="D81" s="32"/>
      <c r="E81" s="32" t="s">
        <v>191</v>
      </c>
      <c r="F81" s="655">
        <v>116</v>
      </c>
      <c r="G81" s="655">
        <v>22</v>
      </c>
      <c r="H81" s="655">
        <v>55.3</v>
      </c>
      <c r="I81" s="655">
        <v>-8</v>
      </c>
      <c r="J81" s="655">
        <v>33</v>
      </c>
      <c r="K81" s="655">
        <v>34.1</v>
      </c>
      <c r="L81" s="33">
        <v>15</v>
      </c>
      <c r="M81" s="34">
        <v>90500</v>
      </c>
      <c r="N81" s="34">
        <f t="shared" si="4"/>
        <v>90.5</v>
      </c>
      <c r="O81" s="35">
        <v>1986</v>
      </c>
      <c r="P81" s="36">
        <f t="shared" si="1"/>
        <v>30</v>
      </c>
      <c r="Q81" s="37">
        <v>69323</v>
      </c>
      <c r="R81" s="37">
        <f t="shared" si="3"/>
        <v>69.322999999999993</v>
      </c>
      <c r="S81" s="38"/>
      <c r="T81" s="39">
        <v>0.78</v>
      </c>
      <c r="U81" s="40">
        <v>120</v>
      </c>
      <c r="V81" s="41"/>
      <c r="W81" s="41" t="s">
        <v>167</v>
      </c>
      <c r="X81" s="42" t="s">
        <v>42</v>
      </c>
      <c r="Y81" s="42">
        <v>1</v>
      </c>
      <c r="Z81" s="42" t="s">
        <v>43</v>
      </c>
      <c r="AA81" s="42" t="s">
        <v>43</v>
      </c>
      <c r="AB81" s="42" t="s">
        <v>43</v>
      </c>
      <c r="AC81" s="43"/>
    </row>
    <row r="82" spans="1:29" ht="20.25" customHeight="1">
      <c r="A82" s="31">
        <v>64</v>
      </c>
      <c r="B82" s="32" t="s">
        <v>168</v>
      </c>
      <c r="C82" s="32">
        <v>1</v>
      </c>
      <c r="D82" s="32"/>
      <c r="E82" s="32" t="s">
        <v>188</v>
      </c>
      <c r="F82" s="655">
        <v>116</v>
      </c>
      <c r="G82" s="655">
        <v>13</v>
      </c>
      <c r="H82" s="655">
        <v>1</v>
      </c>
      <c r="I82" s="655">
        <v>-8</v>
      </c>
      <c r="J82" s="655">
        <v>41</v>
      </c>
      <c r="K82" s="655">
        <v>35</v>
      </c>
      <c r="L82" s="33" t="s">
        <v>169</v>
      </c>
      <c r="M82" s="34">
        <v>339494</v>
      </c>
      <c r="N82" s="34">
        <f t="shared" si="4"/>
        <v>339.49400000000003</v>
      </c>
      <c r="O82" s="35">
        <v>1995</v>
      </c>
      <c r="P82" s="36">
        <f t="shared" si="1"/>
        <v>21</v>
      </c>
      <c r="Q82" s="37">
        <v>283884.88280000002</v>
      </c>
      <c r="R82" s="37">
        <f t="shared" si="3"/>
        <v>283.88488280000001</v>
      </c>
      <c r="S82" s="38"/>
      <c r="T82" s="39">
        <v>2.99</v>
      </c>
      <c r="U82" s="40">
        <v>190</v>
      </c>
      <c r="V82" s="41"/>
      <c r="W82" s="41" t="s">
        <v>170</v>
      </c>
      <c r="X82" s="42" t="s">
        <v>42</v>
      </c>
      <c r="Y82" s="42">
        <v>1</v>
      </c>
      <c r="Z82" s="42" t="s">
        <v>43</v>
      </c>
      <c r="AA82" s="42" t="s">
        <v>43</v>
      </c>
      <c r="AB82" s="42" t="s">
        <v>43</v>
      </c>
      <c r="AC82" s="43"/>
    </row>
    <row r="83" spans="1:29" ht="20.25" customHeight="1">
      <c r="A83" s="31">
        <v>65</v>
      </c>
      <c r="B83" s="32" t="s">
        <v>171</v>
      </c>
      <c r="C83" s="32">
        <v>1</v>
      </c>
      <c r="D83" s="32"/>
      <c r="E83" s="32" t="s">
        <v>188</v>
      </c>
      <c r="F83" s="655">
        <v>116</v>
      </c>
      <c r="G83" s="655">
        <v>19</v>
      </c>
      <c r="H83" s="655">
        <v>38</v>
      </c>
      <c r="I83" s="655">
        <v>-8</v>
      </c>
      <c r="J83" s="655">
        <v>45</v>
      </c>
      <c r="K83" s="655">
        <v>20</v>
      </c>
      <c r="L83" s="33">
        <v>15</v>
      </c>
      <c r="M83" s="34">
        <v>157790</v>
      </c>
      <c r="N83" s="34">
        <f t="shared" si="4"/>
        <v>157.79</v>
      </c>
      <c r="O83" s="35">
        <v>1983</v>
      </c>
      <c r="P83" s="36">
        <f t="shared" ref="P83:P84" si="5">2016-O83</f>
        <v>33</v>
      </c>
      <c r="Q83" s="37">
        <v>117174.85399999999</v>
      </c>
      <c r="R83" s="37">
        <f t="shared" si="3"/>
        <v>117.174854</v>
      </c>
      <c r="S83" s="38"/>
      <c r="T83" s="39">
        <v>0.67</v>
      </c>
      <c r="U83" s="40">
        <v>135</v>
      </c>
      <c r="V83" s="41"/>
      <c r="W83" s="41" t="s">
        <v>172</v>
      </c>
      <c r="X83" s="42" t="s">
        <v>42</v>
      </c>
      <c r="Y83" s="42">
        <v>1</v>
      </c>
      <c r="Z83" s="42" t="s">
        <v>43</v>
      </c>
      <c r="AA83" s="42" t="s">
        <v>43</v>
      </c>
      <c r="AB83" s="42" t="s">
        <v>43</v>
      </c>
      <c r="AC83" s="43"/>
    </row>
    <row r="84" spans="1:29" ht="20.25" customHeight="1">
      <c r="A84" s="31">
        <v>66</v>
      </c>
      <c r="B84" s="32" t="s">
        <v>173</v>
      </c>
      <c r="C84" s="32">
        <v>1</v>
      </c>
      <c r="D84" s="32"/>
      <c r="E84" s="32" t="s">
        <v>188</v>
      </c>
      <c r="F84" s="655">
        <v>116</v>
      </c>
      <c r="G84" s="655">
        <v>25</v>
      </c>
      <c r="H84" s="655">
        <v>38</v>
      </c>
      <c r="I84" s="655">
        <v>-8</v>
      </c>
      <c r="J84" s="655">
        <v>43</v>
      </c>
      <c r="K84" s="655">
        <v>25</v>
      </c>
      <c r="L84" s="33">
        <v>17</v>
      </c>
      <c r="M84" s="34">
        <v>91200</v>
      </c>
      <c r="N84" s="34">
        <f t="shared" si="4"/>
        <v>91.2</v>
      </c>
      <c r="O84" s="35">
        <v>1989</v>
      </c>
      <c r="P84" s="36">
        <f t="shared" si="5"/>
        <v>27</v>
      </c>
      <c r="Q84" s="37">
        <v>71993.279999999999</v>
      </c>
      <c r="R84" s="37">
        <f t="shared" si="3"/>
        <v>71.993279999999999</v>
      </c>
      <c r="S84" s="38"/>
      <c r="T84" s="39">
        <v>0.28999999999999998</v>
      </c>
      <c r="U84" s="40">
        <v>100</v>
      </c>
      <c r="V84" s="41"/>
      <c r="W84" s="41" t="s">
        <v>174</v>
      </c>
      <c r="X84" s="42" t="s">
        <v>42</v>
      </c>
      <c r="Y84" s="42">
        <v>1</v>
      </c>
      <c r="Z84" s="42" t="s">
        <v>43</v>
      </c>
      <c r="AA84" s="42" t="s">
        <v>43</v>
      </c>
      <c r="AB84" s="42" t="s">
        <v>43</v>
      </c>
      <c r="AC84" s="43"/>
    </row>
    <row r="85" spans="1:29" ht="20.25" customHeight="1">
      <c r="A85" s="31">
        <v>67</v>
      </c>
      <c r="B85" s="32" t="s">
        <v>175</v>
      </c>
      <c r="C85" s="32">
        <v>1</v>
      </c>
      <c r="D85" s="32"/>
      <c r="E85" s="32" t="s">
        <v>188</v>
      </c>
      <c r="F85" s="655">
        <v>116</v>
      </c>
      <c r="G85" s="655">
        <v>20</v>
      </c>
      <c r="H85" s="655">
        <v>39</v>
      </c>
      <c r="I85" s="655">
        <v>-8</v>
      </c>
      <c r="J85" s="655">
        <v>35</v>
      </c>
      <c r="K85" s="655">
        <v>59</v>
      </c>
      <c r="L85" s="33">
        <v>15</v>
      </c>
      <c r="M85" s="34">
        <v>336668</v>
      </c>
      <c r="N85" s="34">
        <f t="shared" si="4"/>
        <v>336.66800000000001</v>
      </c>
      <c r="O85" s="35">
        <v>1970</v>
      </c>
      <c r="P85" s="36">
        <f>2016-O85</f>
        <v>46</v>
      </c>
      <c r="Q85" s="37">
        <v>181800.72</v>
      </c>
      <c r="R85" s="37">
        <f t="shared" si="3"/>
        <v>181.80072000000001</v>
      </c>
      <c r="S85" s="38"/>
      <c r="T85" s="39">
        <v>0.41</v>
      </c>
      <c r="U85" s="40">
        <v>396</v>
      </c>
      <c r="V85" s="41"/>
      <c r="W85" s="41" t="s">
        <v>176</v>
      </c>
      <c r="X85" s="42" t="s">
        <v>42</v>
      </c>
      <c r="Y85" s="42">
        <v>1</v>
      </c>
      <c r="Z85" s="42" t="s">
        <v>43</v>
      </c>
      <c r="AA85" s="42" t="s">
        <v>43</v>
      </c>
      <c r="AB85" s="42" t="s">
        <v>43</v>
      </c>
      <c r="AC85" s="43"/>
    </row>
    <row r="86" spans="1:29" ht="20.25" customHeight="1">
      <c r="A86" s="31">
        <v>68</v>
      </c>
      <c r="B86" s="32" t="s">
        <v>177</v>
      </c>
      <c r="C86" s="32"/>
      <c r="D86" s="32">
        <v>1</v>
      </c>
      <c r="E86" s="32" t="s">
        <v>187</v>
      </c>
      <c r="F86" s="655">
        <v>118</v>
      </c>
      <c r="G86" s="655">
        <v>3</v>
      </c>
      <c r="H86" s="655">
        <v>27</v>
      </c>
      <c r="I86" s="655">
        <v>-8</v>
      </c>
      <c r="J86" s="655">
        <v>42</v>
      </c>
      <c r="K86" s="655">
        <v>21</v>
      </c>
      <c r="L86" s="33">
        <v>20</v>
      </c>
      <c r="M86" s="34">
        <v>550000</v>
      </c>
      <c r="N86" s="34">
        <f>M86/1000</f>
        <v>550</v>
      </c>
      <c r="O86" s="35">
        <v>2009</v>
      </c>
      <c r="P86" s="36">
        <f>2016-O86</f>
        <v>7</v>
      </c>
      <c r="Q86" s="37">
        <v>519970</v>
      </c>
      <c r="R86" s="37">
        <f t="shared" si="3"/>
        <v>519.97</v>
      </c>
      <c r="S86" s="38"/>
      <c r="T86" s="39">
        <v>2.08</v>
      </c>
      <c r="U86" s="40">
        <v>300</v>
      </c>
      <c r="V86" s="41"/>
      <c r="W86" s="41" t="s">
        <v>178</v>
      </c>
      <c r="X86" s="42" t="s">
        <v>42</v>
      </c>
      <c r="Y86" s="42">
        <v>1</v>
      </c>
      <c r="Z86" s="42" t="s">
        <v>43</v>
      </c>
      <c r="AA86" s="42" t="s">
        <v>43</v>
      </c>
      <c r="AB86" s="42" t="s">
        <v>43</v>
      </c>
      <c r="AC86" s="43"/>
    </row>
    <row r="87" spans="1:29" ht="20.25" customHeight="1">
      <c r="A87" s="31">
        <v>69</v>
      </c>
      <c r="B87" s="32" t="s">
        <v>179</v>
      </c>
      <c r="C87" s="32">
        <v>1</v>
      </c>
      <c r="D87" s="32"/>
      <c r="E87" s="32" t="s">
        <v>193</v>
      </c>
      <c r="F87" s="655">
        <v>116</v>
      </c>
      <c r="G87" s="655">
        <v>20</v>
      </c>
      <c r="H87" s="655">
        <v>46</v>
      </c>
      <c r="I87" s="655">
        <v>-8</v>
      </c>
      <c r="J87" s="655">
        <v>15</v>
      </c>
      <c r="K87" s="655">
        <v>26</v>
      </c>
      <c r="L87" s="33">
        <f>[5]LOMBOK!$V$25</f>
        <v>18.5</v>
      </c>
      <c r="M87" s="34">
        <v>110000</v>
      </c>
      <c r="N87" s="34">
        <f>M87/1000</f>
        <v>110</v>
      </c>
      <c r="O87" s="35">
        <v>2008</v>
      </c>
      <c r="P87" s="36">
        <f>2016-O87</f>
        <v>8</v>
      </c>
      <c r="Q87" s="37">
        <v>103994</v>
      </c>
      <c r="R87" s="37">
        <f t="shared" si="3"/>
        <v>103.994</v>
      </c>
      <c r="S87" s="38"/>
      <c r="T87" s="39">
        <f>[5]LOMBOK!$Z$25</f>
        <v>150</v>
      </c>
      <c r="U87" s="40">
        <f>[5]LOMBOK!$X$25</f>
        <v>200</v>
      </c>
      <c r="V87" s="41"/>
      <c r="W87" s="41" t="s">
        <v>180</v>
      </c>
      <c r="X87" s="42" t="s">
        <v>42</v>
      </c>
      <c r="Y87" s="42">
        <v>1</v>
      </c>
      <c r="Z87" s="42" t="s">
        <v>43</v>
      </c>
      <c r="AA87" s="42" t="s">
        <v>43</v>
      </c>
      <c r="AB87" s="42" t="s">
        <v>43</v>
      </c>
      <c r="AC87" s="43"/>
    </row>
    <row r="88" spans="1:29" ht="20.25" customHeight="1">
      <c r="A88" s="31">
        <v>70</v>
      </c>
      <c r="B88" s="32" t="s">
        <v>181</v>
      </c>
      <c r="C88" s="32">
        <v>1</v>
      </c>
      <c r="D88" s="32"/>
      <c r="E88" s="32" t="s">
        <v>191</v>
      </c>
      <c r="F88" s="655">
        <v>116</v>
      </c>
      <c r="G88" s="655">
        <v>27</v>
      </c>
      <c r="H88" s="655">
        <v>23</v>
      </c>
      <c r="I88" s="655">
        <v>-8</v>
      </c>
      <c r="J88" s="655">
        <v>54</v>
      </c>
      <c r="K88" s="655">
        <v>5</v>
      </c>
      <c r="L88" s="33">
        <f>[5]LOMBOK!$V$87</f>
        <v>15</v>
      </c>
      <c r="M88" s="34">
        <f>[5]LOMBOK!$S$87</f>
        <v>78000</v>
      </c>
      <c r="N88" s="34">
        <f>M88/1000</f>
        <v>78</v>
      </c>
      <c r="O88" s="35">
        <v>1998</v>
      </c>
      <c r="P88" s="36">
        <f>2016-O88</f>
        <v>18</v>
      </c>
      <c r="Q88" s="37">
        <v>67657.2</v>
      </c>
      <c r="R88" s="37">
        <f t="shared" si="3"/>
        <v>67.657200000000003</v>
      </c>
      <c r="S88" s="38"/>
      <c r="T88" s="39">
        <f>[5]LOMBOK!$Z$87</f>
        <v>250</v>
      </c>
      <c r="U88" s="40">
        <f>[5]LOMBOK!$X$87</f>
        <v>56</v>
      </c>
      <c r="V88" s="41"/>
      <c r="W88" s="41" t="s">
        <v>182</v>
      </c>
      <c r="X88" s="42" t="s">
        <v>42</v>
      </c>
      <c r="Y88" s="42">
        <v>1</v>
      </c>
      <c r="Z88" s="42" t="s">
        <v>43</v>
      </c>
      <c r="AA88" s="42" t="s">
        <v>43</v>
      </c>
      <c r="AB88" s="42" t="s">
        <v>43</v>
      </c>
      <c r="AC88" s="43"/>
    </row>
    <row r="89" spans="1:29" ht="15" thickBot="1">
      <c r="A89" s="1"/>
      <c r="B89" s="2"/>
      <c r="C89" s="3">
        <f>SUM(C12:C88)</f>
        <v>32</v>
      </c>
      <c r="D89" s="2">
        <f>SUM(D12:D86)</f>
        <v>38</v>
      </c>
      <c r="E89" s="2"/>
      <c r="F89" s="656"/>
      <c r="G89" s="656"/>
      <c r="H89" s="656"/>
      <c r="I89" s="656"/>
      <c r="J89" s="656"/>
      <c r="K89" s="656"/>
      <c r="L89" s="4"/>
      <c r="M89" s="5"/>
      <c r="N89" s="5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6"/>
    </row>
    <row r="90" spans="1:29" ht="100.5" customHeight="1" thickTop="1">
      <c r="Q90" s="69"/>
      <c r="Z90" s="662" t="s">
        <v>185</v>
      </c>
      <c r="AA90" s="663"/>
      <c r="AB90" s="663"/>
      <c r="AC90" s="663"/>
    </row>
    <row r="92" spans="1:29">
      <c r="B92" s="7">
        <f>SUM(C89:D89)</f>
        <v>70</v>
      </c>
      <c r="Q92" s="7">
        <f>Q86/M86</f>
        <v>0.94540000000000002</v>
      </c>
    </row>
    <row r="93" spans="1:29">
      <c r="B93" s="7">
        <f>70+74</f>
        <v>144</v>
      </c>
      <c r="R93" s="69">
        <f>SUM(R53:R92)</f>
        <v>64645.636950999993</v>
      </c>
    </row>
    <row r="94" spans="1:29">
      <c r="R94" s="69">
        <f>SUM(R12:R45)</f>
        <v>151697.72158520002</v>
      </c>
    </row>
    <row r="95" spans="1:29">
      <c r="R95" s="69">
        <f>SUM(R93:R94)</f>
        <v>216343.35853620002</v>
      </c>
    </row>
    <row r="97" spans="2:11">
      <c r="B97" s="70" t="s">
        <v>183</v>
      </c>
      <c r="C97" s="70"/>
      <c r="D97" s="70"/>
      <c r="E97" s="70"/>
      <c r="F97" s="660"/>
      <c r="G97" s="660"/>
      <c r="H97" s="660"/>
      <c r="I97" s="660"/>
      <c r="J97" s="660"/>
      <c r="K97" s="660"/>
    </row>
    <row r="98" spans="2:11">
      <c r="B98" s="70" t="s">
        <v>184</v>
      </c>
      <c r="C98" s="70"/>
      <c r="D98" s="70"/>
      <c r="E98" s="70"/>
      <c r="F98" s="660"/>
      <c r="G98" s="660"/>
      <c r="H98" s="660"/>
      <c r="I98" s="660"/>
      <c r="J98" s="660"/>
      <c r="K98" s="660"/>
    </row>
  </sheetData>
  <mergeCells count="40">
    <mergeCell ref="A6:A10"/>
    <mergeCell ref="B6:B10"/>
    <mergeCell ref="L6:S7"/>
    <mergeCell ref="T6:W7"/>
    <mergeCell ref="X6:Y6"/>
    <mergeCell ref="Z6:AB6"/>
    <mergeCell ref="E6:E10"/>
    <mergeCell ref="F9:H9"/>
    <mergeCell ref="I9:K9"/>
    <mergeCell ref="F6:K8"/>
    <mergeCell ref="B3:AC3"/>
    <mergeCell ref="AC6:AC10"/>
    <mergeCell ref="X7:Y7"/>
    <mergeCell ref="Z7:AB7"/>
    <mergeCell ref="L8:L9"/>
    <mergeCell ref="T8:T9"/>
    <mergeCell ref="U8:U9"/>
    <mergeCell ref="V8:V9"/>
    <mergeCell ref="W8:W9"/>
    <mergeCell ref="AB8:AB10"/>
    <mergeCell ref="A48:A52"/>
    <mergeCell ref="B48:B52"/>
    <mergeCell ref="L48:S49"/>
    <mergeCell ref="T48:W49"/>
    <mergeCell ref="X48:Y48"/>
    <mergeCell ref="F51:H51"/>
    <mergeCell ref="I51:K51"/>
    <mergeCell ref="E48:E52"/>
    <mergeCell ref="F48:K50"/>
    <mergeCell ref="Z90:AC90"/>
    <mergeCell ref="AC48:AC52"/>
    <mergeCell ref="X49:Y49"/>
    <mergeCell ref="Z49:AB49"/>
    <mergeCell ref="L50:L51"/>
    <mergeCell ref="T50:T51"/>
    <mergeCell ref="U50:U51"/>
    <mergeCell ref="V50:V51"/>
    <mergeCell ref="W50:W51"/>
    <mergeCell ref="AB50:AB52"/>
    <mergeCell ref="Z48:AB48"/>
  </mergeCells>
  <printOptions horizontalCentered="1"/>
  <pageMargins left="0.11811023622047245" right="1.1417322834645669" top="0.39370078740157483" bottom="0.19685039370078741" header="0.23622047244094491" footer="0.15748031496062992"/>
  <pageSetup paperSize="5" scale="64" fitToHeight="3" orientation="landscape" horizontalDpi="4294967294" r:id="rId1"/>
  <headerFooter scaleWithDoc="0"/>
  <rowBreaks count="1" manualBreakCount="1">
    <brk id="46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57"/>
  <sheetViews>
    <sheetView view="pageBreakPreview" zoomScale="85" zoomScaleNormal="75" workbookViewId="0">
      <selection activeCell="B32" sqref="B32"/>
    </sheetView>
  </sheetViews>
  <sheetFormatPr defaultColWidth="9.1796875" defaultRowHeight="12.5"/>
  <cols>
    <col min="1" max="1" width="6.453125" style="73" customWidth="1"/>
    <col min="2" max="2" width="3.453125" style="73" customWidth="1"/>
    <col min="3" max="3" width="29.26953125" style="73" customWidth="1"/>
    <col min="4" max="4" width="12" style="73" customWidth="1"/>
    <col min="5" max="5" width="11.81640625" style="73" customWidth="1"/>
    <col min="6" max="6" width="12.26953125" style="73" customWidth="1"/>
    <col min="7" max="7" width="10" style="73" bestFit="1" customWidth="1"/>
    <col min="8" max="8" width="21.7265625" style="73" customWidth="1"/>
    <col min="9" max="9" width="8.26953125" style="73" bestFit="1" customWidth="1"/>
    <col min="10" max="10" width="9.81640625" style="73" bestFit="1" customWidth="1"/>
    <col min="11" max="11" width="18.54296875" style="73" customWidth="1"/>
    <col min="12" max="12" width="15.81640625" style="73" bestFit="1" customWidth="1"/>
    <col min="13" max="13" width="10.26953125" style="73" bestFit="1" customWidth="1"/>
    <col min="14" max="14" width="9.7265625" style="73" customWidth="1"/>
    <col min="15" max="15" width="10.81640625" style="73" bestFit="1" customWidth="1"/>
    <col min="16" max="16" width="11" style="73" bestFit="1" customWidth="1"/>
    <col min="17" max="17" width="12.1796875" style="73" customWidth="1"/>
    <col min="18" max="18" width="11" style="73" bestFit="1" customWidth="1"/>
    <col min="19" max="19" width="10.81640625" style="73" bestFit="1" customWidth="1"/>
    <col min="20" max="20" width="24.1796875" style="73" hidden="1" customWidth="1"/>
    <col min="21" max="21" width="21.81640625" style="73" hidden="1" customWidth="1"/>
    <col min="22" max="22" width="17.81640625" style="73" bestFit="1" customWidth="1"/>
    <col min="23" max="23" width="9.1796875" style="73"/>
    <col min="24" max="24" width="29" style="73" customWidth="1"/>
    <col min="25" max="16384" width="9.1796875" style="73"/>
  </cols>
  <sheetData>
    <row r="1" spans="1:22" ht="8.15" customHeight="1">
      <c r="A1" s="71"/>
      <c r="B1" s="71"/>
      <c r="C1" s="71"/>
      <c r="D1" s="72"/>
      <c r="E1" s="72"/>
      <c r="F1" s="72"/>
      <c r="G1" s="72"/>
      <c r="H1" s="72"/>
      <c r="I1" s="72"/>
      <c r="J1" s="72"/>
      <c r="K1" s="72"/>
    </row>
    <row r="2" spans="1:22" ht="18.75" customHeight="1">
      <c r="A2" s="74"/>
      <c r="B2" s="75" t="s">
        <v>194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6"/>
      <c r="V2" s="76"/>
    </row>
    <row r="3" spans="1:22" ht="18.75" customHeight="1">
      <c r="A3" s="74"/>
      <c r="B3" s="75" t="s">
        <v>195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8"/>
      <c r="U3" s="78"/>
      <c r="V3" s="78"/>
    </row>
    <row r="4" spans="1:22" ht="18.75" customHeight="1">
      <c r="A4" s="74"/>
      <c r="B4" s="75"/>
      <c r="C4" s="77"/>
      <c r="D4" s="77"/>
      <c r="E4" s="77"/>
      <c r="F4" s="77"/>
      <c r="G4" s="77"/>
      <c r="H4" s="77"/>
      <c r="I4" s="77"/>
      <c r="J4" s="77"/>
      <c r="K4" s="77"/>
      <c r="L4" s="79"/>
      <c r="M4" s="77"/>
      <c r="N4" s="77"/>
      <c r="O4" s="77"/>
      <c r="P4" s="77"/>
      <c r="Q4" s="77"/>
      <c r="R4" s="77"/>
      <c r="S4" s="77"/>
      <c r="T4" s="78"/>
      <c r="U4" s="78"/>
      <c r="V4" s="78"/>
    </row>
    <row r="5" spans="1:22" ht="8.15" customHeight="1" thickBot="1">
      <c r="B5" s="71"/>
      <c r="C5" s="80"/>
      <c r="D5" s="72"/>
      <c r="E5" s="72"/>
      <c r="F5" s="72"/>
      <c r="G5" s="72"/>
      <c r="H5" s="72"/>
      <c r="I5" s="72"/>
      <c r="J5" s="72"/>
      <c r="K5" s="72"/>
    </row>
    <row r="6" spans="1:22" ht="7.5" customHeight="1">
      <c r="A6" s="81"/>
      <c r="B6" s="82"/>
      <c r="C6" s="83"/>
      <c r="D6" s="729"/>
      <c r="E6" s="730"/>
      <c r="F6" s="731"/>
      <c r="G6" s="84"/>
      <c r="H6" s="84"/>
      <c r="I6" s="732"/>
      <c r="J6" s="732"/>
      <c r="K6" s="732"/>
      <c r="L6" s="732"/>
      <c r="M6" s="732"/>
      <c r="N6" s="732"/>
      <c r="O6" s="732"/>
      <c r="P6" s="732"/>
      <c r="Q6" s="732"/>
      <c r="R6" s="732"/>
      <c r="S6" s="732"/>
      <c r="T6" s="83" t="s">
        <v>196</v>
      </c>
      <c r="U6" s="733" t="s">
        <v>197</v>
      </c>
      <c r="V6" s="85"/>
    </row>
    <row r="7" spans="1:22" ht="16" customHeight="1">
      <c r="A7" s="86"/>
      <c r="B7" s="87"/>
      <c r="C7" s="88"/>
      <c r="D7" s="89"/>
      <c r="E7" s="90" t="s">
        <v>198</v>
      </c>
      <c r="F7" s="91"/>
      <c r="G7" s="92" t="s">
        <v>199</v>
      </c>
      <c r="H7" s="92" t="s">
        <v>196</v>
      </c>
      <c r="I7" s="736" t="s">
        <v>200</v>
      </c>
      <c r="J7" s="737"/>
      <c r="K7" s="737"/>
      <c r="L7" s="737"/>
      <c r="M7" s="737"/>
      <c r="N7" s="737"/>
      <c r="O7" s="738"/>
      <c r="P7" s="736" t="s">
        <v>201</v>
      </c>
      <c r="Q7" s="737"/>
      <c r="R7" s="737"/>
      <c r="S7" s="738"/>
      <c r="T7" s="88"/>
      <c r="U7" s="734"/>
      <c r="V7" s="723" t="s">
        <v>202</v>
      </c>
    </row>
    <row r="8" spans="1:22" ht="16" customHeight="1">
      <c r="A8" s="86" t="s">
        <v>203</v>
      </c>
      <c r="B8" s="725" t="s">
        <v>204</v>
      </c>
      <c r="C8" s="726"/>
      <c r="D8" s="93"/>
      <c r="E8" s="93"/>
      <c r="F8" s="93"/>
      <c r="G8" s="94" t="s">
        <v>205</v>
      </c>
      <c r="H8" s="94" t="s">
        <v>206</v>
      </c>
      <c r="I8" s="93" t="s">
        <v>207</v>
      </c>
      <c r="J8" s="93" t="s">
        <v>208</v>
      </c>
      <c r="K8" s="93" t="s">
        <v>209</v>
      </c>
      <c r="L8" s="93" t="s">
        <v>210</v>
      </c>
      <c r="M8" s="93" t="s">
        <v>211</v>
      </c>
      <c r="N8" s="93" t="s">
        <v>212</v>
      </c>
      <c r="O8" s="93" t="s">
        <v>213</v>
      </c>
      <c r="P8" s="93" t="s">
        <v>214</v>
      </c>
      <c r="Q8" s="93" t="s">
        <v>215</v>
      </c>
      <c r="R8" s="93" t="s">
        <v>216</v>
      </c>
      <c r="S8" s="93" t="s">
        <v>217</v>
      </c>
      <c r="T8" s="95" t="s">
        <v>218</v>
      </c>
      <c r="U8" s="735"/>
      <c r="V8" s="724"/>
    </row>
    <row r="9" spans="1:22" ht="16" customHeight="1">
      <c r="A9" s="86"/>
      <c r="B9" s="727"/>
      <c r="C9" s="728"/>
      <c r="D9" s="94" t="s">
        <v>219</v>
      </c>
      <c r="E9" s="94" t="s">
        <v>220</v>
      </c>
      <c r="F9" s="94" t="s">
        <v>221</v>
      </c>
      <c r="G9" s="94" t="s">
        <v>222</v>
      </c>
      <c r="H9" s="94" t="s">
        <v>223</v>
      </c>
      <c r="I9" s="94" t="s">
        <v>224</v>
      </c>
      <c r="J9" s="94" t="s">
        <v>225</v>
      </c>
      <c r="K9" s="94" t="s">
        <v>226</v>
      </c>
      <c r="L9" s="94" t="s">
        <v>227</v>
      </c>
      <c r="M9" s="94" t="s">
        <v>228</v>
      </c>
      <c r="N9" s="94" t="s">
        <v>228</v>
      </c>
      <c r="O9" s="94" t="s">
        <v>229</v>
      </c>
      <c r="P9" s="94" t="s">
        <v>230</v>
      </c>
      <c r="Q9" s="94" t="s">
        <v>231</v>
      </c>
      <c r="R9" s="94" t="s">
        <v>232</v>
      </c>
      <c r="S9" s="94" t="s">
        <v>233</v>
      </c>
      <c r="T9" s="95" t="s">
        <v>234</v>
      </c>
      <c r="U9" s="735"/>
      <c r="V9" s="724"/>
    </row>
    <row r="10" spans="1:22" ht="16" customHeight="1">
      <c r="A10" s="86"/>
      <c r="B10" s="96"/>
      <c r="C10" s="97"/>
      <c r="D10" s="94"/>
      <c r="E10" s="94"/>
      <c r="F10" s="94"/>
      <c r="G10" s="94"/>
      <c r="H10" s="94"/>
      <c r="I10" s="94"/>
      <c r="J10" s="94" t="s">
        <v>235</v>
      </c>
      <c r="K10" s="94"/>
      <c r="L10" s="94"/>
      <c r="M10" s="94"/>
      <c r="N10" s="94"/>
      <c r="O10" s="94" t="s">
        <v>228</v>
      </c>
      <c r="P10" s="94"/>
      <c r="Q10" s="94"/>
      <c r="R10" s="94"/>
      <c r="S10" s="94"/>
      <c r="T10" s="95"/>
      <c r="U10" s="98"/>
      <c r="V10" s="724"/>
    </row>
    <row r="11" spans="1:22" ht="8.15" customHeight="1">
      <c r="A11" s="99"/>
      <c r="B11" s="100"/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3" t="s">
        <v>223</v>
      </c>
      <c r="U11" s="104" t="s">
        <v>223</v>
      </c>
      <c r="V11" s="105"/>
    </row>
    <row r="12" spans="1:22" s="117" customFormat="1" ht="28.5" customHeight="1">
      <c r="A12" s="106" t="s">
        <v>236</v>
      </c>
      <c r="B12" s="107" t="s">
        <v>237</v>
      </c>
      <c r="C12" s="108"/>
      <c r="D12" s="109"/>
      <c r="E12" s="109"/>
      <c r="F12" s="109"/>
      <c r="G12" s="110"/>
      <c r="H12" s="111"/>
      <c r="I12" s="112"/>
      <c r="J12" s="112"/>
      <c r="K12" s="112"/>
      <c r="L12" s="112"/>
      <c r="M12" s="112"/>
      <c r="N12" s="113"/>
      <c r="O12" s="112"/>
      <c r="P12" s="112"/>
      <c r="Q12" s="112"/>
      <c r="R12" s="112"/>
      <c r="S12" s="112"/>
      <c r="T12" s="114"/>
      <c r="U12" s="115"/>
      <c r="V12" s="116"/>
    </row>
    <row r="13" spans="1:22" s="117" customFormat="1" ht="29.25" customHeight="1">
      <c r="A13" s="118">
        <v>1</v>
      </c>
      <c r="B13" s="119" t="s">
        <v>238</v>
      </c>
      <c r="C13" s="120"/>
      <c r="D13" s="121" t="s">
        <v>239</v>
      </c>
      <c r="E13" s="121" t="s">
        <v>240</v>
      </c>
      <c r="F13" s="121" t="s">
        <v>187</v>
      </c>
      <c r="G13" s="122">
        <v>1997</v>
      </c>
      <c r="H13" s="123">
        <v>136258944.97999999</v>
      </c>
      <c r="I13" s="124">
        <v>2.5</v>
      </c>
      <c r="J13" s="124">
        <v>2</v>
      </c>
      <c r="K13" s="121" t="s">
        <v>241</v>
      </c>
      <c r="L13" s="125">
        <v>275000</v>
      </c>
      <c r="M13" s="125">
        <v>60</v>
      </c>
      <c r="N13" s="124">
        <v>9</v>
      </c>
      <c r="O13" s="124">
        <v>10</v>
      </c>
      <c r="P13" s="124">
        <v>20</v>
      </c>
      <c r="Q13" s="124">
        <v>100</v>
      </c>
      <c r="R13" s="124">
        <v>75</v>
      </c>
      <c r="S13" s="124"/>
      <c r="T13" s="126">
        <v>50000000</v>
      </c>
      <c r="U13" s="127">
        <f>+T13/H13*100</f>
        <v>36.694838645153879</v>
      </c>
      <c r="V13" s="128"/>
    </row>
    <row r="14" spans="1:22" s="117" customFormat="1" ht="29.25" customHeight="1">
      <c r="A14" s="118">
        <f t="shared" ref="A14:A26" si="0">A13+1</f>
        <v>2</v>
      </c>
      <c r="B14" s="119" t="s">
        <v>242</v>
      </c>
      <c r="C14" s="120"/>
      <c r="D14" s="121" t="s">
        <v>243</v>
      </c>
      <c r="E14" s="121" t="s">
        <v>244</v>
      </c>
      <c r="F14" s="121" t="s">
        <v>187</v>
      </c>
      <c r="G14" s="122">
        <v>1997</v>
      </c>
      <c r="H14" s="123">
        <v>906102884.14999998</v>
      </c>
      <c r="I14" s="125">
        <v>1.4</v>
      </c>
      <c r="J14" s="125">
        <v>8</v>
      </c>
      <c r="K14" s="125" t="s">
        <v>245</v>
      </c>
      <c r="L14" s="125">
        <v>225000</v>
      </c>
      <c r="M14" s="129">
        <v>240</v>
      </c>
      <c r="N14" s="129">
        <v>12.25</v>
      </c>
      <c r="O14" s="129">
        <v>10</v>
      </c>
      <c r="P14" s="129">
        <v>100</v>
      </c>
      <c r="Q14" s="129">
        <v>250</v>
      </c>
      <c r="R14" s="129">
        <v>50</v>
      </c>
      <c r="S14" s="124"/>
      <c r="T14" s="126">
        <v>50000000</v>
      </c>
      <c r="U14" s="127">
        <f>+T14/H14*100</f>
        <v>5.5181371646227753</v>
      </c>
      <c r="V14" s="128"/>
    </row>
    <row r="15" spans="1:22" s="117" customFormat="1" ht="29.25" customHeight="1">
      <c r="A15" s="118">
        <f t="shared" si="0"/>
        <v>3</v>
      </c>
      <c r="B15" s="130" t="s">
        <v>246</v>
      </c>
      <c r="C15" s="131"/>
      <c r="D15" s="132" t="s">
        <v>247</v>
      </c>
      <c r="E15" s="132" t="s">
        <v>248</v>
      </c>
      <c r="F15" s="132" t="s">
        <v>249</v>
      </c>
      <c r="G15" s="133">
        <v>1998</v>
      </c>
      <c r="H15" s="134">
        <v>844230000</v>
      </c>
      <c r="I15" s="135">
        <v>1.5</v>
      </c>
      <c r="J15" s="135">
        <v>2.4</v>
      </c>
      <c r="K15" s="135" t="s">
        <v>245</v>
      </c>
      <c r="L15" s="135">
        <v>143080</v>
      </c>
      <c r="M15" s="136">
        <v>167</v>
      </c>
      <c r="N15" s="136">
        <v>14</v>
      </c>
      <c r="O15" s="136">
        <v>15</v>
      </c>
      <c r="P15" s="136">
        <v>125</v>
      </c>
      <c r="Q15" s="136">
        <v>100</v>
      </c>
      <c r="R15" s="136">
        <v>100</v>
      </c>
      <c r="S15" s="137"/>
      <c r="T15" s="138">
        <v>50000000</v>
      </c>
      <c r="U15" s="139">
        <f>+T15/H15*100</f>
        <v>5.92255664925435</v>
      </c>
      <c r="V15" s="140"/>
    </row>
    <row r="16" spans="1:22" s="117" customFormat="1" ht="29.25" customHeight="1">
      <c r="A16" s="118">
        <f t="shared" si="0"/>
        <v>4</v>
      </c>
      <c r="B16" s="130" t="s">
        <v>250</v>
      </c>
      <c r="C16" s="131"/>
      <c r="D16" s="132" t="s">
        <v>251</v>
      </c>
      <c r="E16" s="132" t="str">
        <f>'[6]RKP 3'!F68</f>
        <v>Lape</v>
      </c>
      <c r="F16" s="121" t="s">
        <v>187</v>
      </c>
      <c r="G16" s="133">
        <f>'[6]RKP 3'!H68</f>
        <v>2007</v>
      </c>
      <c r="H16" s="134">
        <f>'[6]RKP 3'!I68</f>
        <v>1724991653</v>
      </c>
      <c r="I16" s="135">
        <f>'[6]RKP 3'!J68</f>
        <v>5</v>
      </c>
      <c r="J16" s="135">
        <f>'[6]RKP 3'!K68</f>
        <v>6.5</v>
      </c>
      <c r="K16" s="135" t="str">
        <f>'[6]RKP 3'!L68</f>
        <v>Pas. Batu</v>
      </c>
      <c r="L16" s="135">
        <f>'[6]RKP 3'!M68</f>
        <v>140000</v>
      </c>
      <c r="M16" s="136">
        <f>'[6]RKP 3'!N68</f>
        <v>105</v>
      </c>
      <c r="N16" s="136"/>
      <c r="O16" s="136">
        <f>'[6]RKP 3'!R68</f>
        <v>10.5</v>
      </c>
      <c r="P16" s="136">
        <f>'[6]RKP 3'!S68</f>
        <v>125</v>
      </c>
      <c r="Q16" s="136">
        <f>'[6]RKP 3'!T68</f>
        <v>150</v>
      </c>
      <c r="R16" s="136">
        <f>'[6]RKP 3'!U68</f>
        <v>50</v>
      </c>
      <c r="S16" s="137"/>
      <c r="T16" s="138"/>
      <c r="U16" s="139"/>
      <c r="V16" s="140"/>
    </row>
    <row r="17" spans="1:22" s="117" customFormat="1" ht="29.25" customHeight="1">
      <c r="A17" s="118">
        <f t="shared" si="0"/>
        <v>5</v>
      </c>
      <c r="B17" s="130" t="s">
        <v>252</v>
      </c>
      <c r="C17" s="131"/>
      <c r="D17" s="132" t="str">
        <f>'[6]RKP 3'!E69</f>
        <v>Semamung</v>
      </c>
      <c r="E17" s="132" t="str">
        <f>'[6]RKP 3'!F69</f>
        <v>Moyo Hulu</v>
      </c>
      <c r="F17" s="121" t="s">
        <v>187</v>
      </c>
      <c r="G17" s="133">
        <f>'[6]RKP 3'!H69</f>
        <v>2007</v>
      </c>
      <c r="H17" s="141">
        <f>'[6]RKP 3'!I69</f>
        <v>5379300000</v>
      </c>
      <c r="I17" s="132">
        <f>'[6]RKP 3'!J69</f>
        <v>3.7</v>
      </c>
      <c r="J17" s="132">
        <f>'[6]RKP 3'!K69</f>
        <v>0.53</v>
      </c>
      <c r="K17" s="132" t="str">
        <f>'[6]RKP 3'!L69</f>
        <v xml:space="preserve">Pas. Batu </v>
      </c>
      <c r="L17" s="132">
        <f>'[6]RKP 3'!M69</f>
        <v>170000</v>
      </c>
      <c r="M17" s="132">
        <f>'[6]RKP 3'!N69</f>
        <v>50</v>
      </c>
      <c r="N17" s="136"/>
      <c r="O17" s="136">
        <f>'[6]RKP 3'!R69</f>
        <v>8.5</v>
      </c>
      <c r="P17" s="136">
        <f>'[6]RKP 3'!S69</f>
        <v>125</v>
      </c>
      <c r="Q17" s="136">
        <f>'[6]RKP 3'!T69</f>
        <v>75</v>
      </c>
      <c r="R17" s="136">
        <f>'[6]RKP 3'!U69</f>
        <v>50</v>
      </c>
      <c r="S17" s="137"/>
      <c r="T17" s="138"/>
      <c r="U17" s="139"/>
      <c r="V17" s="140"/>
    </row>
    <row r="18" spans="1:22" s="117" customFormat="1" ht="29.25" customHeight="1">
      <c r="A18" s="118">
        <f t="shared" si="0"/>
        <v>6</v>
      </c>
      <c r="B18" s="130" t="s">
        <v>253</v>
      </c>
      <c r="C18" s="131"/>
      <c r="D18" s="132" t="str">
        <f>'[6]RKP 3'!E61</f>
        <v xml:space="preserve"> Tabose</v>
      </c>
      <c r="E18" s="132" t="str">
        <f>'[6]RKP 3'!F61</f>
        <v xml:space="preserve"> Lape Lopok</v>
      </c>
      <c r="F18" s="121" t="s">
        <v>187</v>
      </c>
      <c r="G18" s="122">
        <v>1994</v>
      </c>
      <c r="H18" s="132">
        <f>'[6]RKP 3'!I61</f>
        <v>300000000</v>
      </c>
      <c r="I18" s="132">
        <f>'[6]RKP 3'!J61</f>
        <v>0.86</v>
      </c>
      <c r="J18" s="132">
        <f>'[6]RKP 3'!K61</f>
        <v>2</v>
      </c>
      <c r="K18" s="132" t="str">
        <f>'[6]RKP 3'!L61</f>
        <v>timbunan</v>
      </c>
      <c r="L18" s="132">
        <f>'[6]RKP 3'!M61</f>
        <v>42910</v>
      </c>
      <c r="M18" s="132">
        <f>'[6]RKP 3'!N61</f>
        <v>155</v>
      </c>
      <c r="N18" s="136"/>
      <c r="O18" s="136">
        <f>'[6]RKP 3'!R61</f>
        <v>6</v>
      </c>
      <c r="P18" s="136">
        <v>50</v>
      </c>
      <c r="Q18" s="136">
        <f>'[6]RKP 3'!T61</f>
        <v>1000</v>
      </c>
      <c r="R18" s="136">
        <f>'[6]RKP 3'!U61</f>
        <v>50</v>
      </c>
      <c r="S18" s="137"/>
      <c r="T18" s="138"/>
      <c r="U18" s="139"/>
      <c r="V18" s="140"/>
    </row>
    <row r="19" spans="1:22" s="117" customFormat="1" ht="29.25" customHeight="1">
      <c r="A19" s="118">
        <f t="shared" si="0"/>
        <v>7</v>
      </c>
      <c r="B19" s="130" t="s">
        <v>254</v>
      </c>
      <c r="C19" s="131"/>
      <c r="D19" s="132" t="s">
        <v>255</v>
      </c>
      <c r="E19" s="132" t="s">
        <v>256</v>
      </c>
      <c r="F19" s="121" t="s">
        <v>187</v>
      </c>
      <c r="G19" s="133">
        <v>2000</v>
      </c>
      <c r="H19" s="134"/>
      <c r="I19" s="135"/>
      <c r="J19" s="135"/>
      <c r="K19" s="132"/>
      <c r="L19" s="135"/>
      <c r="M19" s="136"/>
      <c r="N19" s="136"/>
      <c r="O19" s="136"/>
      <c r="P19" s="136">
        <v>100</v>
      </c>
      <c r="Q19" s="136"/>
      <c r="R19" s="136"/>
      <c r="S19" s="137"/>
      <c r="T19" s="138"/>
      <c r="U19" s="139"/>
      <c r="V19" s="140"/>
    </row>
    <row r="20" spans="1:22" s="117" customFormat="1" ht="29.25" customHeight="1">
      <c r="A20" s="118">
        <f t="shared" si="0"/>
        <v>8</v>
      </c>
      <c r="B20" s="130" t="s">
        <v>257</v>
      </c>
      <c r="C20" s="131"/>
      <c r="D20" s="132" t="str">
        <f>'[6]RKP 3'!E59</f>
        <v>Mura</v>
      </c>
      <c r="E20" s="132" t="str">
        <f>'[6]RKP 3'!F59</f>
        <v>Brang Ene</v>
      </c>
      <c r="F20" s="132" t="s">
        <v>249</v>
      </c>
      <c r="G20" s="133">
        <v>2008</v>
      </c>
      <c r="H20" s="132">
        <f>'[6]RKP 3'!I59</f>
        <v>1199964650</v>
      </c>
      <c r="I20" s="132">
        <f>'[6]RKP 3'!J59</f>
        <v>1.04</v>
      </c>
      <c r="J20" s="132">
        <f>'[6]RKP 3'!K59</f>
        <v>0.45</v>
      </c>
      <c r="K20" s="132" t="str">
        <f>'[6]RKP 3'!L59</f>
        <v>Pas. Batu</v>
      </c>
      <c r="L20" s="132">
        <f>'[6]RKP 3'!M59</f>
        <v>58240</v>
      </c>
      <c r="M20" s="132">
        <f>'[6]RKP 3'!N59</f>
        <v>75</v>
      </c>
      <c r="N20" s="132">
        <f>'[6]RKP 3'!O59</f>
        <v>0</v>
      </c>
      <c r="O20" s="132">
        <f>'[6]RKP 3'!R59</f>
        <v>10</v>
      </c>
      <c r="P20" s="132">
        <f>'[6]RKP 3'!S59</f>
        <v>250</v>
      </c>
      <c r="Q20" s="132">
        <f>'[6]RKP 3'!T59</f>
        <v>125</v>
      </c>
      <c r="R20" s="132">
        <f>'[6]RKP 3'!U59</f>
        <v>50</v>
      </c>
      <c r="S20" s="137"/>
      <c r="T20" s="138"/>
      <c r="U20" s="139"/>
      <c r="V20" s="140"/>
    </row>
    <row r="21" spans="1:22" s="117" customFormat="1" ht="29.25" customHeight="1">
      <c r="A21" s="118">
        <f t="shared" si="0"/>
        <v>9</v>
      </c>
      <c r="B21" s="130" t="s">
        <v>258</v>
      </c>
      <c r="C21" s="131"/>
      <c r="D21" s="132" t="s">
        <v>259</v>
      </c>
      <c r="E21" s="132" t="s">
        <v>260</v>
      </c>
      <c r="F21" s="132" t="s">
        <v>249</v>
      </c>
      <c r="G21" s="133"/>
      <c r="H21" s="134"/>
      <c r="I21" s="135"/>
      <c r="J21" s="135"/>
      <c r="K21" s="132" t="s">
        <v>245</v>
      </c>
      <c r="L21" s="135">
        <v>120000</v>
      </c>
      <c r="M21" s="136"/>
      <c r="N21" s="136"/>
      <c r="O21" s="136"/>
      <c r="P21" s="136"/>
      <c r="Q21" s="136"/>
      <c r="R21" s="136"/>
      <c r="S21" s="137"/>
      <c r="T21" s="138"/>
      <c r="U21" s="139"/>
      <c r="V21" s="140"/>
    </row>
    <row r="22" spans="1:22" s="117" customFormat="1" ht="29.25" customHeight="1">
      <c r="A22" s="118">
        <f t="shared" si="0"/>
        <v>10</v>
      </c>
      <c r="B22" s="130" t="s">
        <v>261</v>
      </c>
      <c r="C22" s="131"/>
      <c r="D22" s="132" t="s">
        <v>262</v>
      </c>
      <c r="E22" s="132" t="s">
        <v>263</v>
      </c>
      <c r="F22" s="132" t="s">
        <v>249</v>
      </c>
      <c r="G22" s="133"/>
      <c r="H22" s="134"/>
      <c r="I22" s="135"/>
      <c r="J22" s="135"/>
      <c r="K22" s="132" t="s">
        <v>245</v>
      </c>
      <c r="L22" s="135">
        <v>152500</v>
      </c>
      <c r="M22" s="136"/>
      <c r="N22" s="136"/>
      <c r="O22" s="136"/>
      <c r="P22" s="129">
        <v>50</v>
      </c>
      <c r="Q22" s="129">
        <v>250</v>
      </c>
      <c r="R22" s="129">
        <v>20</v>
      </c>
      <c r="S22" s="137"/>
      <c r="T22" s="138"/>
      <c r="U22" s="139"/>
      <c r="V22" s="140"/>
    </row>
    <row r="23" spans="1:22" s="117" customFormat="1" ht="29.25" customHeight="1">
      <c r="A23" s="118">
        <f t="shared" si="0"/>
        <v>11</v>
      </c>
      <c r="B23" s="130" t="s">
        <v>264</v>
      </c>
      <c r="C23" s="131"/>
      <c r="D23" s="132" t="s">
        <v>265</v>
      </c>
      <c r="E23" s="132" t="s">
        <v>266</v>
      </c>
      <c r="F23" s="121" t="s">
        <v>187</v>
      </c>
      <c r="G23" s="133"/>
      <c r="H23" s="134"/>
      <c r="I23" s="135"/>
      <c r="J23" s="135"/>
      <c r="K23" s="132"/>
      <c r="L23" s="135"/>
      <c r="M23" s="136"/>
      <c r="N23" s="136"/>
      <c r="O23" s="136"/>
      <c r="P23" s="136"/>
      <c r="Q23" s="136"/>
      <c r="R23" s="136"/>
      <c r="S23" s="137"/>
      <c r="T23" s="138"/>
      <c r="U23" s="139"/>
      <c r="V23" s="140"/>
    </row>
    <row r="24" spans="1:22" s="117" customFormat="1" ht="29.25" customHeight="1">
      <c r="A24" s="118">
        <f t="shared" si="0"/>
        <v>12</v>
      </c>
      <c r="B24" s="130" t="s">
        <v>267</v>
      </c>
      <c r="C24" s="131"/>
      <c r="D24" s="132" t="s">
        <v>268</v>
      </c>
      <c r="E24" s="132" t="s">
        <v>269</v>
      </c>
      <c r="F24" s="121" t="s">
        <v>187</v>
      </c>
      <c r="G24" s="133"/>
      <c r="H24" s="134"/>
      <c r="I24" s="135"/>
      <c r="J24" s="135"/>
      <c r="K24" s="132"/>
      <c r="L24" s="135"/>
      <c r="M24" s="136"/>
      <c r="N24" s="136"/>
      <c r="O24" s="136"/>
      <c r="P24" s="136"/>
      <c r="Q24" s="136"/>
      <c r="R24" s="136"/>
      <c r="S24" s="137"/>
      <c r="T24" s="138"/>
      <c r="U24" s="139"/>
      <c r="V24" s="140"/>
    </row>
    <row r="25" spans="1:22" s="117" customFormat="1" ht="29.25" customHeight="1">
      <c r="A25" s="118">
        <f t="shared" si="0"/>
        <v>13</v>
      </c>
      <c r="B25" s="119" t="s">
        <v>270</v>
      </c>
      <c r="C25" s="120"/>
      <c r="D25" s="121" t="s">
        <v>271</v>
      </c>
      <c r="E25" s="121" t="s">
        <v>272</v>
      </c>
      <c r="F25" s="121" t="s">
        <v>187</v>
      </c>
      <c r="G25" s="122"/>
      <c r="H25" s="123"/>
      <c r="I25" s="125"/>
      <c r="J25" s="125"/>
      <c r="K25" s="121"/>
      <c r="L25" s="125"/>
      <c r="M25" s="129"/>
      <c r="N25" s="129"/>
      <c r="O25" s="129"/>
      <c r="P25" s="129"/>
      <c r="Q25" s="129"/>
      <c r="R25" s="129"/>
      <c r="S25" s="124"/>
      <c r="T25" s="126"/>
      <c r="U25" s="127"/>
      <c r="V25" s="128"/>
    </row>
    <row r="26" spans="1:22" s="117" customFormat="1" ht="29.25" customHeight="1">
      <c r="A26" s="142">
        <f t="shared" si="0"/>
        <v>14</v>
      </c>
      <c r="B26" s="143" t="s">
        <v>273</v>
      </c>
      <c r="C26" s="144"/>
      <c r="D26" s="145" t="s">
        <v>274</v>
      </c>
      <c r="E26" s="145" t="s">
        <v>275</v>
      </c>
      <c r="F26" s="145" t="s">
        <v>187</v>
      </c>
      <c r="G26" s="146"/>
      <c r="H26" s="147"/>
      <c r="I26" s="148"/>
      <c r="J26" s="148"/>
      <c r="K26" s="145"/>
      <c r="L26" s="148"/>
      <c r="M26" s="149"/>
      <c r="N26" s="149"/>
      <c r="O26" s="149"/>
      <c r="P26" s="149"/>
      <c r="Q26" s="149"/>
      <c r="R26" s="149"/>
      <c r="S26" s="150"/>
      <c r="T26" s="151"/>
      <c r="U26" s="152"/>
      <c r="V26" s="153"/>
    </row>
    <row r="27" spans="1:22" s="117" customFormat="1" ht="29.25" customHeight="1">
      <c r="A27" s="154" t="s">
        <v>276</v>
      </c>
      <c r="B27" s="155" t="s">
        <v>277</v>
      </c>
      <c r="C27" s="156"/>
      <c r="D27" s="157"/>
      <c r="E27" s="157"/>
      <c r="F27" s="157"/>
      <c r="G27" s="158"/>
      <c r="H27" s="159"/>
      <c r="I27" s="160"/>
      <c r="J27" s="160"/>
      <c r="K27" s="160"/>
      <c r="L27" s="160"/>
      <c r="M27" s="161"/>
      <c r="N27" s="161"/>
      <c r="O27" s="161"/>
      <c r="P27" s="161"/>
      <c r="Q27" s="161"/>
      <c r="R27" s="161"/>
      <c r="S27" s="162"/>
      <c r="T27" s="163"/>
      <c r="U27" s="164"/>
      <c r="V27" s="165"/>
    </row>
    <row r="28" spans="1:22" s="117" customFormat="1" ht="29.25" customHeight="1">
      <c r="A28" s="118">
        <v>15</v>
      </c>
      <c r="B28" s="119" t="s">
        <v>278</v>
      </c>
      <c r="C28" s="120"/>
      <c r="D28" s="121" t="s">
        <v>279</v>
      </c>
      <c r="E28" s="121" t="s">
        <v>280</v>
      </c>
      <c r="F28" s="121" t="s">
        <v>192</v>
      </c>
      <c r="G28" s="122">
        <v>1998</v>
      </c>
      <c r="H28" s="123">
        <v>897645000</v>
      </c>
      <c r="I28" s="124">
        <v>2.7</v>
      </c>
      <c r="J28" s="124">
        <v>3</v>
      </c>
      <c r="K28" s="125" t="s">
        <v>245</v>
      </c>
      <c r="L28" s="125">
        <v>118000</v>
      </c>
      <c r="M28" s="125">
        <v>197</v>
      </c>
      <c r="N28" s="124">
        <v>14</v>
      </c>
      <c r="O28" s="124">
        <v>10</v>
      </c>
      <c r="P28" s="124">
        <v>150</v>
      </c>
      <c r="Q28" s="124">
        <v>100</v>
      </c>
      <c r="R28" s="124">
        <v>75</v>
      </c>
      <c r="S28" s="125"/>
      <c r="T28" s="126">
        <v>50000000</v>
      </c>
      <c r="U28" s="127">
        <f>+T28/H28*100</f>
        <v>5.5701307309682555</v>
      </c>
      <c r="V28" s="128"/>
    </row>
    <row r="29" spans="1:22" s="117" customFormat="1" ht="29.25" customHeight="1">
      <c r="A29" s="118">
        <f>A28+1</f>
        <v>16</v>
      </c>
      <c r="B29" s="119" t="s">
        <v>281</v>
      </c>
      <c r="C29" s="120"/>
      <c r="D29" s="121" t="s">
        <v>279</v>
      </c>
      <c r="E29" s="121" t="s">
        <v>280</v>
      </c>
      <c r="F29" s="121" t="s">
        <v>192</v>
      </c>
      <c r="G29" s="122">
        <v>2011</v>
      </c>
      <c r="H29" s="123"/>
      <c r="I29" s="124">
        <v>0.5</v>
      </c>
      <c r="J29" s="124">
        <v>1.5</v>
      </c>
      <c r="K29" s="125" t="s">
        <v>282</v>
      </c>
      <c r="L29" s="125">
        <v>400000</v>
      </c>
      <c r="M29" s="125">
        <v>68</v>
      </c>
      <c r="N29" s="124">
        <v>11</v>
      </c>
      <c r="O29" s="124">
        <v>12</v>
      </c>
      <c r="P29" s="124">
        <v>150</v>
      </c>
      <c r="Q29" s="124">
        <v>50</v>
      </c>
      <c r="R29" s="124">
        <v>50</v>
      </c>
      <c r="S29" s="125"/>
      <c r="T29" s="126"/>
      <c r="U29" s="127"/>
      <c r="V29" s="128"/>
    </row>
    <row r="30" spans="1:22" s="117" customFormat="1" ht="29.25" customHeight="1">
      <c r="A30" s="154" t="s">
        <v>283</v>
      </c>
      <c r="B30" s="155" t="s">
        <v>284</v>
      </c>
      <c r="C30" s="156"/>
      <c r="D30" s="157"/>
      <c r="E30" s="157"/>
      <c r="F30" s="157"/>
      <c r="G30" s="158"/>
      <c r="H30" s="159"/>
      <c r="I30" s="162"/>
      <c r="J30" s="162"/>
      <c r="K30" s="160"/>
      <c r="L30" s="160"/>
      <c r="M30" s="160"/>
      <c r="N30" s="162"/>
      <c r="O30" s="162"/>
      <c r="P30" s="162"/>
      <c r="Q30" s="162"/>
      <c r="R30" s="162"/>
      <c r="S30" s="160"/>
      <c r="T30" s="163"/>
      <c r="U30" s="164"/>
      <c r="V30" s="165"/>
    </row>
    <row r="31" spans="1:22" s="117" customFormat="1" ht="29.25" customHeight="1">
      <c r="A31" s="118">
        <v>17</v>
      </c>
      <c r="B31" s="166" t="s">
        <v>285</v>
      </c>
      <c r="C31" s="167"/>
      <c r="D31" s="168" t="s">
        <v>286</v>
      </c>
      <c r="E31" s="168" t="s">
        <v>287</v>
      </c>
      <c r="F31" s="168" t="s">
        <v>189</v>
      </c>
      <c r="G31" s="122">
        <v>1993</v>
      </c>
      <c r="H31" s="125">
        <v>700000000</v>
      </c>
      <c r="I31" s="124">
        <v>3.52</v>
      </c>
      <c r="J31" s="124">
        <v>5.0999999999999996</v>
      </c>
      <c r="K31" s="125" t="s">
        <v>245</v>
      </c>
      <c r="L31" s="125">
        <v>300000</v>
      </c>
      <c r="M31" s="124">
        <v>166.8</v>
      </c>
      <c r="N31" s="124">
        <v>12</v>
      </c>
      <c r="O31" s="124">
        <v>8</v>
      </c>
      <c r="P31" s="124">
        <v>200</v>
      </c>
      <c r="Q31" s="124">
        <v>100</v>
      </c>
      <c r="R31" s="124">
        <v>100</v>
      </c>
      <c r="S31" s="125"/>
      <c r="T31" s="169"/>
      <c r="U31" s="170"/>
      <c r="V31" s="128"/>
    </row>
    <row r="32" spans="1:22" s="117" customFormat="1" ht="29.25" customHeight="1">
      <c r="A32" s="118">
        <f>A31+1</f>
        <v>18</v>
      </c>
      <c r="B32" s="119" t="s">
        <v>288</v>
      </c>
      <c r="C32" s="120"/>
      <c r="D32" s="121" t="s">
        <v>289</v>
      </c>
      <c r="E32" s="121" t="s">
        <v>290</v>
      </c>
      <c r="F32" s="121" t="s">
        <v>189</v>
      </c>
      <c r="G32" s="122">
        <v>1998</v>
      </c>
      <c r="H32" s="123">
        <v>762070000</v>
      </c>
      <c r="I32" s="124">
        <v>6.7</v>
      </c>
      <c r="J32" s="124">
        <v>7.5</v>
      </c>
      <c r="K32" s="125" t="s">
        <v>291</v>
      </c>
      <c r="L32" s="125">
        <v>315000</v>
      </c>
      <c r="M32" s="124">
        <v>80</v>
      </c>
      <c r="N32" s="124">
        <v>14.5</v>
      </c>
      <c r="O32" s="124">
        <v>15</v>
      </c>
      <c r="P32" s="124">
        <v>250</v>
      </c>
      <c r="Q32" s="124">
        <v>100</v>
      </c>
      <c r="R32" s="124">
        <v>100</v>
      </c>
      <c r="S32" s="125"/>
      <c r="T32" s="126">
        <v>50000000</v>
      </c>
      <c r="U32" s="127">
        <f>+T32/H32*100</f>
        <v>6.5610770664112223</v>
      </c>
      <c r="V32" s="171"/>
    </row>
    <row r="33" spans="1:22" s="117" customFormat="1" ht="29.25" customHeight="1">
      <c r="A33" s="118">
        <f>A32+1</f>
        <v>19</v>
      </c>
      <c r="B33" s="119" t="s">
        <v>292</v>
      </c>
      <c r="C33" s="120"/>
      <c r="D33" s="121" t="s">
        <v>293</v>
      </c>
      <c r="E33" s="121" t="s">
        <v>294</v>
      </c>
      <c r="F33" s="121" t="s">
        <v>189</v>
      </c>
      <c r="G33" s="122">
        <v>1998</v>
      </c>
      <c r="H33" s="123">
        <v>528498000</v>
      </c>
      <c r="I33" s="124">
        <v>8.25</v>
      </c>
      <c r="J33" s="124">
        <v>3.5</v>
      </c>
      <c r="K33" s="125" t="s">
        <v>245</v>
      </c>
      <c r="L33" s="125">
        <v>328000</v>
      </c>
      <c r="M33" s="124">
        <v>127.5</v>
      </c>
      <c r="N33" s="124">
        <v>13</v>
      </c>
      <c r="O33" s="124">
        <v>10</v>
      </c>
      <c r="P33" s="124">
        <v>120</v>
      </c>
      <c r="Q33" s="124">
        <v>200</v>
      </c>
      <c r="R33" s="124">
        <v>100</v>
      </c>
      <c r="S33" s="124"/>
      <c r="T33" s="126">
        <v>50000000</v>
      </c>
      <c r="U33" s="127">
        <f>+T33/H33*100</f>
        <v>9.4607737399195457</v>
      </c>
      <c r="V33" s="171"/>
    </row>
    <row r="34" spans="1:22" s="117" customFormat="1" ht="29.25" customHeight="1">
      <c r="A34" s="172">
        <f t="shared" ref="A34" si="1">A33+1</f>
        <v>20</v>
      </c>
      <c r="B34" s="173" t="s">
        <v>295</v>
      </c>
      <c r="C34" s="174"/>
      <c r="D34" s="175" t="s">
        <v>296</v>
      </c>
      <c r="E34" s="175" t="s">
        <v>297</v>
      </c>
      <c r="F34" s="175" t="s">
        <v>189</v>
      </c>
      <c r="G34" s="176">
        <v>1996</v>
      </c>
      <c r="H34" s="123">
        <f>'[7]BELUM OP'!$I$20</f>
        <v>85000000</v>
      </c>
      <c r="I34" s="124">
        <f>'[7]BELUM OP'!$J$20</f>
        <v>1.2</v>
      </c>
      <c r="J34" s="124">
        <f>'[7]BELUM OP'!$K$20</f>
        <v>1</v>
      </c>
      <c r="K34" s="125" t="str">
        <f>'[7]BELUM OP'!$L$20</f>
        <v>Timbunan</v>
      </c>
      <c r="L34" s="125">
        <f>'[7]BELUM OP'!$M$20</f>
        <v>50000</v>
      </c>
      <c r="M34" s="124">
        <f>'[7]BELUM OP'!$N$20</f>
        <v>50</v>
      </c>
      <c r="N34" s="124"/>
      <c r="O34" s="177">
        <v>5</v>
      </c>
      <c r="P34" s="177">
        <v>85</v>
      </c>
      <c r="Q34" s="177">
        <v>250</v>
      </c>
      <c r="R34" s="177">
        <v>200</v>
      </c>
      <c r="S34" s="125"/>
      <c r="T34" s="126">
        <v>50000000</v>
      </c>
      <c r="U34" s="127">
        <f>+T34/H34*100</f>
        <v>58.82352941176471</v>
      </c>
      <c r="V34" s="128"/>
    </row>
    <row r="35" spans="1:22" ht="8.15" customHeight="1" thickBot="1">
      <c r="A35" s="178"/>
      <c r="B35" s="179"/>
      <c r="C35" s="180"/>
      <c r="D35" s="181"/>
      <c r="E35" s="181"/>
      <c r="F35" s="181"/>
      <c r="G35" s="182"/>
      <c r="H35" s="183"/>
      <c r="I35" s="184"/>
      <c r="J35" s="184"/>
      <c r="K35" s="183"/>
      <c r="L35" s="183"/>
      <c r="M35" s="184"/>
      <c r="N35" s="184"/>
      <c r="O35" s="184"/>
      <c r="P35" s="184"/>
      <c r="Q35" s="184"/>
      <c r="R35" s="184"/>
      <c r="S35" s="183"/>
      <c r="T35" s="185"/>
      <c r="U35" s="186"/>
      <c r="V35" s="187"/>
    </row>
    <row r="36" spans="1:22" ht="28.5" customHeight="1" thickBot="1">
      <c r="A36" s="188"/>
      <c r="B36" s="189" t="s">
        <v>298</v>
      </c>
      <c r="C36" s="190"/>
      <c r="D36" s="190"/>
      <c r="E36" s="191"/>
      <c r="F36" s="191"/>
      <c r="G36" s="191"/>
      <c r="H36" s="192"/>
      <c r="I36" s="191"/>
      <c r="J36" s="191"/>
      <c r="K36" s="191"/>
      <c r="L36" s="193">
        <f>SUM(L12:L35)</f>
        <v>2837730</v>
      </c>
      <c r="M36" s="194"/>
      <c r="N36" s="194"/>
      <c r="O36" s="194"/>
      <c r="P36" s="193">
        <f>SUM(P12:P35)</f>
        <v>1900</v>
      </c>
      <c r="Q36" s="195">
        <f>SUM(Q12:Q35)</f>
        <v>2850</v>
      </c>
      <c r="R36" s="193">
        <f>SUM(R12:R35)</f>
        <v>1070</v>
      </c>
      <c r="S36" s="191"/>
      <c r="T36" s="196">
        <f>SUM(T12:T35)</f>
        <v>350000000</v>
      </c>
      <c r="U36" s="196"/>
      <c r="V36" s="197"/>
    </row>
    <row r="37" spans="1:22">
      <c r="A37" s="198"/>
      <c r="B37" s="198"/>
      <c r="C37" s="198"/>
      <c r="D37" s="198"/>
      <c r="E37" s="198"/>
      <c r="F37" s="198"/>
      <c r="G37" s="198"/>
      <c r="H37" s="199"/>
      <c r="I37" s="198"/>
      <c r="J37" s="198"/>
      <c r="K37" s="198"/>
      <c r="L37" s="200"/>
      <c r="M37" s="198"/>
      <c r="N37" s="198"/>
      <c r="O37" s="198"/>
      <c r="P37" s="198"/>
      <c r="Q37" s="198"/>
      <c r="R37" s="198"/>
      <c r="S37" s="198"/>
      <c r="T37" s="200"/>
      <c r="U37" s="200"/>
      <c r="V37" s="198"/>
    </row>
    <row r="38" spans="1:22" ht="15.5">
      <c r="P38" s="201" t="s">
        <v>299</v>
      </c>
    </row>
    <row r="39" spans="1:22" ht="15.5">
      <c r="L39" s="202"/>
      <c r="P39" s="203" t="s">
        <v>300</v>
      </c>
    </row>
    <row r="40" spans="1:22" ht="15.5">
      <c r="H40" s="204"/>
      <c r="P40" s="203" t="s">
        <v>301</v>
      </c>
    </row>
    <row r="41" spans="1:22" ht="14">
      <c r="P41" s="205"/>
    </row>
    <row r="42" spans="1:22" ht="14">
      <c r="P42" s="205"/>
    </row>
    <row r="43" spans="1:22" ht="14">
      <c r="P43" s="205"/>
    </row>
    <row r="44" spans="1:22" ht="14">
      <c r="P44" s="205"/>
    </row>
    <row r="45" spans="1:22" ht="15.5">
      <c r="P45" s="206" t="s">
        <v>302</v>
      </c>
    </row>
    <row r="46" spans="1:22" ht="15.5">
      <c r="P46" s="207" t="s">
        <v>303</v>
      </c>
    </row>
    <row r="49" spans="16:23">
      <c r="V49" s="208"/>
      <c r="W49" s="208"/>
    </row>
    <row r="50" spans="16:23">
      <c r="P50" s="209"/>
    </row>
    <row r="51" spans="16:23">
      <c r="P51" s="210"/>
    </row>
    <row r="52" spans="16:23">
      <c r="V52" s="208"/>
      <c r="W52" s="208"/>
    </row>
    <row r="53" spans="16:23">
      <c r="P53" s="209"/>
    </row>
    <row r="57" spans="16:23">
      <c r="V57" s="208"/>
    </row>
  </sheetData>
  <mergeCells count="8">
    <mergeCell ref="V7:V10"/>
    <mergeCell ref="B8:C9"/>
    <mergeCell ref="D6:F6"/>
    <mergeCell ref="I6:O6"/>
    <mergeCell ref="P6:S6"/>
    <mergeCell ref="U6:U9"/>
    <mergeCell ref="I7:O7"/>
    <mergeCell ref="P7:S7"/>
  </mergeCells>
  <printOptions horizontalCentered="1"/>
  <pageMargins left="0.19685039370078741" right="0.19685039370078741" top="1.0629921259842521" bottom="0.23622047244094491" header="0.51181102362204722" footer="0.15748031496062992"/>
  <pageSetup paperSize="9" scale="52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80"/>
  <sheetViews>
    <sheetView view="pageBreakPreview" zoomScale="50" zoomScaleNormal="75" zoomScaleSheetLayoutView="50" workbookViewId="0">
      <selection activeCell="H16" sqref="H16"/>
    </sheetView>
  </sheetViews>
  <sheetFormatPr defaultColWidth="9.1796875" defaultRowHeight="12.5"/>
  <cols>
    <col min="1" max="1" width="5.453125" style="213" customWidth="1"/>
    <col min="2" max="2" width="4" style="213" customWidth="1"/>
    <col min="3" max="3" width="31.453125" style="213" customWidth="1"/>
    <col min="4" max="5" width="18" style="213" customWidth="1"/>
    <col min="6" max="6" width="10.54296875" style="213" customWidth="1"/>
    <col min="7" max="7" width="10" style="213" customWidth="1"/>
    <col min="8" max="8" width="6" style="213" customWidth="1"/>
    <col min="9" max="9" width="7.453125" style="213" customWidth="1"/>
    <col min="10" max="10" width="8.1796875" style="213" customWidth="1"/>
    <col min="11" max="11" width="5.81640625" style="213" customWidth="1"/>
    <col min="12" max="12" width="8.7265625" style="213" customWidth="1"/>
    <col min="13" max="13" width="12.453125" style="213" customWidth="1"/>
    <col min="14" max="14" width="17.453125" style="213" customWidth="1"/>
    <col min="15" max="15" width="25.81640625" style="213" bestFit="1" customWidth="1"/>
    <col min="16" max="16" width="9.1796875" style="213" customWidth="1"/>
    <col min="17" max="17" width="13.26953125" style="213" customWidth="1"/>
    <col min="18" max="18" width="19" style="213" bestFit="1" customWidth="1"/>
    <col min="19" max="19" width="18.81640625" style="213" customWidth="1"/>
    <col min="20" max="23" width="11.81640625" style="213" customWidth="1"/>
    <col min="24" max="24" width="14.26953125" style="213" customWidth="1"/>
    <col min="25" max="25" width="12.1796875" style="213" customWidth="1"/>
    <col min="26" max="26" width="14" style="213" bestFit="1" customWidth="1"/>
    <col min="27" max="27" width="10.453125" style="213" customWidth="1"/>
    <col min="28" max="28" width="25.26953125" style="213" customWidth="1"/>
    <col min="29" max="16384" width="9.1796875" style="213"/>
  </cols>
  <sheetData>
    <row r="1" spans="1:28" ht="15.5">
      <c r="A1" s="211"/>
      <c r="B1" s="211"/>
      <c r="C1" s="211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</row>
    <row r="2" spans="1:28" ht="59">
      <c r="A2" s="211"/>
      <c r="B2" s="755" t="s">
        <v>304</v>
      </c>
      <c r="C2" s="755"/>
      <c r="D2" s="755"/>
      <c r="E2" s="755"/>
      <c r="F2" s="755"/>
      <c r="G2" s="755"/>
      <c r="H2" s="755"/>
      <c r="I2" s="755"/>
      <c r="J2" s="755"/>
      <c r="K2" s="755"/>
      <c r="L2" s="755"/>
      <c r="M2" s="755"/>
      <c r="N2" s="755"/>
      <c r="O2" s="755"/>
      <c r="P2" s="755"/>
      <c r="Q2" s="755"/>
      <c r="R2" s="755"/>
      <c r="S2" s="755"/>
      <c r="T2" s="755"/>
      <c r="U2" s="755"/>
      <c r="V2" s="755"/>
      <c r="W2" s="755"/>
      <c r="X2" s="755"/>
      <c r="Y2" s="755"/>
      <c r="Z2" s="755"/>
      <c r="AA2" s="755"/>
      <c r="AB2" s="755"/>
    </row>
    <row r="3" spans="1:28" ht="59">
      <c r="A3" s="211"/>
      <c r="B3" s="755" t="str">
        <f>'[8]Bend-Waduk Lombok'!B3:N3</f>
        <v xml:space="preserve">SATKER OP SDA NUSA TENGGARA I  </v>
      </c>
      <c r="C3" s="755"/>
      <c r="D3" s="755"/>
      <c r="E3" s="755"/>
      <c r="F3" s="755"/>
      <c r="G3" s="755"/>
      <c r="H3" s="755"/>
      <c r="I3" s="755"/>
      <c r="J3" s="755"/>
      <c r="K3" s="755"/>
      <c r="L3" s="755"/>
      <c r="M3" s="755"/>
      <c r="N3" s="755"/>
      <c r="O3" s="755"/>
      <c r="P3" s="755"/>
      <c r="Q3" s="755"/>
      <c r="R3" s="755"/>
      <c r="S3" s="755"/>
      <c r="T3" s="755"/>
      <c r="U3" s="755"/>
      <c r="V3" s="755"/>
      <c r="W3" s="755"/>
      <c r="X3" s="755"/>
      <c r="Y3" s="755"/>
      <c r="Z3" s="755"/>
      <c r="AA3" s="755"/>
      <c r="AB3" s="755"/>
    </row>
    <row r="4" spans="1:28" ht="59">
      <c r="A4" s="211"/>
      <c r="B4" s="755" t="s">
        <v>305</v>
      </c>
      <c r="C4" s="755"/>
      <c r="D4" s="755"/>
      <c r="E4" s="755"/>
      <c r="F4" s="755"/>
      <c r="G4" s="755"/>
      <c r="H4" s="755"/>
      <c r="I4" s="755"/>
      <c r="J4" s="755"/>
      <c r="K4" s="755"/>
      <c r="L4" s="755"/>
      <c r="M4" s="755"/>
      <c r="N4" s="755"/>
      <c r="O4" s="755"/>
      <c r="P4" s="755"/>
      <c r="Q4" s="755"/>
      <c r="R4" s="755"/>
      <c r="S4" s="755"/>
      <c r="T4" s="755"/>
      <c r="U4" s="755"/>
      <c r="V4" s="755"/>
      <c r="W4" s="755"/>
      <c r="X4" s="755"/>
      <c r="Y4" s="755"/>
      <c r="Z4" s="755"/>
      <c r="AA4" s="755"/>
      <c r="AB4" s="755"/>
    </row>
    <row r="5" spans="1:28" ht="59">
      <c r="A5" s="211"/>
      <c r="B5" s="755" t="s">
        <v>306</v>
      </c>
      <c r="C5" s="755"/>
      <c r="D5" s="755"/>
      <c r="E5" s="755"/>
      <c r="F5" s="755"/>
      <c r="G5" s="755"/>
      <c r="H5" s="755"/>
      <c r="I5" s="755"/>
      <c r="J5" s="755"/>
      <c r="K5" s="755"/>
      <c r="L5" s="755"/>
      <c r="M5" s="755"/>
      <c r="N5" s="755"/>
      <c r="O5" s="755"/>
      <c r="P5" s="755"/>
      <c r="Q5" s="755"/>
      <c r="R5" s="755"/>
      <c r="S5" s="755"/>
      <c r="T5" s="755"/>
      <c r="U5" s="755"/>
      <c r="V5" s="755"/>
      <c r="W5" s="755"/>
      <c r="X5" s="755"/>
      <c r="Y5" s="755"/>
      <c r="Z5" s="755"/>
      <c r="AA5" s="755"/>
      <c r="AB5" s="755"/>
    </row>
    <row r="6" spans="1:28" ht="20">
      <c r="A6" s="211"/>
      <c r="B6" s="214"/>
      <c r="C6" s="214"/>
      <c r="D6" s="214"/>
      <c r="E6" s="215"/>
      <c r="F6" s="215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</row>
    <row r="7" spans="1:28" ht="20">
      <c r="A7" s="211"/>
      <c r="B7" s="214"/>
      <c r="C7" s="216" t="s">
        <v>307</v>
      </c>
      <c r="D7" s="214" t="s">
        <v>308</v>
      </c>
      <c r="E7" s="215"/>
      <c r="F7" s="215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</row>
    <row r="8" spans="1:28" ht="16" thickBot="1">
      <c r="A8" s="217"/>
      <c r="B8" s="211"/>
      <c r="C8" s="218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7"/>
      <c r="T8" s="217"/>
      <c r="U8" s="217"/>
      <c r="V8" s="217"/>
      <c r="W8" s="217"/>
      <c r="X8" s="217"/>
      <c r="Y8" s="217"/>
      <c r="Z8" s="217"/>
      <c r="AA8" s="217"/>
      <c r="AB8" s="217"/>
    </row>
    <row r="9" spans="1:28" s="225" customFormat="1" ht="17.5">
      <c r="A9" s="219"/>
      <c r="B9" s="220"/>
      <c r="C9" s="221"/>
      <c r="D9" s="756" t="s">
        <v>198</v>
      </c>
      <c r="E9" s="756"/>
      <c r="F9" s="756"/>
      <c r="G9" s="757" t="s">
        <v>309</v>
      </c>
      <c r="H9" s="758"/>
      <c r="I9" s="758"/>
      <c r="J9" s="758"/>
      <c r="K9" s="758"/>
      <c r="L9" s="759"/>
      <c r="M9" s="222"/>
      <c r="N9" s="223" t="s">
        <v>199</v>
      </c>
      <c r="O9" s="223" t="s">
        <v>196</v>
      </c>
      <c r="P9" s="760" t="s">
        <v>200</v>
      </c>
      <c r="Q9" s="760"/>
      <c r="R9" s="760"/>
      <c r="S9" s="760"/>
      <c r="T9" s="760"/>
      <c r="U9" s="760"/>
      <c r="V9" s="760"/>
      <c r="W9" s="760"/>
      <c r="X9" s="760" t="s">
        <v>201</v>
      </c>
      <c r="Y9" s="760"/>
      <c r="Z9" s="760"/>
      <c r="AA9" s="760"/>
      <c r="AB9" s="224"/>
    </row>
    <row r="10" spans="1:28" s="225" customFormat="1" ht="17.5">
      <c r="A10" s="226" t="s">
        <v>203</v>
      </c>
      <c r="B10" s="740" t="s">
        <v>310</v>
      </c>
      <c r="C10" s="741"/>
      <c r="D10" s="227"/>
      <c r="E10" s="227"/>
      <c r="F10" s="227"/>
      <c r="G10" s="742" t="s">
        <v>311</v>
      </c>
      <c r="H10" s="743"/>
      <c r="I10" s="744"/>
      <c r="J10" s="745" t="s">
        <v>312</v>
      </c>
      <c r="K10" s="746"/>
      <c r="L10" s="747"/>
      <c r="M10" s="228" t="s">
        <v>313</v>
      </c>
      <c r="N10" s="228" t="s">
        <v>314</v>
      </c>
      <c r="O10" s="228" t="s">
        <v>206</v>
      </c>
      <c r="P10" s="228" t="s">
        <v>207</v>
      </c>
      <c r="Q10" s="228" t="s">
        <v>315</v>
      </c>
      <c r="R10" s="228" t="s">
        <v>209</v>
      </c>
      <c r="S10" s="229" t="s">
        <v>210</v>
      </c>
      <c r="T10" s="229" t="s">
        <v>211</v>
      </c>
      <c r="U10" s="748" t="s">
        <v>316</v>
      </c>
      <c r="V10" s="749"/>
      <c r="W10" s="228" t="s">
        <v>213</v>
      </c>
      <c r="X10" s="228" t="s">
        <v>214</v>
      </c>
      <c r="Y10" s="228" t="s">
        <v>215</v>
      </c>
      <c r="Z10" s="228" t="s">
        <v>216</v>
      </c>
      <c r="AA10" s="228" t="s">
        <v>217</v>
      </c>
      <c r="AB10" s="230"/>
    </row>
    <row r="11" spans="1:28" s="225" customFormat="1" ht="20">
      <c r="A11" s="226"/>
      <c r="B11" s="740" t="s">
        <v>317</v>
      </c>
      <c r="C11" s="741"/>
      <c r="D11" s="228" t="s">
        <v>219</v>
      </c>
      <c r="E11" s="228" t="s">
        <v>220</v>
      </c>
      <c r="F11" s="228" t="s">
        <v>221</v>
      </c>
      <c r="G11" s="231" t="s">
        <v>318</v>
      </c>
      <c r="H11" s="232" t="s">
        <v>319</v>
      </c>
      <c r="I11" s="233" t="s">
        <v>320</v>
      </c>
      <c r="J11" s="231" t="s">
        <v>318</v>
      </c>
      <c r="K11" s="232" t="s">
        <v>319</v>
      </c>
      <c r="L11" s="233" t="s">
        <v>320</v>
      </c>
      <c r="M11" s="228"/>
      <c r="N11" s="228" t="s">
        <v>222</v>
      </c>
      <c r="O11" s="228" t="s">
        <v>223</v>
      </c>
      <c r="P11" s="228" t="s">
        <v>321</v>
      </c>
      <c r="Q11" s="228" t="s">
        <v>322</v>
      </c>
      <c r="R11" s="228" t="s">
        <v>226</v>
      </c>
      <c r="S11" s="229" t="s">
        <v>323</v>
      </c>
      <c r="T11" s="229" t="s">
        <v>228</v>
      </c>
      <c r="U11" s="234" t="s">
        <v>324</v>
      </c>
      <c r="V11" s="234" t="s">
        <v>325</v>
      </c>
      <c r="W11" s="228" t="s">
        <v>326</v>
      </c>
      <c r="X11" s="228" t="s">
        <v>230</v>
      </c>
      <c r="Y11" s="228" t="s">
        <v>231</v>
      </c>
      <c r="Z11" s="228" t="s">
        <v>232</v>
      </c>
      <c r="AA11" s="228" t="s">
        <v>233</v>
      </c>
      <c r="AB11" s="230" t="s">
        <v>202</v>
      </c>
    </row>
    <row r="12" spans="1:28" s="225" customFormat="1" ht="17.5">
      <c r="A12" s="235"/>
      <c r="B12" s="236"/>
      <c r="C12" s="237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 t="s">
        <v>327</v>
      </c>
      <c r="O12" s="238"/>
      <c r="P12" s="238"/>
      <c r="Q12" s="238" t="s">
        <v>230</v>
      </c>
      <c r="R12" s="238"/>
      <c r="S12" s="238"/>
      <c r="T12" s="238"/>
      <c r="U12" s="234" t="s">
        <v>228</v>
      </c>
      <c r="V12" s="234" t="s">
        <v>228</v>
      </c>
      <c r="W12" s="238" t="s">
        <v>228</v>
      </c>
      <c r="X12" s="238"/>
      <c r="Y12" s="238"/>
      <c r="Z12" s="238"/>
      <c r="AA12" s="238"/>
      <c r="AB12" s="239"/>
    </row>
    <row r="13" spans="1:28" s="225" customFormat="1" ht="20.25" customHeight="1">
      <c r="A13" s="240"/>
      <c r="B13" s="241"/>
      <c r="C13" s="242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5"/>
    </row>
    <row r="14" spans="1:28" ht="30.75" customHeight="1">
      <c r="A14" s="246" t="s">
        <v>328</v>
      </c>
      <c r="B14" s="247" t="s">
        <v>329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50"/>
      <c r="P14" s="251"/>
      <c r="Q14" s="251"/>
      <c r="R14" s="250"/>
      <c r="S14" s="252">
        <f>S15+S46</f>
        <v>3189169</v>
      </c>
      <c r="T14" s="253"/>
      <c r="U14" s="253"/>
      <c r="V14" s="253"/>
      <c r="W14" s="253"/>
      <c r="X14" s="252">
        <f>X15+X46</f>
        <v>3766</v>
      </c>
      <c r="Y14" s="250"/>
      <c r="Z14" s="250"/>
      <c r="AA14" s="254"/>
      <c r="AB14" s="255"/>
    </row>
    <row r="15" spans="1:28" ht="30.75" customHeight="1">
      <c r="A15" s="256" t="s">
        <v>236</v>
      </c>
      <c r="B15" s="257" t="s">
        <v>330</v>
      </c>
      <c r="C15" s="25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59"/>
      <c r="P15" s="260"/>
      <c r="Q15" s="260"/>
      <c r="R15" s="259"/>
      <c r="S15" s="252">
        <f>SUM(S16:S39)</f>
        <v>3189169</v>
      </c>
      <c r="T15" s="252"/>
      <c r="U15" s="252"/>
      <c r="V15" s="252"/>
      <c r="W15" s="252"/>
      <c r="X15" s="252">
        <f>SUM(X16:X39)</f>
        <v>3766</v>
      </c>
      <c r="Y15" s="259"/>
      <c r="Z15" s="259"/>
      <c r="AA15" s="261"/>
      <c r="AB15" s="255"/>
    </row>
    <row r="16" spans="1:28" s="225" customFormat="1" ht="30.75" customHeight="1">
      <c r="A16" s="262">
        <v>1</v>
      </c>
      <c r="B16" s="263" t="s">
        <v>331</v>
      </c>
      <c r="C16" s="264"/>
      <c r="D16" s="265" t="s">
        <v>332</v>
      </c>
      <c r="E16" s="266" t="s">
        <v>333</v>
      </c>
      <c r="F16" s="265" t="s">
        <v>334</v>
      </c>
      <c r="G16" s="267">
        <v>116</v>
      </c>
      <c r="H16" s="267">
        <v>19</v>
      </c>
      <c r="I16" s="267">
        <v>1</v>
      </c>
      <c r="J16" s="268">
        <v>8</v>
      </c>
      <c r="K16" s="269">
        <v>41</v>
      </c>
      <c r="L16" s="269">
        <v>45</v>
      </c>
      <c r="M16" s="265" t="s">
        <v>335</v>
      </c>
      <c r="N16" s="269">
        <v>1980</v>
      </c>
      <c r="O16" s="270">
        <v>34120000</v>
      </c>
      <c r="P16" s="270">
        <v>4.62</v>
      </c>
      <c r="Q16" s="270">
        <v>1.2</v>
      </c>
      <c r="R16" s="270" t="s">
        <v>336</v>
      </c>
      <c r="S16" s="270">
        <v>38400</v>
      </c>
      <c r="T16" s="270">
        <v>40</v>
      </c>
      <c r="U16" s="270">
        <v>5.7</v>
      </c>
      <c r="V16" s="270">
        <v>13</v>
      </c>
      <c r="W16" s="270">
        <v>6</v>
      </c>
      <c r="X16" s="271">
        <v>200</v>
      </c>
      <c r="Y16" s="270">
        <v>0</v>
      </c>
      <c r="Z16" s="270">
        <v>123</v>
      </c>
      <c r="AA16" s="271">
        <v>0</v>
      </c>
      <c r="AB16" s="272"/>
    </row>
    <row r="17" spans="1:28" s="225" customFormat="1" ht="30.75" customHeight="1">
      <c r="A17" s="262">
        <f>A16+1</f>
        <v>2</v>
      </c>
      <c r="B17" s="263" t="s">
        <v>337</v>
      </c>
      <c r="C17" s="273"/>
      <c r="D17" s="274" t="s">
        <v>338</v>
      </c>
      <c r="E17" s="275" t="s">
        <v>339</v>
      </c>
      <c r="F17" s="265" t="s">
        <v>334</v>
      </c>
      <c r="G17" s="267">
        <v>116</v>
      </c>
      <c r="H17" s="267">
        <v>21</v>
      </c>
      <c r="I17" s="267">
        <v>38</v>
      </c>
      <c r="J17" s="268">
        <v>8</v>
      </c>
      <c r="K17" s="269">
        <v>52</v>
      </c>
      <c r="L17" s="269">
        <v>35</v>
      </c>
      <c r="M17" s="274" t="s">
        <v>340</v>
      </c>
      <c r="N17" s="276">
        <v>2003</v>
      </c>
      <c r="O17" s="277">
        <v>783021000</v>
      </c>
      <c r="P17" s="277">
        <v>1.5</v>
      </c>
      <c r="Q17" s="277">
        <v>4</v>
      </c>
      <c r="R17" s="270" t="s">
        <v>341</v>
      </c>
      <c r="S17" s="277">
        <v>156500</v>
      </c>
      <c r="T17" s="277">
        <v>135</v>
      </c>
      <c r="U17" s="277">
        <v>10.75</v>
      </c>
      <c r="V17" s="277">
        <v>13.5</v>
      </c>
      <c r="W17" s="277">
        <v>10</v>
      </c>
      <c r="X17" s="278">
        <v>150</v>
      </c>
      <c r="Y17" s="277">
        <v>30</v>
      </c>
      <c r="Z17" s="270">
        <v>50</v>
      </c>
      <c r="AA17" s="271">
        <v>0</v>
      </c>
      <c r="AB17" s="272"/>
    </row>
    <row r="18" spans="1:28" s="225" customFormat="1" ht="30.75" customHeight="1">
      <c r="A18" s="262">
        <f t="shared" ref="A18:A44" si="0">A17+1</f>
        <v>3</v>
      </c>
      <c r="B18" s="263" t="s">
        <v>342</v>
      </c>
      <c r="C18" s="273"/>
      <c r="D18" s="274" t="s">
        <v>343</v>
      </c>
      <c r="E18" s="275" t="s">
        <v>344</v>
      </c>
      <c r="F18" s="265" t="s">
        <v>334</v>
      </c>
      <c r="G18" s="267">
        <v>116</v>
      </c>
      <c r="H18" s="267">
        <v>18</v>
      </c>
      <c r="I18" s="267">
        <v>54</v>
      </c>
      <c r="J18" s="268">
        <v>8</v>
      </c>
      <c r="K18" s="269">
        <v>39</v>
      </c>
      <c r="L18" s="269">
        <v>51</v>
      </c>
      <c r="M18" s="265" t="s">
        <v>335</v>
      </c>
      <c r="N18" s="269">
        <v>2006</v>
      </c>
      <c r="O18" s="270">
        <v>2000000000</v>
      </c>
      <c r="P18" s="270">
        <v>3.4</v>
      </c>
      <c r="Q18" s="270">
        <v>0.93</v>
      </c>
      <c r="R18" s="270" t="s">
        <v>345</v>
      </c>
      <c r="S18" s="270">
        <v>96416</v>
      </c>
      <c r="T18" s="270">
        <v>72.3</v>
      </c>
      <c r="U18" s="270">
        <v>11</v>
      </c>
      <c r="V18" s="270">
        <v>14</v>
      </c>
      <c r="W18" s="270">
        <v>16</v>
      </c>
      <c r="X18" s="271">
        <v>150</v>
      </c>
      <c r="Y18" s="279" t="s">
        <v>43</v>
      </c>
      <c r="Z18" s="279" t="s">
        <v>43</v>
      </c>
      <c r="AA18" s="271">
        <v>0</v>
      </c>
      <c r="AB18" s="272"/>
    </row>
    <row r="19" spans="1:28" s="225" customFormat="1" ht="30.75" customHeight="1">
      <c r="A19" s="262">
        <f t="shared" si="0"/>
        <v>4</v>
      </c>
      <c r="B19" s="263" t="s">
        <v>346</v>
      </c>
      <c r="C19" s="264"/>
      <c r="D19" s="265" t="s">
        <v>347</v>
      </c>
      <c r="E19" s="266" t="s">
        <v>348</v>
      </c>
      <c r="F19" s="265" t="s">
        <v>334</v>
      </c>
      <c r="G19" s="267">
        <v>116</v>
      </c>
      <c r="H19" s="267">
        <v>14</v>
      </c>
      <c r="I19" s="267">
        <v>25</v>
      </c>
      <c r="J19" s="268">
        <v>8</v>
      </c>
      <c r="K19" s="269">
        <v>49</v>
      </c>
      <c r="L19" s="269">
        <v>31</v>
      </c>
      <c r="M19" s="265" t="s">
        <v>335</v>
      </c>
      <c r="N19" s="269">
        <v>1982</v>
      </c>
      <c r="O19" s="270">
        <v>370270000</v>
      </c>
      <c r="P19" s="270">
        <v>1.6</v>
      </c>
      <c r="Q19" s="270">
        <v>4.8499999999999996</v>
      </c>
      <c r="R19" s="270" t="s">
        <v>341</v>
      </c>
      <c r="S19" s="270">
        <v>289100</v>
      </c>
      <c r="T19" s="270">
        <v>122.3</v>
      </c>
      <c r="U19" s="270">
        <v>8.5</v>
      </c>
      <c r="V19" s="270">
        <v>12.5</v>
      </c>
      <c r="W19" s="270">
        <v>20</v>
      </c>
      <c r="X19" s="271">
        <v>206</v>
      </c>
      <c r="Y19" s="270">
        <v>100</v>
      </c>
      <c r="Z19" s="270">
        <v>100</v>
      </c>
      <c r="AA19" s="271">
        <v>0</v>
      </c>
      <c r="AB19" s="272"/>
    </row>
    <row r="20" spans="1:28" s="225" customFormat="1" ht="30.75" customHeight="1">
      <c r="A20" s="262">
        <f t="shared" si="0"/>
        <v>5</v>
      </c>
      <c r="B20" s="263" t="s">
        <v>349</v>
      </c>
      <c r="C20" s="264"/>
      <c r="D20" s="265" t="s">
        <v>350</v>
      </c>
      <c r="E20" s="266" t="s">
        <v>344</v>
      </c>
      <c r="F20" s="265" t="s">
        <v>334</v>
      </c>
      <c r="G20" s="280"/>
      <c r="H20" s="280"/>
      <c r="I20" s="280"/>
      <c r="J20" s="280"/>
      <c r="K20" s="280"/>
      <c r="L20" s="280"/>
      <c r="M20" s="265" t="s">
        <v>335</v>
      </c>
      <c r="N20" s="269">
        <v>2007</v>
      </c>
      <c r="O20" s="270">
        <f>1049010000/2</f>
        <v>524505000</v>
      </c>
      <c r="P20" s="271">
        <v>4</v>
      </c>
      <c r="Q20" s="271">
        <v>0.75</v>
      </c>
      <c r="R20" s="270" t="s">
        <v>341</v>
      </c>
      <c r="S20" s="270">
        <v>150000</v>
      </c>
      <c r="T20" s="271">
        <v>95</v>
      </c>
      <c r="U20" s="271">
        <v>9</v>
      </c>
      <c r="V20" s="271">
        <v>12</v>
      </c>
      <c r="W20" s="271">
        <v>6</v>
      </c>
      <c r="X20" s="271">
        <v>160</v>
      </c>
      <c r="Y20" s="271">
        <v>25</v>
      </c>
      <c r="Z20" s="271">
        <v>100</v>
      </c>
      <c r="AA20" s="271">
        <v>0</v>
      </c>
      <c r="AB20" s="272"/>
    </row>
    <row r="21" spans="1:28" s="225" customFormat="1" ht="30.75" customHeight="1">
      <c r="A21" s="262">
        <f t="shared" si="0"/>
        <v>6</v>
      </c>
      <c r="B21" s="263" t="s">
        <v>351</v>
      </c>
      <c r="C21" s="264"/>
      <c r="D21" s="265" t="s">
        <v>352</v>
      </c>
      <c r="E21" s="266" t="s">
        <v>353</v>
      </c>
      <c r="F21" s="265" t="s">
        <v>334</v>
      </c>
      <c r="G21" s="265">
        <v>116</v>
      </c>
      <c r="H21" s="265">
        <v>14</v>
      </c>
      <c r="I21" s="265">
        <v>517</v>
      </c>
      <c r="J21" s="265" t="s">
        <v>354</v>
      </c>
      <c r="K21" s="265">
        <v>40</v>
      </c>
      <c r="L21" s="265">
        <v>684</v>
      </c>
      <c r="M21" s="265" t="s">
        <v>335</v>
      </c>
      <c r="N21" s="269">
        <v>2009</v>
      </c>
      <c r="O21" s="270">
        <v>3200852000</v>
      </c>
      <c r="P21" s="271">
        <v>6.43</v>
      </c>
      <c r="Q21" s="271">
        <v>3.34</v>
      </c>
      <c r="R21" s="270" t="s">
        <v>355</v>
      </c>
      <c r="S21" s="270">
        <v>110000</v>
      </c>
      <c r="T21" s="271">
        <v>120</v>
      </c>
      <c r="U21" s="271">
        <v>11</v>
      </c>
      <c r="V21" s="271">
        <v>13.5</v>
      </c>
      <c r="W21" s="271">
        <v>12</v>
      </c>
      <c r="X21" s="271">
        <v>150</v>
      </c>
      <c r="Y21" s="271">
        <v>125</v>
      </c>
      <c r="Z21" s="271">
        <v>100</v>
      </c>
      <c r="AA21" s="271">
        <v>0</v>
      </c>
      <c r="AB21" s="272" t="s">
        <v>356</v>
      </c>
    </row>
    <row r="22" spans="1:28" s="225" customFormat="1" ht="30.75" customHeight="1">
      <c r="A22" s="262">
        <f t="shared" si="0"/>
        <v>7</v>
      </c>
      <c r="B22" s="263" t="s">
        <v>357</v>
      </c>
      <c r="C22" s="264"/>
      <c r="D22" s="265" t="s">
        <v>358</v>
      </c>
      <c r="E22" s="266" t="s">
        <v>333</v>
      </c>
      <c r="F22" s="265" t="s">
        <v>334</v>
      </c>
      <c r="G22" s="265">
        <v>116</v>
      </c>
      <c r="H22" s="265">
        <v>18.34</v>
      </c>
      <c r="I22" s="265">
        <v>0</v>
      </c>
      <c r="J22" s="265">
        <v>8</v>
      </c>
      <c r="K22" s="265">
        <v>43.32</v>
      </c>
      <c r="L22" s="265" t="s">
        <v>359</v>
      </c>
      <c r="M22" s="265" t="s">
        <v>335</v>
      </c>
      <c r="N22" s="281"/>
      <c r="O22" s="282"/>
      <c r="P22" s="283"/>
      <c r="Q22" s="283"/>
      <c r="R22" s="282"/>
      <c r="S22" s="282"/>
      <c r="T22" s="283"/>
      <c r="U22" s="283"/>
      <c r="V22" s="283"/>
      <c r="W22" s="283"/>
      <c r="X22" s="283"/>
      <c r="Y22" s="283"/>
      <c r="Z22" s="283"/>
      <c r="AA22" s="283"/>
      <c r="AB22" s="272"/>
    </row>
    <row r="23" spans="1:28" s="225" customFormat="1" ht="39.75" customHeight="1">
      <c r="A23" s="262">
        <f t="shared" si="0"/>
        <v>8</v>
      </c>
      <c r="B23" s="284" t="s">
        <v>360</v>
      </c>
      <c r="C23" s="285"/>
      <c r="D23" s="286" t="s">
        <v>361</v>
      </c>
      <c r="E23" s="266" t="s">
        <v>362</v>
      </c>
      <c r="F23" s="266" t="s">
        <v>334</v>
      </c>
      <c r="G23" s="287">
        <v>116</v>
      </c>
      <c r="H23" s="287">
        <v>8</v>
      </c>
      <c r="I23" s="287">
        <v>30</v>
      </c>
      <c r="J23" s="288">
        <v>-8</v>
      </c>
      <c r="K23" s="289">
        <v>48</v>
      </c>
      <c r="L23" s="289">
        <v>58</v>
      </c>
      <c r="M23" s="290" t="s">
        <v>363</v>
      </c>
      <c r="N23" s="289">
        <v>1982</v>
      </c>
      <c r="O23" s="282">
        <v>0</v>
      </c>
      <c r="P23" s="291">
        <v>1.2</v>
      </c>
      <c r="Q23" s="291">
        <v>2</v>
      </c>
      <c r="R23" s="292" t="s">
        <v>341</v>
      </c>
      <c r="S23" s="292">
        <v>75000</v>
      </c>
      <c r="T23" s="291">
        <v>60</v>
      </c>
      <c r="U23" s="291">
        <v>7</v>
      </c>
      <c r="V23" s="291">
        <v>8</v>
      </c>
      <c r="W23" s="291">
        <v>4</v>
      </c>
      <c r="X23" s="291">
        <v>100</v>
      </c>
      <c r="Y23" s="291">
        <v>25</v>
      </c>
      <c r="Z23" s="291">
        <v>25</v>
      </c>
      <c r="AA23" s="291">
        <v>0</v>
      </c>
      <c r="AB23" s="272"/>
    </row>
    <row r="24" spans="1:28" s="225" customFormat="1" ht="30.75" customHeight="1">
      <c r="A24" s="262">
        <f t="shared" si="0"/>
        <v>9</v>
      </c>
      <c r="B24" s="284" t="s">
        <v>364</v>
      </c>
      <c r="C24" s="293"/>
      <c r="D24" s="266" t="s">
        <v>365</v>
      </c>
      <c r="E24" s="275" t="s">
        <v>339</v>
      </c>
      <c r="F24" s="266" t="s">
        <v>334</v>
      </c>
      <c r="G24" s="266">
        <v>116</v>
      </c>
      <c r="H24" s="266">
        <v>16</v>
      </c>
      <c r="I24" s="266">
        <v>24</v>
      </c>
      <c r="J24" s="266">
        <v>8</v>
      </c>
      <c r="K24" s="266">
        <v>48</v>
      </c>
      <c r="L24" s="266">
        <v>49</v>
      </c>
      <c r="M24" s="266" t="s">
        <v>335</v>
      </c>
      <c r="N24" s="289">
        <v>2009</v>
      </c>
      <c r="O24" s="292">
        <v>109748000</v>
      </c>
      <c r="P24" s="291">
        <v>0.85</v>
      </c>
      <c r="Q24" s="291">
        <v>4</v>
      </c>
      <c r="R24" s="292" t="s">
        <v>341</v>
      </c>
      <c r="S24" s="292">
        <v>160697</v>
      </c>
      <c r="T24" s="291">
        <v>155</v>
      </c>
      <c r="U24" s="291">
        <v>10</v>
      </c>
      <c r="V24" s="291">
        <v>12.5</v>
      </c>
      <c r="W24" s="291">
        <v>15</v>
      </c>
      <c r="X24" s="291">
        <v>150</v>
      </c>
      <c r="Y24" s="291">
        <v>100</v>
      </c>
      <c r="Z24" s="291">
        <v>175</v>
      </c>
      <c r="AA24" s="291">
        <v>0</v>
      </c>
      <c r="AB24" s="272"/>
    </row>
    <row r="25" spans="1:28" s="225" customFormat="1" ht="30.75" customHeight="1">
      <c r="A25" s="262">
        <f t="shared" si="0"/>
        <v>10</v>
      </c>
      <c r="B25" s="284" t="s">
        <v>366</v>
      </c>
      <c r="C25" s="293"/>
      <c r="D25" s="266" t="s">
        <v>367</v>
      </c>
      <c r="E25" s="266" t="s">
        <v>333</v>
      </c>
      <c r="F25" s="266" t="s">
        <v>334</v>
      </c>
      <c r="G25" s="287">
        <v>116</v>
      </c>
      <c r="H25" s="287">
        <v>19</v>
      </c>
      <c r="I25" s="287">
        <v>40</v>
      </c>
      <c r="J25" s="288">
        <v>-8</v>
      </c>
      <c r="K25" s="289">
        <v>40</v>
      </c>
      <c r="L25" s="289">
        <v>44</v>
      </c>
      <c r="M25" s="266" t="s">
        <v>335</v>
      </c>
      <c r="N25" s="289">
        <v>1980</v>
      </c>
      <c r="O25" s="292">
        <v>9618000</v>
      </c>
      <c r="P25" s="292">
        <v>0.85</v>
      </c>
      <c r="Q25" s="292">
        <v>2</v>
      </c>
      <c r="R25" s="292" t="s">
        <v>336</v>
      </c>
      <c r="S25" s="292">
        <v>80000</v>
      </c>
      <c r="T25" s="292">
        <v>71</v>
      </c>
      <c r="U25" s="292">
        <v>8.6199999999999992</v>
      </c>
      <c r="V25" s="292">
        <v>8</v>
      </c>
      <c r="W25" s="292">
        <v>5</v>
      </c>
      <c r="X25" s="291">
        <v>300</v>
      </c>
      <c r="Y25" s="291">
        <v>70</v>
      </c>
      <c r="Z25" s="291">
        <v>28</v>
      </c>
      <c r="AA25" s="291">
        <v>0</v>
      </c>
      <c r="AB25" s="272"/>
    </row>
    <row r="26" spans="1:28" s="225" customFormat="1" ht="30.75" customHeight="1">
      <c r="A26" s="262">
        <f t="shared" si="0"/>
        <v>11</v>
      </c>
      <c r="B26" s="284" t="s">
        <v>368</v>
      </c>
      <c r="C26" s="293"/>
      <c r="D26" s="266" t="s">
        <v>369</v>
      </c>
      <c r="E26" s="266" t="s">
        <v>333</v>
      </c>
      <c r="F26" s="266" t="s">
        <v>334</v>
      </c>
      <c r="G26" s="287">
        <v>116</v>
      </c>
      <c r="H26" s="287">
        <v>18</v>
      </c>
      <c r="I26" s="287">
        <v>33</v>
      </c>
      <c r="J26" s="288">
        <v>-8</v>
      </c>
      <c r="K26" s="289">
        <v>44</v>
      </c>
      <c r="L26" s="289">
        <v>48</v>
      </c>
      <c r="M26" s="266" t="s">
        <v>370</v>
      </c>
      <c r="N26" s="289">
        <v>1982</v>
      </c>
      <c r="O26" s="292">
        <v>172804000</v>
      </c>
      <c r="P26" s="292">
        <v>1.37</v>
      </c>
      <c r="Q26" s="292">
        <v>1.37</v>
      </c>
      <c r="R26" s="292" t="s">
        <v>341</v>
      </c>
      <c r="S26" s="292">
        <v>157700</v>
      </c>
      <c r="T26" s="292">
        <v>200</v>
      </c>
      <c r="U26" s="292">
        <v>10</v>
      </c>
      <c r="V26" s="292">
        <v>13.5</v>
      </c>
      <c r="W26" s="292">
        <v>5</v>
      </c>
      <c r="X26" s="291">
        <v>82</v>
      </c>
      <c r="Y26" s="292">
        <v>174</v>
      </c>
      <c r="Z26" s="292">
        <v>41</v>
      </c>
      <c r="AA26" s="291">
        <v>0</v>
      </c>
      <c r="AB26" s="272"/>
    </row>
    <row r="27" spans="1:28" s="225" customFormat="1" ht="30.75" customHeight="1">
      <c r="A27" s="262">
        <f t="shared" si="0"/>
        <v>12</v>
      </c>
      <c r="B27" s="284" t="s">
        <v>371</v>
      </c>
      <c r="C27" s="293"/>
      <c r="D27" s="266" t="s">
        <v>372</v>
      </c>
      <c r="E27" s="266" t="s">
        <v>373</v>
      </c>
      <c r="F27" s="266" t="s">
        <v>334</v>
      </c>
      <c r="G27" s="287">
        <v>116</v>
      </c>
      <c r="H27" s="287">
        <v>19</v>
      </c>
      <c r="I27" s="287">
        <v>35</v>
      </c>
      <c r="J27" s="288">
        <v>-8</v>
      </c>
      <c r="K27" s="289">
        <v>39</v>
      </c>
      <c r="L27" s="289">
        <v>41</v>
      </c>
      <c r="M27" s="266" t="s">
        <v>335</v>
      </c>
      <c r="N27" s="289">
        <v>1981</v>
      </c>
      <c r="O27" s="292">
        <v>61989000</v>
      </c>
      <c r="P27" s="292">
        <v>1.32</v>
      </c>
      <c r="Q27" s="292">
        <v>4.5</v>
      </c>
      <c r="R27" s="292" t="s">
        <v>341</v>
      </c>
      <c r="S27" s="292">
        <v>400000</v>
      </c>
      <c r="T27" s="292">
        <v>108.9</v>
      </c>
      <c r="U27" s="292">
        <v>6.5</v>
      </c>
      <c r="V27" s="292">
        <v>9</v>
      </c>
      <c r="W27" s="292">
        <v>5</v>
      </c>
      <c r="X27" s="291">
        <v>318</v>
      </c>
      <c r="Y27" s="292">
        <v>18</v>
      </c>
      <c r="Z27" s="292">
        <v>1246</v>
      </c>
      <c r="AA27" s="291">
        <v>0</v>
      </c>
      <c r="AB27" s="272"/>
    </row>
    <row r="28" spans="1:28" s="225" customFormat="1" ht="30.75" customHeight="1">
      <c r="A28" s="294">
        <f t="shared" si="0"/>
        <v>13</v>
      </c>
      <c r="B28" s="295" t="s">
        <v>374</v>
      </c>
      <c r="C28" s="296"/>
      <c r="D28" s="297" t="s">
        <v>375</v>
      </c>
      <c r="E28" s="297" t="s">
        <v>376</v>
      </c>
      <c r="F28" s="297" t="s">
        <v>334</v>
      </c>
      <c r="G28" s="298">
        <v>116</v>
      </c>
      <c r="H28" s="298">
        <v>18</v>
      </c>
      <c r="I28" s="298">
        <v>13</v>
      </c>
      <c r="J28" s="299">
        <v>-8</v>
      </c>
      <c r="K28" s="300">
        <v>38</v>
      </c>
      <c r="L28" s="300">
        <v>47</v>
      </c>
      <c r="M28" s="297" t="s">
        <v>335</v>
      </c>
      <c r="N28" s="300">
        <v>1996</v>
      </c>
      <c r="O28" s="301">
        <v>352719850</v>
      </c>
      <c r="P28" s="301">
        <v>4.5999999999999996</v>
      </c>
      <c r="Q28" s="301">
        <v>8.5</v>
      </c>
      <c r="R28" s="301" t="s">
        <v>341</v>
      </c>
      <c r="S28" s="301">
        <v>130000</v>
      </c>
      <c r="T28" s="301">
        <v>105.58</v>
      </c>
      <c r="U28" s="301">
        <v>7</v>
      </c>
      <c r="V28" s="301">
        <v>9</v>
      </c>
      <c r="W28" s="301">
        <v>25</v>
      </c>
      <c r="X28" s="302">
        <v>200</v>
      </c>
      <c r="Y28" s="301">
        <v>81</v>
      </c>
      <c r="Z28" s="301">
        <v>350</v>
      </c>
      <c r="AA28" s="302">
        <v>0</v>
      </c>
      <c r="AB28" s="303"/>
    </row>
    <row r="29" spans="1:28" s="225" customFormat="1" ht="30.75" customHeight="1">
      <c r="A29" s="262">
        <f t="shared" si="0"/>
        <v>14</v>
      </c>
      <c r="B29" s="284" t="s">
        <v>377</v>
      </c>
      <c r="C29" s="293"/>
      <c r="D29" s="266" t="s">
        <v>378</v>
      </c>
      <c r="E29" s="275" t="s">
        <v>379</v>
      </c>
      <c r="F29" s="266" t="s">
        <v>334</v>
      </c>
      <c r="G29" s="287">
        <v>116</v>
      </c>
      <c r="H29" s="287">
        <v>23</v>
      </c>
      <c r="I29" s="287">
        <v>3</v>
      </c>
      <c r="J29" s="288">
        <v>-8</v>
      </c>
      <c r="K29" s="289">
        <v>40</v>
      </c>
      <c r="L29" s="289">
        <v>40</v>
      </c>
      <c r="M29" s="266" t="s">
        <v>370</v>
      </c>
      <c r="N29" s="289">
        <v>1981</v>
      </c>
      <c r="O29" s="292">
        <v>66670000</v>
      </c>
      <c r="P29" s="291">
        <v>1.6</v>
      </c>
      <c r="Q29" s="291">
        <v>2.75</v>
      </c>
      <c r="R29" s="292" t="s">
        <v>341</v>
      </c>
      <c r="S29" s="292">
        <v>72785</v>
      </c>
      <c r="T29" s="292">
        <v>85</v>
      </c>
      <c r="U29" s="291">
        <v>3</v>
      </c>
      <c r="V29" s="291">
        <v>7</v>
      </c>
      <c r="W29" s="291">
        <v>3</v>
      </c>
      <c r="X29" s="291">
        <v>138</v>
      </c>
      <c r="Y29" s="291">
        <v>89</v>
      </c>
      <c r="Z29" s="291">
        <v>22</v>
      </c>
      <c r="AA29" s="291">
        <v>0</v>
      </c>
      <c r="AB29" s="272"/>
    </row>
    <row r="30" spans="1:28" s="225" customFormat="1" ht="30.75" customHeight="1">
      <c r="A30" s="262">
        <f t="shared" si="0"/>
        <v>15</v>
      </c>
      <c r="B30" s="284" t="s">
        <v>380</v>
      </c>
      <c r="C30" s="293"/>
      <c r="D30" s="266" t="s">
        <v>381</v>
      </c>
      <c r="E30" s="275" t="s">
        <v>379</v>
      </c>
      <c r="F30" s="266" t="s">
        <v>334</v>
      </c>
      <c r="G30" s="266">
        <v>116</v>
      </c>
      <c r="H30" s="266">
        <v>22.16</v>
      </c>
      <c r="I30" s="266">
        <v>60</v>
      </c>
      <c r="J30" s="266">
        <v>8</v>
      </c>
      <c r="K30" s="266">
        <v>40.49</v>
      </c>
      <c r="L30" s="266">
        <v>0</v>
      </c>
      <c r="M30" s="266" t="s">
        <v>335</v>
      </c>
      <c r="N30" s="289">
        <v>1981</v>
      </c>
      <c r="O30" s="282">
        <v>0</v>
      </c>
      <c r="P30" s="292">
        <v>3.5</v>
      </c>
      <c r="Q30" s="292">
        <v>3</v>
      </c>
      <c r="R30" s="292" t="s">
        <v>341</v>
      </c>
      <c r="S30" s="292">
        <v>145000</v>
      </c>
      <c r="T30" s="292">
        <v>75</v>
      </c>
      <c r="U30" s="292">
        <v>6</v>
      </c>
      <c r="V30" s="292">
        <v>6.6</v>
      </c>
      <c r="W30" s="292">
        <v>15</v>
      </c>
      <c r="X30" s="291">
        <v>210</v>
      </c>
      <c r="Y30" s="282">
        <v>0</v>
      </c>
      <c r="Z30" s="282">
        <v>0</v>
      </c>
      <c r="AA30" s="291">
        <v>0</v>
      </c>
      <c r="AB30" s="272"/>
    </row>
    <row r="31" spans="1:28" s="225" customFormat="1" ht="30.75" customHeight="1">
      <c r="A31" s="262">
        <f t="shared" si="0"/>
        <v>16</v>
      </c>
      <c r="B31" s="284" t="s">
        <v>382</v>
      </c>
      <c r="C31" s="293"/>
      <c r="D31" s="266" t="s">
        <v>378</v>
      </c>
      <c r="E31" s="275" t="s">
        <v>379</v>
      </c>
      <c r="F31" s="266" t="s">
        <v>334</v>
      </c>
      <c r="G31" s="287">
        <v>116</v>
      </c>
      <c r="H31" s="287">
        <v>23</v>
      </c>
      <c r="I31" s="287">
        <v>20</v>
      </c>
      <c r="J31" s="288">
        <v>-8</v>
      </c>
      <c r="K31" s="289">
        <v>41</v>
      </c>
      <c r="L31" s="289">
        <v>8</v>
      </c>
      <c r="M31" s="266" t="s">
        <v>370</v>
      </c>
      <c r="N31" s="289">
        <v>1981</v>
      </c>
      <c r="O31" s="292">
        <v>42570000</v>
      </c>
      <c r="P31" s="291">
        <v>1.6</v>
      </c>
      <c r="Q31" s="291">
        <v>2.5</v>
      </c>
      <c r="R31" s="292" t="s">
        <v>341</v>
      </c>
      <c r="S31" s="292">
        <v>71785</v>
      </c>
      <c r="T31" s="292">
        <v>134</v>
      </c>
      <c r="U31" s="291">
        <v>4.5</v>
      </c>
      <c r="V31" s="291">
        <v>6</v>
      </c>
      <c r="W31" s="291">
        <v>6</v>
      </c>
      <c r="X31" s="291">
        <v>91</v>
      </c>
      <c r="Y31" s="291">
        <v>36</v>
      </c>
      <c r="Z31" s="291">
        <v>28</v>
      </c>
      <c r="AA31" s="291">
        <v>0</v>
      </c>
      <c r="AB31" s="272"/>
    </row>
    <row r="32" spans="1:28" s="225" customFormat="1" ht="30.75" customHeight="1">
      <c r="A32" s="262">
        <f t="shared" si="0"/>
        <v>17</v>
      </c>
      <c r="B32" s="284" t="s">
        <v>383</v>
      </c>
      <c r="C32" s="293"/>
      <c r="D32" s="266" t="s">
        <v>384</v>
      </c>
      <c r="E32" s="275" t="s">
        <v>379</v>
      </c>
      <c r="F32" s="266" t="s">
        <v>334</v>
      </c>
      <c r="G32" s="287">
        <v>116</v>
      </c>
      <c r="H32" s="287">
        <v>23</v>
      </c>
      <c r="I32" s="287">
        <v>18</v>
      </c>
      <c r="J32" s="288">
        <v>-8</v>
      </c>
      <c r="K32" s="289">
        <v>42</v>
      </c>
      <c r="L32" s="289">
        <v>25</v>
      </c>
      <c r="M32" s="266" t="s">
        <v>156</v>
      </c>
      <c r="N32" s="289">
        <v>1984</v>
      </c>
      <c r="O32" s="292">
        <v>43207000</v>
      </c>
      <c r="P32" s="292">
        <v>0.42</v>
      </c>
      <c r="Q32" s="292">
        <v>3.2</v>
      </c>
      <c r="R32" s="292" t="s">
        <v>341</v>
      </c>
      <c r="S32" s="292">
        <v>297250</v>
      </c>
      <c r="T32" s="292">
        <v>95.85</v>
      </c>
      <c r="U32" s="292">
        <v>4.7</v>
      </c>
      <c r="V32" s="292">
        <v>8.5</v>
      </c>
      <c r="W32" s="292">
        <v>4</v>
      </c>
      <c r="X32" s="291">
        <v>25</v>
      </c>
      <c r="Y32" s="292">
        <v>12</v>
      </c>
      <c r="Z32" s="292">
        <v>18</v>
      </c>
      <c r="AA32" s="291">
        <v>0</v>
      </c>
      <c r="AB32" s="272"/>
    </row>
    <row r="33" spans="1:28" s="225" customFormat="1" ht="30.75" customHeight="1">
      <c r="A33" s="262">
        <f t="shared" si="0"/>
        <v>18</v>
      </c>
      <c r="B33" s="284" t="s">
        <v>385</v>
      </c>
      <c r="C33" s="293"/>
      <c r="D33" s="266" t="s">
        <v>386</v>
      </c>
      <c r="E33" s="275" t="s">
        <v>339</v>
      </c>
      <c r="F33" s="266" t="s">
        <v>334</v>
      </c>
      <c r="G33" s="287">
        <v>116</v>
      </c>
      <c r="H33" s="287">
        <v>19</v>
      </c>
      <c r="I33" s="287">
        <v>29</v>
      </c>
      <c r="J33" s="288">
        <v>-8</v>
      </c>
      <c r="K33" s="289">
        <v>50</v>
      </c>
      <c r="L33" s="289">
        <v>3</v>
      </c>
      <c r="M33" s="266" t="s">
        <v>370</v>
      </c>
      <c r="N33" s="289">
        <v>1982</v>
      </c>
      <c r="O33" s="292">
        <v>67670000</v>
      </c>
      <c r="P33" s="292">
        <v>1.17</v>
      </c>
      <c r="Q33" s="292">
        <v>5.2</v>
      </c>
      <c r="R33" s="292" t="s">
        <v>341</v>
      </c>
      <c r="S33" s="292">
        <v>310000</v>
      </c>
      <c r="T33" s="292">
        <v>242.5</v>
      </c>
      <c r="U33" s="292">
        <v>6.75</v>
      </c>
      <c r="V33" s="292">
        <v>9.5</v>
      </c>
      <c r="W33" s="292">
        <v>10</v>
      </c>
      <c r="X33" s="291">
        <v>300</v>
      </c>
      <c r="Y33" s="291">
        <v>28</v>
      </c>
      <c r="Z33" s="291">
        <v>116</v>
      </c>
      <c r="AA33" s="291">
        <v>0</v>
      </c>
      <c r="AB33" s="272"/>
    </row>
    <row r="34" spans="1:28" s="225" customFormat="1" ht="30.75" customHeight="1">
      <c r="A34" s="262">
        <f t="shared" si="0"/>
        <v>19</v>
      </c>
      <c r="B34" s="284" t="s">
        <v>387</v>
      </c>
      <c r="C34" s="293"/>
      <c r="D34" s="266" t="s">
        <v>372</v>
      </c>
      <c r="E34" s="266" t="s">
        <v>373</v>
      </c>
      <c r="F34" s="266" t="s">
        <v>334</v>
      </c>
      <c r="G34" s="287">
        <v>116</v>
      </c>
      <c r="H34" s="287">
        <v>19</v>
      </c>
      <c r="I34" s="287">
        <v>37</v>
      </c>
      <c r="J34" s="288">
        <v>-8</v>
      </c>
      <c r="K34" s="289">
        <v>40</v>
      </c>
      <c r="L34" s="289">
        <v>12</v>
      </c>
      <c r="M34" s="266" t="s">
        <v>335</v>
      </c>
      <c r="N34" s="289">
        <v>2007</v>
      </c>
      <c r="O34" s="292">
        <f>1049010000/2</f>
        <v>524505000</v>
      </c>
      <c r="P34" s="291">
        <v>3.5</v>
      </c>
      <c r="Q34" s="291">
        <v>0.8</v>
      </c>
      <c r="R34" s="292" t="s">
        <v>341</v>
      </c>
      <c r="S34" s="292">
        <v>160000</v>
      </c>
      <c r="T34" s="291">
        <v>135</v>
      </c>
      <c r="U34" s="291">
        <v>6</v>
      </c>
      <c r="V34" s="292">
        <v>9</v>
      </c>
      <c r="W34" s="291">
        <v>6</v>
      </c>
      <c r="X34" s="291">
        <v>150</v>
      </c>
      <c r="Y34" s="291">
        <v>50</v>
      </c>
      <c r="Z34" s="291">
        <v>100</v>
      </c>
      <c r="AA34" s="291">
        <v>0</v>
      </c>
      <c r="AB34" s="272"/>
    </row>
    <row r="35" spans="1:28" s="225" customFormat="1" ht="30.75" customHeight="1">
      <c r="A35" s="262">
        <f t="shared" si="0"/>
        <v>20</v>
      </c>
      <c r="B35" s="284" t="s">
        <v>388</v>
      </c>
      <c r="C35" s="293"/>
      <c r="D35" s="266" t="s">
        <v>389</v>
      </c>
      <c r="E35" s="266" t="s">
        <v>390</v>
      </c>
      <c r="F35" s="266" t="s">
        <v>334</v>
      </c>
      <c r="G35" s="287">
        <v>116</v>
      </c>
      <c r="H35" s="287">
        <v>21</v>
      </c>
      <c r="I35" s="287">
        <v>39</v>
      </c>
      <c r="J35" s="288">
        <v>-8</v>
      </c>
      <c r="K35" s="289">
        <v>34</v>
      </c>
      <c r="L35" s="289">
        <v>30</v>
      </c>
      <c r="M35" s="266" t="s">
        <v>391</v>
      </c>
      <c r="N35" s="289">
        <v>1980</v>
      </c>
      <c r="O35" s="292">
        <v>105550000</v>
      </c>
      <c r="P35" s="291">
        <v>8</v>
      </c>
      <c r="Q35" s="291">
        <v>1.4</v>
      </c>
      <c r="R35" s="292" t="s">
        <v>341</v>
      </c>
      <c r="S35" s="292">
        <v>35015</v>
      </c>
      <c r="T35" s="292">
        <v>70.5</v>
      </c>
      <c r="U35" s="291">
        <v>6</v>
      </c>
      <c r="V35" s="291">
        <v>8</v>
      </c>
      <c r="W35" s="291">
        <v>3</v>
      </c>
      <c r="X35" s="291">
        <v>203</v>
      </c>
      <c r="Y35" s="291">
        <v>0</v>
      </c>
      <c r="Z35" s="291">
        <v>100</v>
      </c>
      <c r="AA35" s="291">
        <v>0</v>
      </c>
      <c r="AB35" s="272"/>
    </row>
    <row r="36" spans="1:28" s="225" customFormat="1" ht="30.75" customHeight="1">
      <c r="A36" s="262">
        <f t="shared" si="0"/>
        <v>21</v>
      </c>
      <c r="B36" s="284" t="s">
        <v>392</v>
      </c>
      <c r="C36" s="293"/>
      <c r="D36" s="266" t="s">
        <v>393</v>
      </c>
      <c r="E36" s="266" t="s">
        <v>373</v>
      </c>
      <c r="F36" s="266" t="s">
        <v>334</v>
      </c>
      <c r="G36" s="266">
        <v>116</v>
      </c>
      <c r="H36" s="289">
        <v>22</v>
      </c>
      <c r="I36" s="289">
        <v>32</v>
      </c>
      <c r="J36" s="289">
        <v>8</v>
      </c>
      <c r="K36" s="289">
        <v>33.380000000000003</v>
      </c>
      <c r="L36" s="289">
        <v>20</v>
      </c>
      <c r="M36" s="266" t="s">
        <v>370</v>
      </c>
      <c r="N36" s="289">
        <v>1981</v>
      </c>
      <c r="O36" s="292">
        <v>13316000</v>
      </c>
      <c r="P36" s="292">
        <v>3.24</v>
      </c>
      <c r="Q36" s="292">
        <v>0.63</v>
      </c>
      <c r="R36" s="292" t="s">
        <v>341</v>
      </c>
      <c r="S36" s="292">
        <v>15830</v>
      </c>
      <c r="T36" s="292">
        <v>70</v>
      </c>
      <c r="U36" s="292">
        <v>7</v>
      </c>
      <c r="V36" s="292">
        <v>5</v>
      </c>
      <c r="W36" s="292">
        <v>6</v>
      </c>
      <c r="X36" s="291">
        <v>100</v>
      </c>
      <c r="Y36" s="292">
        <v>76</v>
      </c>
      <c r="Z36" s="292">
        <v>112</v>
      </c>
      <c r="AA36" s="291">
        <v>0</v>
      </c>
      <c r="AB36" s="272"/>
    </row>
    <row r="37" spans="1:28" s="225" customFormat="1" ht="30.75" customHeight="1">
      <c r="A37" s="262">
        <f t="shared" si="0"/>
        <v>22</v>
      </c>
      <c r="B37" s="284" t="s">
        <v>394</v>
      </c>
      <c r="C37" s="304"/>
      <c r="D37" s="275" t="s">
        <v>395</v>
      </c>
      <c r="E37" s="266" t="s">
        <v>333</v>
      </c>
      <c r="F37" s="266" t="s">
        <v>334</v>
      </c>
      <c r="G37" s="287">
        <v>116</v>
      </c>
      <c r="H37" s="287">
        <v>18</v>
      </c>
      <c r="I37" s="287">
        <v>34</v>
      </c>
      <c r="J37" s="288">
        <v>-8</v>
      </c>
      <c r="K37" s="289">
        <v>42</v>
      </c>
      <c r="L37" s="289">
        <v>49</v>
      </c>
      <c r="M37" s="275" t="s">
        <v>335</v>
      </c>
      <c r="N37" s="305">
        <v>2006</v>
      </c>
      <c r="O37" s="306">
        <v>1053420000</v>
      </c>
      <c r="P37" s="306">
        <v>1.07</v>
      </c>
      <c r="Q37" s="306">
        <v>1.5</v>
      </c>
      <c r="R37" s="292" t="s">
        <v>345</v>
      </c>
      <c r="S37" s="306">
        <v>22691</v>
      </c>
      <c r="T37" s="306">
        <v>46</v>
      </c>
      <c r="U37" s="306">
        <v>8</v>
      </c>
      <c r="V37" s="306">
        <v>10</v>
      </c>
      <c r="W37" s="306">
        <v>7</v>
      </c>
      <c r="X37" s="307">
        <v>75</v>
      </c>
      <c r="Y37" s="308">
        <v>50</v>
      </c>
      <c r="Z37" s="309">
        <v>75</v>
      </c>
      <c r="AA37" s="291">
        <v>0</v>
      </c>
      <c r="AB37" s="272"/>
    </row>
    <row r="38" spans="1:28" s="225" customFormat="1" ht="30.75" customHeight="1">
      <c r="A38" s="262">
        <f t="shared" si="0"/>
        <v>23</v>
      </c>
      <c r="B38" s="284" t="s">
        <v>396</v>
      </c>
      <c r="C38" s="293"/>
      <c r="D38" s="266" t="s">
        <v>397</v>
      </c>
      <c r="E38" s="266" t="s">
        <v>333</v>
      </c>
      <c r="F38" s="266" t="s">
        <v>334</v>
      </c>
      <c r="G38" s="287">
        <v>116</v>
      </c>
      <c r="H38" s="287">
        <v>20</v>
      </c>
      <c r="I38" s="287">
        <v>42</v>
      </c>
      <c r="J38" s="288">
        <v>-8</v>
      </c>
      <c r="K38" s="289">
        <v>41</v>
      </c>
      <c r="L38" s="289">
        <v>55</v>
      </c>
      <c r="M38" s="266" t="s">
        <v>335</v>
      </c>
      <c r="N38" s="289">
        <v>1981</v>
      </c>
      <c r="O38" s="292">
        <v>527157250</v>
      </c>
      <c r="P38" s="292">
        <v>0.9</v>
      </c>
      <c r="Q38" s="292">
        <v>2.15</v>
      </c>
      <c r="R38" s="292" t="s">
        <v>341</v>
      </c>
      <c r="S38" s="292">
        <v>175000</v>
      </c>
      <c r="T38" s="292">
        <v>75</v>
      </c>
      <c r="U38" s="292">
        <v>8.4499999999999993</v>
      </c>
      <c r="V38" s="292">
        <v>8</v>
      </c>
      <c r="W38" s="292">
        <v>6</v>
      </c>
      <c r="X38" s="291">
        <v>228</v>
      </c>
      <c r="Y38" s="292">
        <v>50</v>
      </c>
      <c r="Z38" s="292">
        <v>52</v>
      </c>
      <c r="AA38" s="291">
        <v>0</v>
      </c>
      <c r="AB38" s="310"/>
    </row>
    <row r="39" spans="1:28" s="225" customFormat="1" ht="30.75" customHeight="1">
      <c r="A39" s="262">
        <f t="shared" si="0"/>
        <v>24</v>
      </c>
      <c r="B39" s="284" t="s">
        <v>398</v>
      </c>
      <c r="C39" s="293"/>
      <c r="D39" s="290" t="s">
        <v>338</v>
      </c>
      <c r="E39" s="275" t="s">
        <v>339</v>
      </c>
      <c r="F39" s="266" t="s">
        <v>334</v>
      </c>
      <c r="G39" s="287">
        <v>116</v>
      </c>
      <c r="H39" s="287">
        <v>17</v>
      </c>
      <c r="I39" s="287">
        <v>55</v>
      </c>
      <c r="J39" s="288">
        <v>-8</v>
      </c>
      <c r="K39" s="289">
        <v>50</v>
      </c>
      <c r="L39" s="289">
        <v>58</v>
      </c>
      <c r="M39" s="290" t="s">
        <v>370</v>
      </c>
      <c r="N39" s="289">
        <v>1998</v>
      </c>
      <c r="O39" s="282">
        <v>0</v>
      </c>
      <c r="P39" s="291">
        <v>0.8</v>
      </c>
      <c r="Q39" s="291">
        <v>1</v>
      </c>
      <c r="R39" s="292" t="s">
        <v>341</v>
      </c>
      <c r="S39" s="292">
        <v>40000</v>
      </c>
      <c r="T39" s="291">
        <v>60</v>
      </c>
      <c r="U39" s="291">
        <v>5</v>
      </c>
      <c r="V39" s="291">
        <v>6</v>
      </c>
      <c r="W39" s="291">
        <v>4</v>
      </c>
      <c r="X39" s="291">
        <v>80</v>
      </c>
      <c r="Y39" s="291">
        <v>25</v>
      </c>
      <c r="Z39" s="291">
        <v>5</v>
      </c>
      <c r="AA39" s="291">
        <v>0</v>
      </c>
      <c r="AB39" s="310"/>
    </row>
    <row r="40" spans="1:28" s="225" customFormat="1" ht="30.75" customHeight="1">
      <c r="A40" s="262">
        <f t="shared" si="0"/>
        <v>25</v>
      </c>
      <c r="B40" s="284" t="s">
        <v>399</v>
      </c>
      <c r="C40" s="293"/>
      <c r="D40" s="266" t="s">
        <v>400</v>
      </c>
      <c r="E40" s="266" t="s">
        <v>373</v>
      </c>
      <c r="F40" s="266" t="s">
        <v>334</v>
      </c>
      <c r="G40" s="287">
        <v>116</v>
      </c>
      <c r="H40" s="287">
        <v>22</v>
      </c>
      <c r="I40" s="287">
        <v>35</v>
      </c>
      <c r="J40" s="288">
        <v>-8</v>
      </c>
      <c r="K40" s="289">
        <v>38</v>
      </c>
      <c r="L40" s="289">
        <v>25</v>
      </c>
      <c r="M40" s="266" t="s">
        <v>401</v>
      </c>
      <c r="N40" s="289">
        <v>1980</v>
      </c>
      <c r="O40" s="292">
        <v>100000000</v>
      </c>
      <c r="P40" s="291">
        <v>2.5</v>
      </c>
      <c r="Q40" s="291">
        <v>1.2</v>
      </c>
      <c r="R40" s="292" t="s">
        <v>341</v>
      </c>
      <c r="S40" s="292">
        <v>32500</v>
      </c>
      <c r="T40" s="292">
        <v>130</v>
      </c>
      <c r="U40" s="291">
        <v>3.5</v>
      </c>
      <c r="V40" s="291">
        <v>5</v>
      </c>
      <c r="W40" s="291">
        <v>3</v>
      </c>
      <c r="X40" s="291">
        <v>120</v>
      </c>
      <c r="Y40" s="291">
        <v>25</v>
      </c>
      <c r="Z40" s="291">
        <v>50</v>
      </c>
      <c r="AA40" s="291">
        <v>0</v>
      </c>
      <c r="AB40" s="310"/>
    </row>
    <row r="41" spans="1:28" s="225" customFormat="1" ht="30.75" customHeight="1">
      <c r="A41" s="262">
        <f t="shared" si="0"/>
        <v>26</v>
      </c>
      <c r="B41" s="284" t="s">
        <v>402</v>
      </c>
      <c r="C41" s="293"/>
      <c r="D41" s="266" t="s">
        <v>379</v>
      </c>
      <c r="E41" s="266" t="s">
        <v>379</v>
      </c>
      <c r="F41" s="266" t="s">
        <v>334</v>
      </c>
      <c r="G41" s="287">
        <v>116</v>
      </c>
      <c r="H41" s="287">
        <v>24</v>
      </c>
      <c r="I41" s="287">
        <v>26</v>
      </c>
      <c r="J41" s="288">
        <v>-8</v>
      </c>
      <c r="K41" s="289">
        <v>40</v>
      </c>
      <c r="L41" s="289">
        <v>49</v>
      </c>
      <c r="M41" s="266" t="s">
        <v>401</v>
      </c>
      <c r="N41" s="289">
        <v>1981</v>
      </c>
      <c r="O41" s="292">
        <v>198865863</v>
      </c>
      <c r="P41" s="291">
        <v>0.75</v>
      </c>
      <c r="Q41" s="291">
        <v>1.4</v>
      </c>
      <c r="R41" s="292" t="s">
        <v>341</v>
      </c>
      <c r="S41" s="292">
        <v>225500</v>
      </c>
      <c r="T41" s="292">
        <v>108</v>
      </c>
      <c r="U41" s="291">
        <v>6</v>
      </c>
      <c r="V41" s="291">
        <v>8</v>
      </c>
      <c r="W41" s="291">
        <v>5</v>
      </c>
      <c r="X41" s="291">
        <v>96</v>
      </c>
      <c r="Y41" s="291">
        <v>38</v>
      </c>
      <c r="Z41" s="291">
        <v>25</v>
      </c>
      <c r="AA41" s="291">
        <v>0</v>
      </c>
      <c r="AB41" s="310"/>
    </row>
    <row r="42" spans="1:28" s="225" customFormat="1" ht="30.75" customHeight="1">
      <c r="A42" s="262">
        <f t="shared" si="0"/>
        <v>27</v>
      </c>
      <c r="B42" s="284" t="s">
        <v>403</v>
      </c>
      <c r="C42" s="293"/>
      <c r="D42" s="266" t="s">
        <v>379</v>
      </c>
      <c r="E42" s="275" t="s">
        <v>379</v>
      </c>
      <c r="F42" s="266" t="s">
        <v>334</v>
      </c>
      <c r="G42" s="287">
        <v>116</v>
      </c>
      <c r="H42" s="287">
        <v>24</v>
      </c>
      <c r="I42" s="287">
        <v>8</v>
      </c>
      <c r="J42" s="288">
        <v>-8</v>
      </c>
      <c r="K42" s="289">
        <v>41</v>
      </c>
      <c r="L42" s="289">
        <v>3</v>
      </c>
      <c r="M42" s="266" t="s">
        <v>156</v>
      </c>
      <c r="N42" s="289">
        <v>1981</v>
      </c>
      <c r="O42" s="292">
        <v>23130000</v>
      </c>
      <c r="P42" s="292">
        <v>0.78</v>
      </c>
      <c r="Q42" s="292">
        <v>2.5099999999999998</v>
      </c>
      <c r="R42" s="292" t="s">
        <v>341</v>
      </c>
      <c r="S42" s="292">
        <v>71785</v>
      </c>
      <c r="T42" s="292">
        <v>134</v>
      </c>
      <c r="U42" s="292">
        <v>4.54</v>
      </c>
      <c r="V42" s="292">
        <v>6.5</v>
      </c>
      <c r="W42" s="292">
        <v>7.4</v>
      </c>
      <c r="X42" s="291">
        <v>98</v>
      </c>
      <c r="Y42" s="292">
        <v>34</v>
      </c>
      <c r="Z42" s="292">
        <v>27</v>
      </c>
      <c r="AA42" s="291">
        <v>0</v>
      </c>
      <c r="AB42" s="310"/>
    </row>
    <row r="43" spans="1:28" s="225" customFormat="1" ht="30.75" customHeight="1">
      <c r="A43" s="262">
        <f t="shared" si="0"/>
        <v>28</v>
      </c>
      <c r="B43" s="284" t="s">
        <v>404</v>
      </c>
      <c r="C43" s="293"/>
      <c r="D43" s="266" t="s">
        <v>397</v>
      </c>
      <c r="E43" s="266" t="s">
        <v>333</v>
      </c>
      <c r="F43" s="266" t="s">
        <v>334</v>
      </c>
      <c r="G43" s="287">
        <v>116</v>
      </c>
      <c r="H43" s="287">
        <v>20</v>
      </c>
      <c r="I43" s="287">
        <v>20</v>
      </c>
      <c r="J43" s="288">
        <v>-8</v>
      </c>
      <c r="K43" s="289">
        <v>42</v>
      </c>
      <c r="L43" s="289">
        <v>48</v>
      </c>
      <c r="M43" s="266" t="s">
        <v>335</v>
      </c>
      <c r="N43" s="289">
        <v>1980</v>
      </c>
      <c r="O43" s="292">
        <v>21316000</v>
      </c>
      <c r="P43" s="291">
        <v>2.36</v>
      </c>
      <c r="Q43" s="291">
        <v>2</v>
      </c>
      <c r="R43" s="292" t="s">
        <v>341</v>
      </c>
      <c r="S43" s="292">
        <v>80000</v>
      </c>
      <c r="T43" s="292">
        <v>71</v>
      </c>
      <c r="U43" s="291">
        <v>8.6199999999999992</v>
      </c>
      <c r="V43" s="291">
        <v>8</v>
      </c>
      <c r="W43" s="291">
        <v>10</v>
      </c>
      <c r="X43" s="291">
        <v>250</v>
      </c>
      <c r="Y43" s="291">
        <v>72</v>
      </c>
      <c r="Z43" s="291">
        <v>64</v>
      </c>
      <c r="AA43" s="291">
        <v>0</v>
      </c>
      <c r="AB43" s="310"/>
    </row>
    <row r="44" spans="1:28" s="225" customFormat="1" ht="30.75" customHeight="1">
      <c r="A44" s="262">
        <f t="shared" si="0"/>
        <v>29</v>
      </c>
      <c r="B44" s="284" t="s">
        <v>405</v>
      </c>
      <c r="C44" s="293"/>
      <c r="D44" s="266" t="s">
        <v>381</v>
      </c>
      <c r="E44" s="275" t="s">
        <v>379</v>
      </c>
      <c r="F44" s="266" t="s">
        <v>334</v>
      </c>
      <c r="G44" s="287">
        <v>116</v>
      </c>
      <c r="H44" s="287">
        <v>17</v>
      </c>
      <c r="I44" s="287">
        <v>16</v>
      </c>
      <c r="J44" s="288">
        <v>-8</v>
      </c>
      <c r="K44" s="289">
        <v>39</v>
      </c>
      <c r="L44" s="289">
        <v>16</v>
      </c>
      <c r="M44" s="266" t="s">
        <v>370</v>
      </c>
      <c r="N44" s="289">
        <v>1981</v>
      </c>
      <c r="O44" s="292">
        <v>1122000</v>
      </c>
      <c r="P44" s="292">
        <v>0.6</v>
      </c>
      <c r="Q44" s="292">
        <v>2.5</v>
      </c>
      <c r="R44" s="292" t="s">
        <v>341</v>
      </c>
      <c r="S44" s="292">
        <v>82500</v>
      </c>
      <c r="T44" s="292">
        <v>80</v>
      </c>
      <c r="U44" s="292">
        <v>5</v>
      </c>
      <c r="V44" s="292">
        <v>9</v>
      </c>
      <c r="W44" s="292">
        <v>15</v>
      </c>
      <c r="X44" s="291">
        <v>157</v>
      </c>
      <c r="Y44" s="292">
        <v>24</v>
      </c>
      <c r="Z44" s="292">
        <v>12</v>
      </c>
      <c r="AA44" s="291">
        <v>0</v>
      </c>
      <c r="AB44" s="310"/>
    </row>
    <row r="45" spans="1:28" ht="28.5" customHeight="1" thickBot="1">
      <c r="A45" s="311"/>
      <c r="B45" s="312"/>
      <c r="C45" s="313"/>
      <c r="D45" s="314"/>
      <c r="E45" s="314"/>
      <c r="F45" s="314"/>
      <c r="G45" s="315"/>
      <c r="H45" s="315"/>
      <c r="I45" s="315"/>
      <c r="J45" s="316"/>
      <c r="K45" s="317"/>
      <c r="L45" s="317"/>
      <c r="M45" s="314"/>
      <c r="N45" s="317"/>
      <c r="O45" s="318"/>
      <c r="P45" s="318"/>
      <c r="Q45" s="318"/>
      <c r="R45" s="318"/>
      <c r="S45" s="318"/>
      <c r="T45" s="318"/>
      <c r="U45" s="318"/>
      <c r="V45" s="318"/>
      <c r="W45" s="318"/>
      <c r="X45" s="319"/>
      <c r="Y45" s="320"/>
      <c r="Z45" s="321"/>
      <c r="AA45" s="319"/>
      <c r="AB45" s="322"/>
    </row>
    <row r="46" spans="1:28" s="225" customFormat="1" ht="56.25" customHeight="1">
      <c r="A46" s="323" t="s">
        <v>276</v>
      </c>
      <c r="B46" s="324" t="s">
        <v>406</v>
      </c>
      <c r="C46" s="325"/>
      <c r="D46" s="326"/>
      <c r="E46" s="327"/>
      <c r="F46" s="327"/>
      <c r="G46" s="328"/>
      <c r="H46" s="328"/>
      <c r="I46" s="328"/>
      <c r="J46" s="329"/>
      <c r="K46" s="330"/>
      <c r="L46" s="330"/>
      <c r="M46" s="326"/>
      <c r="N46" s="330"/>
      <c r="O46" s="331"/>
      <c r="P46" s="332"/>
      <c r="Q46" s="332"/>
      <c r="R46" s="331"/>
      <c r="S46" s="333"/>
      <c r="T46" s="333"/>
      <c r="U46" s="333"/>
      <c r="V46" s="333"/>
      <c r="W46" s="333"/>
      <c r="X46" s="333"/>
      <c r="Y46" s="333"/>
      <c r="Z46" s="333"/>
      <c r="AA46" s="331"/>
      <c r="AB46" s="334"/>
    </row>
    <row r="47" spans="1:28" s="225" customFormat="1" ht="56.25" customHeight="1">
      <c r="A47" s="262">
        <f>A44+1</f>
        <v>30</v>
      </c>
      <c r="B47" s="295" t="s">
        <v>407</v>
      </c>
      <c r="C47" s="296"/>
      <c r="D47" s="297" t="s">
        <v>408</v>
      </c>
      <c r="E47" s="297" t="s">
        <v>409</v>
      </c>
      <c r="F47" s="297" t="s">
        <v>410</v>
      </c>
      <c r="G47" s="298">
        <v>116</v>
      </c>
      <c r="H47" s="298">
        <v>31</v>
      </c>
      <c r="I47" s="298">
        <v>45</v>
      </c>
      <c r="J47" s="299">
        <v>-8</v>
      </c>
      <c r="K47" s="300">
        <v>44</v>
      </c>
      <c r="L47" s="300">
        <v>2</v>
      </c>
      <c r="M47" s="297" t="s">
        <v>401</v>
      </c>
      <c r="N47" s="300">
        <v>1982</v>
      </c>
      <c r="O47" s="301">
        <v>96435000</v>
      </c>
      <c r="P47" s="302">
        <v>1.38</v>
      </c>
      <c r="Q47" s="302">
        <v>3.97</v>
      </c>
      <c r="R47" s="301" t="s">
        <v>341</v>
      </c>
      <c r="S47" s="301">
        <v>26507</v>
      </c>
      <c r="T47" s="302">
        <v>72</v>
      </c>
      <c r="U47" s="302">
        <v>3.5</v>
      </c>
      <c r="V47" s="302">
        <v>5</v>
      </c>
      <c r="W47" s="302">
        <v>6</v>
      </c>
      <c r="X47" s="302">
        <v>100</v>
      </c>
      <c r="Y47" s="302">
        <v>75</v>
      </c>
      <c r="Z47" s="302">
        <v>112</v>
      </c>
      <c r="AA47" s="301"/>
      <c r="AB47" s="335"/>
    </row>
    <row r="48" spans="1:28" s="225" customFormat="1" ht="56.25" customHeight="1">
      <c r="A48" s="262">
        <f t="shared" ref="A48:A60" si="1">A47+1</f>
        <v>31</v>
      </c>
      <c r="B48" s="284" t="s">
        <v>411</v>
      </c>
      <c r="C48" s="293"/>
      <c r="D48" s="266" t="s">
        <v>412</v>
      </c>
      <c r="E48" s="266" t="s">
        <v>160</v>
      </c>
      <c r="F48" s="266" t="s">
        <v>410</v>
      </c>
      <c r="G48" s="287">
        <v>116</v>
      </c>
      <c r="H48" s="287">
        <v>26</v>
      </c>
      <c r="I48" s="287">
        <v>39</v>
      </c>
      <c r="J48" s="288">
        <v>-8</v>
      </c>
      <c r="K48" s="289">
        <v>47</v>
      </c>
      <c r="L48" s="289">
        <v>6</v>
      </c>
      <c r="M48" s="266" t="s">
        <v>160</v>
      </c>
      <c r="N48" s="289">
        <v>1992</v>
      </c>
      <c r="O48" s="306">
        <v>712128000</v>
      </c>
      <c r="P48" s="291">
        <v>6.8</v>
      </c>
      <c r="Q48" s="291">
        <v>7.4</v>
      </c>
      <c r="R48" s="292" t="s">
        <v>345</v>
      </c>
      <c r="S48" s="292">
        <v>345000</v>
      </c>
      <c r="T48" s="291">
        <v>181</v>
      </c>
      <c r="U48" s="291">
        <v>9.9</v>
      </c>
      <c r="V48" s="291">
        <v>11</v>
      </c>
      <c r="W48" s="291">
        <v>30</v>
      </c>
      <c r="X48" s="291">
        <v>220</v>
      </c>
      <c r="Y48" s="291">
        <v>112</v>
      </c>
      <c r="Z48" s="291">
        <v>76</v>
      </c>
      <c r="AA48" s="292"/>
      <c r="AB48" s="310"/>
    </row>
    <row r="49" spans="1:28" s="225" customFormat="1" ht="56.25" customHeight="1">
      <c r="A49" s="262">
        <f t="shared" si="1"/>
        <v>32</v>
      </c>
      <c r="B49" s="284" t="s">
        <v>413</v>
      </c>
      <c r="C49" s="264"/>
      <c r="D49" s="265" t="s">
        <v>414</v>
      </c>
      <c r="E49" s="265" t="s">
        <v>415</v>
      </c>
      <c r="F49" s="265" t="s">
        <v>410</v>
      </c>
      <c r="G49" s="336"/>
      <c r="H49" s="336"/>
      <c r="I49" s="336"/>
      <c r="J49" s="337"/>
      <c r="K49" s="281"/>
      <c r="L49" s="281"/>
      <c r="M49" s="265" t="s">
        <v>416</v>
      </c>
      <c r="N49" s="269">
        <v>2006</v>
      </c>
      <c r="O49" s="270">
        <v>17504000</v>
      </c>
      <c r="P49" s="271">
        <v>1.1000000000000001</v>
      </c>
      <c r="Q49" s="271">
        <v>0.4</v>
      </c>
      <c r="R49" s="270" t="s">
        <v>417</v>
      </c>
      <c r="S49" s="270">
        <v>20787</v>
      </c>
      <c r="T49" s="271">
        <v>35</v>
      </c>
      <c r="U49" s="271">
        <v>10</v>
      </c>
      <c r="V49" s="271">
        <v>13.5</v>
      </c>
      <c r="W49" s="271">
        <v>10</v>
      </c>
      <c r="X49" s="271">
        <v>100</v>
      </c>
      <c r="Y49" s="283">
        <v>0</v>
      </c>
      <c r="Z49" s="283">
        <v>0</v>
      </c>
      <c r="AA49" s="270"/>
      <c r="AB49" s="272"/>
    </row>
    <row r="50" spans="1:28" s="225" customFormat="1" ht="56.25" customHeight="1">
      <c r="A50" s="262">
        <f t="shared" si="1"/>
        <v>33</v>
      </c>
      <c r="B50" s="284" t="s">
        <v>418</v>
      </c>
      <c r="C50" s="293"/>
      <c r="D50" s="266" t="s">
        <v>419</v>
      </c>
      <c r="E50" s="266" t="s">
        <v>420</v>
      </c>
      <c r="F50" s="266" t="s">
        <v>410</v>
      </c>
      <c r="G50" s="287">
        <v>116</v>
      </c>
      <c r="H50" s="287">
        <v>24</v>
      </c>
      <c r="I50" s="287">
        <v>3</v>
      </c>
      <c r="J50" s="288">
        <v>-8</v>
      </c>
      <c r="K50" s="289">
        <v>40</v>
      </c>
      <c r="L50" s="289">
        <v>14</v>
      </c>
      <c r="M50" s="266" t="s">
        <v>370</v>
      </c>
      <c r="N50" s="289">
        <v>1982</v>
      </c>
      <c r="O50" s="292">
        <v>222918880</v>
      </c>
      <c r="P50" s="291">
        <v>0.72</v>
      </c>
      <c r="Q50" s="291">
        <v>8.85</v>
      </c>
      <c r="R50" s="292" t="s">
        <v>345</v>
      </c>
      <c r="S50" s="292">
        <v>35000</v>
      </c>
      <c r="T50" s="291">
        <v>350</v>
      </c>
      <c r="U50" s="291">
        <v>7</v>
      </c>
      <c r="V50" s="291">
        <v>9</v>
      </c>
      <c r="W50" s="291">
        <v>3.5</v>
      </c>
      <c r="X50" s="291">
        <v>200</v>
      </c>
      <c r="Y50" s="291">
        <v>125</v>
      </c>
      <c r="Z50" s="291">
        <v>56</v>
      </c>
      <c r="AA50" s="292"/>
      <c r="AB50" s="310"/>
    </row>
    <row r="51" spans="1:28" s="225" customFormat="1" ht="56.25" customHeight="1">
      <c r="A51" s="262">
        <f t="shared" si="1"/>
        <v>34</v>
      </c>
      <c r="B51" s="284" t="s">
        <v>421</v>
      </c>
      <c r="C51" s="293"/>
      <c r="D51" s="266" t="s">
        <v>414</v>
      </c>
      <c r="E51" s="266" t="s">
        <v>415</v>
      </c>
      <c r="F51" s="266" t="s">
        <v>410</v>
      </c>
      <c r="G51" s="287">
        <v>116</v>
      </c>
      <c r="H51" s="287">
        <v>36</v>
      </c>
      <c r="I51" s="287">
        <v>19</v>
      </c>
      <c r="J51" s="288">
        <v>-8</v>
      </c>
      <c r="K51" s="289">
        <v>29</v>
      </c>
      <c r="L51" s="289">
        <v>21</v>
      </c>
      <c r="M51" s="266" t="s">
        <v>422</v>
      </c>
      <c r="N51" s="289">
        <v>2006</v>
      </c>
      <c r="O51" s="292">
        <v>932673000</v>
      </c>
      <c r="P51" s="291">
        <v>1.1000000000000001</v>
      </c>
      <c r="Q51" s="291">
        <v>0.4</v>
      </c>
      <c r="R51" s="292" t="s">
        <v>417</v>
      </c>
      <c r="S51" s="292">
        <v>20787</v>
      </c>
      <c r="T51" s="291">
        <v>35</v>
      </c>
      <c r="U51" s="291">
        <v>11</v>
      </c>
      <c r="V51" s="291">
        <v>12.5</v>
      </c>
      <c r="W51" s="291">
        <v>11</v>
      </c>
      <c r="X51" s="291">
        <v>100</v>
      </c>
      <c r="Y51" s="338" t="s">
        <v>43</v>
      </c>
      <c r="Z51" s="283">
        <v>0</v>
      </c>
      <c r="AA51" s="292"/>
      <c r="AB51" s="310"/>
    </row>
    <row r="52" spans="1:28" s="225" customFormat="1" ht="56.25" customHeight="1">
      <c r="A52" s="262">
        <f t="shared" si="1"/>
        <v>35</v>
      </c>
      <c r="B52" s="284" t="s">
        <v>423</v>
      </c>
      <c r="C52" s="293"/>
      <c r="D52" s="266" t="s">
        <v>77</v>
      </c>
      <c r="E52" s="266" t="s">
        <v>424</v>
      </c>
      <c r="F52" s="266" t="s">
        <v>410</v>
      </c>
      <c r="G52" s="287">
        <v>116</v>
      </c>
      <c r="H52" s="287">
        <v>31</v>
      </c>
      <c r="I52" s="287">
        <v>8</v>
      </c>
      <c r="J52" s="288">
        <v>-8</v>
      </c>
      <c r="K52" s="289">
        <v>43</v>
      </c>
      <c r="L52" s="289">
        <v>9</v>
      </c>
      <c r="M52" s="266" t="s">
        <v>425</v>
      </c>
      <c r="N52" s="289">
        <v>1995</v>
      </c>
      <c r="O52" s="292">
        <v>17776000</v>
      </c>
      <c r="P52" s="291">
        <v>0.95</v>
      </c>
      <c r="Q52" s="291">
        <v>1.5</v>
      </c>
      <c r="R52" s="292" t="s">
        <v>341</v>
      </c>
      <c r="S52" s="292">
        <v>40000</v>
      </c>
      <c r="T52" s="291">
        <v>110</v>
      </c>
      <c r="U52" s="291">
        <v>6</v>
      </c>
      <c r="V52" s="291">
        <v>7</v>
      </c>
      <c r="W52" s="291">
        <v>6</v>
      </c>
      <c r="X52" s="291">
        <v>180</v>
      </c>
      <c r="Y52" s="291">
        <v>18</v>
      </c>
      <c r="Z52" s="291">
        <v>52</v>
      </c>
      <c r="AA52" s="292"/>
      <c r="AB52" s="310"/>
    </row>
    <row r="53" spans="1:28" s="225" customFormat="1" ht="56.25" customHeight="1">
      <c r="A53" s="262">
        <f t="shared" si="1"/>
        <v>36</v>
      </c>
      <c r="B53" s="284" t="s">
        <v>426</v>
      </c>
      <c r="C53" s="293"/>
      <c r="D53" s="266" t="s">
        <v>427</v>
      </c>
      <c r="E53" s="266" t="s">
        <v>409</v>
      </c>
      <c r="F53" s="266" t="s">
        <v>410</v>
      </c>
      <c r="G53" s="287">
        <v>116</v>
      </c>
      <c r="H53" s="287">
        <v>27</v>
      </c>
      <c r="I53" s="287">
        <v>2</v>
      </c>
      <c r="J53" s="288">
        <v>-8</v>
      </c>
      <c r="K53" s="289">
        <v>41</v>
      </c>
      <c r="L53" s="289">
        <v>23</v>
      </c>
      <c r="M53" s="266" t="s">
        <v>401</v>
      </c>
      <c r="N53" s="289">
        <v>1983</v>
      </c>
      <c r="O53" s="292">
        <v>36425000</v>
      </c>
      <c r="P53" s="291">
        <v>0.8</v>
      </c>
      <c r="Q53" s="291">
        <v>0.5</v>
      </c>
      <c r="R53" s="292" t="s">
        <v>341</v>
      </c>
      <c r="S53" s="292">
        <v>110250</v>
      </c>
      <c r="T53" s="291">
        <v>155</v>
      </c>
      <c r="U53" s="291">
        <v>3.5</v>
      </c>
      <c r="V53" s="291">
        <v>5</v>
      </c>
      <c r="W53" s="291">
        <v>4</v>
      </c>
      <c r="X53" s="291">
        <v>23</v>
      </c>
      <c r="Y53" s="291">
        <v>14</v>
      </c>
      <c r="Z53" s="291">
        <v>37</v>
      </c>
      <c r="AA53" s="292"/>
      <c r="AB53" s="310"/>
    </row>
    <row r="54" spans="1:28" s="225" customFormat="1" ht="56.25" customHeight="1">
      <c r="A54" s="262">
        <f t="shared" si="1"/>
        <v>37</v>
      </c>
      <c r="B54" s="295" t="s">
        <v>428</v>
      </c>
      <c r="C54" s="296"/>
      <c r="D54" s="297" t="s">
        <v>429</v>
      </c>
      <c r="E54" s="297" t="s">
        <v>420</v>
      </c>
      <c r="F54" s="297" t="s">
        <v>410</v>
      </c>
      <c r="G54" s="287">
        <v>116</v>
      </c>
      <c r="H54" s="287">
        <v>23</v>
      </c>
      <c r="I54" s="287">
        <v>21</v>
      </c>
      <c r="J54" s="288">
        <v>-8</v>
      </c>
      <c r="K54" s="289">
        <v>38</v>
      </c>
      <c r="L54" s="289">
        <v>57</v>
      </c>
      <c r="M54" s="297" t="s">
        <v>401</v>
      </c>
      <c r="N54" s="300">
        <v>1983</v>
      </c>
      <c r="O54" s="301">
        <v>250000000</v>
      </c>
      <c r="P54" s="302">
        <v>2.5</v>
      </c>
      <c r="Q54" s="302">
        <v>0.85</v>
      </c>
      <c r="R54" s="306" t="s">
        <v>430</v>
      </c>
      <c r="S54" s="301">
        <v>35000</v>
      </c>
      <c r="T54" s="302">
        <v>140</v>
      </c>
      <c r="U54" s="302">
        <v>2.5</v>
      </c>
      <c r="V54" s="302">
        <v>3.5</v>
      </c>
      <c r="W54" s="302">
        <v>2</v>
      </c>
      <c r="X54" s="302">
        <v>75</v>
      </c>
      <c r="Y54" s="339">
        <v>0</v>
      </c>
      <c r="Z54" s="283">
        <v>0</v>
      </c>
      <c r="AA54" s="291"/>
      <c r="AB54" s="310"/>
    </row>
    <row r="55" spans="1:28" s="225" customFormat="1" ht="56.25" customHeight="1">
      <c r="A55" s="262">
        <f t="shared" si="1"/>
        <v>38</v>
      </c>
      <c r="B55" s="284" t="s">
        <v>431</v>
      </c>
      <c r="C55" s="293"/>
      <c r="D55" s="266" t="s">
        <v>419</v>
      </c>
      <c r="E55" s="266" t="s">
        <v>420</v>
      </c>
      <c r="F55" s="266" t="s">
        <v>410</v>
      </c>
      <c r="G55" s="287">
        <v>116</v>
      </c>
      <c r="H55" s="287">
        <v>23</v>
      </c>
      <c r="I55" s="287">
        <v>40</v>
      </c>
      <c r="J55" s="288">
        <v>-8</v>
      </c>
      <c r="K55" s="289">
        <v>40</v>
      </c>
      <c r="L55" s="289">
        <v>23</v>
      </c>
      <c r="M55" s="266" t="s">
        <v>370</v>
      </c>
      <c r="N55" s="289">
        <v>1983</v>
      </c>
      <c r="O55" s="292">
        <v>27028000</v>
      </c>
      <c r="P55" s="291">
        <v>0.54</v>
      </c>
      <c r="Q55" s="291">
        <v>0.4</v>
      </c>
      <c r="R55" s="292" t="s">
        <v>341</v>
      </c>
      <c r="S55" s="292">
        <v>37632</v>
      </c>
      <c r="T55" s="291">
        <v>159.5</v>
      </c>
      <c r="U55" s="291">
        <v>4.5</v>
      </c>
      <c r="V55" s="291">
        <v>5</v>
      </c>
      <c r="W55" s="291">
        <v>3</v>
      </c>
      <c r="X55" s="291">
        <v>12</v>
      </c>
      <c r="Y55" s="291">
        <v>12</v>
      </c>
      <c r="Z55" s="291">
        <v>32</v>
      </c>
      <c r="AA55" s="292"/>
      <c r="AB55" s="310"/>
    </row>
    <row r="56" spans="1:28" s="225" customFormat="1" ht="56.25" customHeight="1">
      <c r="A56" s="262">
        <f t="shared" si="1"/>
        <v>39</v>
      </c>
      <c r="B56" s="284" t="s">
        <v>432</v>
      </c>
      <c r="C56" s="293"/>
      <c r="D56" s="266" t="s">
        <v>433</v>
      </c>
      <c r="E56" s="266" t="s">
        <v>434</v>
      </c>
      <c r="F56" s="266" t="s">
        <v>410</v>
      </c>
      <c r="G56" s="287">
        <v>116</v>
      </c>
      <c r="H56" s="287">
        <v>31</v>
      </c>
      <c r="I56" s="287">
        <v>11</v>
      </c>
      <c r="J56" s="288">
        <v>-8</v>
      </c>
      <c r="K56" s="289">
        <v>40</v>
      </c>
      <c r="L56" s="289">
        <v>25</v>
      </c>
      <c r="M56" s="266" t="s">
        <v>435</v>
      </c>
      <c r="N56" s="289">
        <v>1981</v>
      </c>
      <c r="O56" s="292">
        <v>42572000</v>
      </c>
      <c r="P56" s="291">
        <v>0.46</v>
      </c>
      <c r="Q56" s="291">
        <v>1.25</v>
      </c>
      <c r="R56" s="292" t="s">
        <v>341</v>
      </c>
      <c r="S56" s="292">
        <v>125700</v>
      </c>
      <c r="T56" s="291">
        <v>175</v>
      </c>
      <c r="U56" s="291">
        <v>3</v>
      </c>
      <c r="V56" s="291">
        <v>5</v>
      </c>
      <c r="W56" s="291">
        <v>3</v>
      </c>
      <c r="X56" s="291">
        <v>35</v>
      </c>
      <c r="Y56" s="291">
        <v>64</v>
      </c>
      <c r="Z56" s="291">
        <v>47</v>
      </c>
      <c r="AA56" s="292"/>
      <c r="AB56" s="310"/>
    </row>
    <row r="57" spans="1:28" s="225" customFormat="1" ht="56.25" customHeight="1">
      <c r="A57" s="262">
        <f t="shared" si="1"/>
        <v>40</v>
      </c>
      <c r="B57" s="284" t="s">
        <v>436</v>
      </c>
      <c r="C57" s="293"/>
      <c r="D57" s="266" t="s">
        <v>437</v>
      </c>
      <c r="E57" s="266" t="s">
        <v>160</v>
      </c>
      <c r="F57" s="266" t="s">
        <v>410</v>
      </c>
      <c r="G57" s="287">
        <v>116</v>
      </c>
      <c r="H57" s="287">
        <v>25</v>
      </c>
      <c r="I57" s="287">
        <v>30</v>
      </c>
      <c r="J57" s="288">
        <v>-8</v>
      </c>
      <c r="K57" s="289">
        <v>46</v>
      </c>
      <c r="L57" s="289">
        <v>52</v>
      </c>
      <c r="M57" s="266" t="s">
        <v>160</v>
      </c>
      <c r="N57" s="289">
        <v>1981</v>
      </c>
      <c r="O57" s="292">
        <v>319499569</v>
      </c>
      <c r="P57" s="291">
        <v>4.3</v>
      </c>
      <c r="Q57" s="291">
        <v>0.47</v>
      </c>
      <c r="R57" s="292" t="s">
        <v>341</v>
      </c>
      <c r="S57" s="292">
        <v>130000</v>
      </c>
      <c r="T57" s="291">
        <v>250</v>
      </c>
      <c r="U57" s="291">
        <v>5</v>
      </c>
      <c r="V57" s="291">
        <v>7</v>
      </c>
      <c r="W57" s="291">
        <v>5</v>
      </c>
      <c r="X57" s="291">
        <v>100</v>
      </c>
      <c r="Y57" s="291">
        <v>30</v>
      </c>
      <c r="Z57" s="291">
        <v>28</v>
      </c>
      <c r="AA57" s="292"/>
      <c r="AB57" s="310"/>
    </row>
    <row r="58" spans="1:28" s="225" customFormat="1" ht="56.25" customHeight="1">
      <c r="A58" s="262">
        <f t="shared" si="1"/>
        <v>41</v>
      </c>
      <c r="B58" s="284" t="s">
        <v>438</v>
      </c>
      <c r="C58" s="293"/>
      <c r="D58" s="266" t="s">
        <v>439</v>
      </c>
      <c r="E58" s="266" t="s">
        <v>160</v>
      </c>
      <c r="F58" s="266" t="s">
        <v>410</v>
      </c>
      <c r="G58" s="287">
        <v>116</v>
      </c>
      <c r="H58" s="287">
        <v>25</v>
      </c>
      <c r="I58" s="287">
        <v>47</v>
      </c>
      <c r="J58" s="288">
        <v>-8</v>
      </c>
      <c r="K58" s="289">
        <v>46</v>
      </c>
      <c r="L58" s="289">
        <v>59</v>
      </c>
      <c r="M58" s="266" t="s">
        <v>160</v>
      </c>
      <c r="N58" s="289">
        <v>1993</v>
      </c>
      <c r="O58" s="292">
        <v>17043520</v>
      </c>
      <c r="P58" s="291">
        <v>0.6</v>
      </c>
      <c r="Q58" s="291">
        <v>4.4400000000000004</v>
      </c>
      <c r="R58" s="292" t="s">
        <v>341</v>
      </c>
      <c r="S58" s="292">
        <v>82380</v>
      </c>
      <c r="T58" s="291">
        <v>323</v>
      </c>
      <c r="U58" s="291">
        <v>4.2</v>
      </c>
      <c r="V58" s="291">
        <v>6.5</v>
      </c>
      <c r="W58" s="291">
        <v>4</v>
      </c>
      <c r="X58" s="291">
        <v>80</v>
      </c>
      <c r="Y58" s="291">
        <v>10</v>
      </c>
      <c r="Z58" s="291">
        <v>38</v>
      </c>
      <c r="AA58" s="292"/>
      <c r="AB58" s="310"/>
    </row>
    <row r="59" spans="1:28" s="225" customFormat="1" ht="56.25" customHeight="1">
      <c r="A59" s="262">
        <f t="shared" si="1"/>
        <v>42</v>
      </c>
      <c r="B59" s="284" t="s">
        <v>440</v>
      </c>
      <c r="C59" s="293"/>
      <c r="D59" s="266" t="s">
        <v>441</v>
      </c>
      <c r="E59" s="266" t="s">
        <v>442</v>
      </c>
      <c r="F59" s="266" t="s">
        <v>410</v>
      </c>
      <c r="G59" s="287">
        <v>116</v>
      </c>
      <c r="H59" s="287">
        <v>29</v>
      </c>
      <c r="I59" s="287">
        <v>19</v>
      </c>
      <c r="J59" s="288">
        <v>-8</v>
      </c>
      <c r="K59" s="289">
        <v>42</v>
      </c>
      <c r="L59" s="289">
        <v>48</v>
      </c>
      <c r="M59" s="266" t="s">
        <v>401</v>
      </c>
      <c r="N59" s="289">
        <v>1980</v>
      </c>
      <c r="O59" s="292">
        <v>47344000</v>
      </c>
      <c r="P59" s="291">
        <v>0.64</v>
      </c>
      <c r="Q59" s="291">
        <v>1</v>
      </c>
      <c r="R59" s="292" t="s">
        <v>341</v>
      </c>
      <c r="S59" s="292">
        <v>24500</v>
      </c>
      <c r="T59" s="291">
        <v>75</v>
      </c>
      <c r="U59" s="291">
        <v>4.5</v>
      </c>
      <c r="V59" s="291">
        <v>5.5</v>
      </c>
      <c r="W59" s="291">
        <v>4</v>
      </c>
      <c r="X59" s="291">
        <v>67</v>
      </c>
      <c r="Y59" s="283">
        <v>0</v>
      </c>
      <c r="Z59" s="291">
        <v>56</v>
      </c>
      <c r="AA59" s="292"/>
      <c r="AB59" s="310"/>
    </row>
    <row r="60" spans="1:28" s="225" customFormat="1" ht="56.25" customHeight="1">
      <c r="A60" s="262">
        <f t="shared" si="1"/>
        <v>43</v>
      </c>
      <c r="B60" s="284" t="str">
        <f>'[9]179 EMBUNG NTB'!$B$132</f>
        <v>Embung Mare</v>
      </c>
      <c r="C60" s="293"/>
      <c r="D60" s="266" t="str">
        <f>'[9]179 EMBUNG NTB'!$D$132</f>
        <v>Jenggik Utara</v>
      </c>
      <c r="E60" s="286" t="str">
        <f>'[9]179 EMBUNG NTB'!$E$132</f>
        <v>Montong Gading</v>
      </c>
      <c r="F60" s="266" t="str">
        <f>'[9]179 EMBUNG NTB'!$F$132</f>
        <v>Lotim</v>
      </c>
      <c r="G60" s="287">
        <v>116</v>
      </c>
      <c r="H60" s="287">
        <v>23</v>
      </c>
      <c r="I60" s="287">
        <v>0</v>
      </c>
      <c r="J60" s="288">
        <v>8</v>
      </c>
      <c r="K60" s="289">
        <v>36</v>
      </c>
      <c r="L60" s="289">
        <v>0</v>
      </c>
      <c r="M60" s="266" t="s">
        <v>401</v>
      </c>
      <c r="N60" s="289">
        <f>'[9]179 EMBUNG NTB'!$G$132</f>
        <v>1981</v>
      </c>
      <c r="O60" s="292">
        <f>'[9]179 EMBUNG NTB'!$H$132</f>
        <v>23302000</v>
      </c>
      <c r="P60" s="291">
        <v>1.42</v>
      </c>
      <c r="Q60" s="291">
        <v>5.0999999999999996</v>
      </c>
      <c r="R60" s="292" t="s">
        <v>341</v>
      </c>
      <c r="S60" s="292">
        <v>412335</v>
      </c>
      <c r="T60" s="291">
        <v>72</v>
      </c>
      <c r="U60" s="283"/>
      <c r="V60" s="291">
        <f>'[9]179 EMBUNG NTB'!$N$132</f>
        <v>12.5</v>
      </c>
      <c r="W60" s="291">
        <v>3</v>
      </c>
      <c r="X60" s="291">
        <v>471</v>
      </c>
      <c r="Y60" s="291">
        <v>43</v>
      </c>
      <c r="Z60" s="291">
        <v>76</v>
      </c>
      <c r="AA60" s="292"/>
      <c r="AB60" s="310"/>
    </row>
    <row r="61" spans="1:28" s="225" customFormat="1" ht="56.25" customHeight="1">
      <c r="A61" s="340" t="s">
        <v>283</v>
      </c>
      <c r="B61" s="341" t="s">
        <v>443</v>
      </c>
      <c r="C61" s="285"/>
      <c r="D61" s="266"/>
      <c r="E61" s="266"/>
      <c r="F61" s="266"/>
      <c r="G61" s="287"/>
      <c r="H61" s="287"/>
      <c r="I61" s="287"/>
      <c r="J61" s="288"/>
      <c r="K61" s="289"/>
      <c r="L61" s="289"/>
      <c r="M61" s="266"/>
      <c r="N61" s="289"/>
      <c r="O61" s="292"/>
      <c r="P61" s="291"/>
      <c r="Q61" s="291"/>
      <c r="R61" s="292"/>
      <c r="S61" s="292"/>
      <c r="T61" s="291"/>
      <c r="U61" s="291"/>
      <c r="V61" s="291"/>
      <c r="W61" s="291"/>
      <c r="X61" s="291"/>
      <c r="Y61" s="291"/>
      <c r="Z61" s="291"/>
      <c r="AA61" s="292"/>
      <c r="AB61" s="310"/>
    </row>
    <row r="62" spans="1:28" s="225" customFormat="1" ht="56.25" customHeight="1">
      <c r="A62" s="262">
        <f>A60+1</f>
        <v>44</v>
      </c>
      <c r="B62" s="284" t="s">
        <v>444</v>
      </c>
      <c r="C62" s="293"/>
      <c r="D62" s="342" t="s">
        <v>445</v>
      </c>
      <c r="E62" s="342" t="s">
        <v>446</v>
      </c>
      <c r="F62" s="343" t="s">
        <v>447</v>
      </c>
      <c r="G62" s="344">
        <v>116</v>
      </c>
      <c r="H62" s="287">
        <v>21</v>
      </c>
      <c r="I62" s="345" t="s">
        <v>448</v>
      </c>
      <c r="J62" s="288">
        <v>8</v>
      </c>
      <c r="K62" s="289">
        <v>16</v>
      </c>
      <c r="L62" s="289">
        <v>0</v>
      </c>
      <c r="M62" s="266" t="s">
        <v>449</v>
      </c>
      <c r="N62" s="344">
        <v>1997</v>
      </c>
      <c r="O62" s="292">
        <v>1103190000</v>
      </c>
      <c r="P62" s="291">
        <v>1.2</v>
      </c>
      <c r="Q62" s="291">
        <v>1.65</v>
      </c>
      <c r="R62" s="292" t="s">
        <v>341</v>
      </c>
      <c r="S62" s="292">
        <f>'[9]179 EMBUNG NTB'!$L$21</f>
        <v>37367</v>
      </c>
      <c r="T62" s="291">
        <f>'[9]179 EMBUNG NTB'!$M$21</f>
        <v>125</v>
      </c>
      <c r="U62" s="283" t="s">
        <v>43</v>
      </c>
      <c r="V62" s="291">
        <f>'[9]179 EMBUNG NTB'!$N$21</f>
        <v>13</v>
      </c>
      <c r="W62" s="291">
        <v>8.65</v>
      </c>
      <c r="X62" s="291">
        <v>163</v>
      </c>
      <c r="Y62" s="291">
        <v>47</v>
      </c>
      <c r="Z62" s="291">
        <v>100</v>
      </c>
      <c r="AA62" s="291">
        <v>0</v>
      </c>
      <c r="AB62" s="310"/>
    </row>
    <row r="63" spans="1:28" ht="37.5" customHeight="1" thickBot="1">
      <c r="A63" s="346"/>
      <c r="B63" s="347"/>
      <c r="C63" s="348"/>
      <c r="D63" s="349"/>
      <c r="E63" s="349"/>
      <c r="F63" s="349"/>
      <c r="G63" s="350"/>
      <c r="H63" s="350"/>
      <c r="I63" s="350"/>
      <c r="J63" s="351"/>
      <c r="K63" s="352"/>
      <c r="L63" s="352"/>
      <c r="M63" s="349"/>
      <c r="N63" s="352"/>
      <c r="O63" s="353"/>
      <c r="P63" s="354"/>
      <c r="Q63" s="354"/>
      <c r="R63" s="353"/>
      <c r="S63" s="353"/>
      <c r="T63" s="354"/>
      <c r="U63" s="354"/>
      <c r="V63" s="354"/>
      <c r="W63" s="354"/>
      <c r="X63" s="354"/>
      <c r="Y63" s="354"/>
      <c r="Z63" s="354"/>
      <c r="AA63" s="353"/>
      <c r="AB63" s="355"/>
    </row>
    <row r="64" spans="1:28" s="362" customFormat="1" ht="37.5" customHeight="1" thickTop="1" thickBot="1">
      <c r="A64" s="356"/>
      <c r="B64" s="750" t="s">
        <v>298</v>
      </c>
      <c r="C64" s="751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8"/>
      <c r="O64" s="359"/>
      <c r="P64" s="360"/>
      <c r="Q64" s="360"/>
      <c r="R64" s="359"/>
      <c r="S64" s="360"/>
      <c r="T64" s="359"/>
      <c r="U64" s="359"/>
      <c r="V64" s="359"/>
      <c r="W64" s="359"/>
      <c r="X64" s="359"/>
      <c r="Y64" s="359"/>
      <c r="Z64" s="359"/>
      <c r="AA64" s="359"/>
      <c r="AB64" s="361"/>
    </row>
    <row r="65" spans="1:28" ht="14">
      <c r="A65" s="363"/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  <c r="X65" s="363"/>
      <c r="Y65" s="364"/>
      <c r="Z65" s="364"/>
      <c r="AA65" s="363"/>
      <c r="AB65" s="363"/>
    </row>
    <row r="66" spans="1:28" ht="14">
      <c r="A66" s="365"/>
      <c r="B66" s="366"/>
      <c r="C66" s="366"/>
      <c r="D66" s="366"/>
      <c r="E66" s="366"/>
      <c r="F66" s="366"/>
      <c r="G66" s="366"/>
      <c r="H66" s="366"/>
      <c r="I66" s="366"/>
      <c r="J66" s="366"/>
      <c r="K66" s="366"/>
      <c r="L66" s="366"/>
      <c r="M66" s="366"/>
      <c r="N66" s="366"/>
      <c r="O66" s="363"/>
      <c r="P66" s="363"/>
      <c r="Q66" s="363"/>
      <c r="R66" s="363"/>
      <c r="S66" s="363"/>
      <c r="T66" s="363"/>
      <c r="U66" s="363"/>
      <c r="V66" s="363"/>
      <c r="W66" s="363"/>
      <c r="X66" s="363"/>
      <c r="Y66" s="752"/>
      <c r="Z66" s="752"/>
      <c r="AA66" s="752"/>
      <c r="AB66" s="363"/>
    </row>
    <row r="67" spans="1:28" ht="15.5">
      <c r="A67" s="363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7"/>
      <c r="T67" s="363"/>
      <c r="U67" s="363"/>
      <c r="V67" s="363"/>
      <c r="W67" s="363"/>
      <c r="X67" s="363"/>
      <c r="Y67" s="739"/>
      <c r="Z67" s="739"/>
      <c r="AA67" s="739"/>
      <c r="AB67" s="363"/>
    </row>
    <row r="68" spans="1:28" ht="15.5">
      <c r="A68" s="363"/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  <c r="X68" s="363"/>
      <c r="Y68" s="739"/>
      <c r="Z68" s="739"/>
      <c r="AA68" s="739"/>
      <c r="AB68" s="363"/>
    </row>
    <row r="69" spans="1:28" ht="15.5">
      <c r="A69" s="363"/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753"/>
      <c r="Z69" s="753"/>
      <c r="AA69" s="753"/>
      <c r="AB69" s="363"/>
    </row>
    <row r="70" spans="1:28" ht="15.5">
      <c r="A70" s="363"/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  <c r="X70" s="363"/>
      <c r="Y70" s="368"/>
      <c r="Z70" s="369"/>
      <c r="AA70" s="363"/>
      <c r="AB70" s="363"/>
    </row>
    <row r="71" spans="1:28" ht="15.5">
      <c r="A71" s="363"/>
      <c r="B71" s="363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  <c r="X71" s="363"/>
      <c r="Y71" s="368"/>
      <c r="Z71" s="369"/>
      <c r="AA71" s="363"/>
      <c r="AB71" s="363"/>
    </row>
    <row r="72" spans="1:28" ht="15.5">
      <c r="A72" s="363"/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  <c r="X72" s="363"/>
      <c r="Y72" s="368"/>
      <c r="Z72" s="369"/>
      <c r="AA72" s="363"/>
      <c r="AB72" s="363"/>
    </row>
    <row r="73" spans="1:28" ht="15.5">
      <c r="A73" s="363"/>
      <c r="B73" s="363"/>
      <c r="C73" s="363"/>
      <c r="D73" s="363"/>
      <c r="E73" s="363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  <c r="X73" s="363"/>
      <c r="Y73" s="368"/>
      <c r="Z73" s="369"/>
      <c r="AA73" s="363"/>
      <c r="AB73" s="363"/>
    </row>
    <row r="74" spans="1:28" ht="15.5">
      <c r="A74" s="363"/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  <c r="X74" s="363"/>
      <c r="Y74" s="368"/>
      <c r="Z74" s="369"/>
      <c r="AA74" s="363"/>
      <c r="AB74" s="363"/>
    </row>
    <row r="75" spans="1:28" ht="15.5">
      <c r="A75" s="363"/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  <c r="X75" s="363"/>
      <c r="Y75" s="368"/>
      <c r="Z75" s="370"/>
      <c r="AA75" s="363"/>
      <c r="AB75" s="363"/>
    </row>
    <row r="76" spans="1:28" ht="15.5">
      <c r="B76" s="371"/>
      <c r="C76" s="371"/>
      <c r="Y76" s="754"/>
      <c r="Z76" s="754"/>
      <c r="AA76" s="754"/>
    </row>
    <row r="77" spans="1:28" ht="15.5">
      <c r="B77" s="371"/>
      <c r="C77" s="371"/>
      <c r="Y77" s="739"/>
      <c r="Z77" s="739"/>
      <c r="AA77" s="739"/>
    </row>
    <row r="78" spans="1:28">
      <c r="B78" s="371"/>
      <c r="C78" s="371"/>
    </row>
    <row r="79" spans="1:28">
      <c r="B79" s="371" t="s">
        <v>450</v>
      </c>
      <c r="C79" s="371"/>
    </row>
    <row r="80" spans="1:28">
      <c r="B80" s="213" t="s">
        <v>451</v>
      </c>
    </row>
  </sheetData>
  <mergeCells count="20">
    <mergeCell ref="B2:AB2"/>
    <mergeCell ref="B3:AB3"/>
    <mergeCell ref="B4:AB4"/>
    <mergeCell ref="B5:AB5"/>
    <mergeCell ref="D9:F9"/>
    <mergeCell ref="G9:L9"/>
    <mergeCell ref="P9:W9"/>
    <mergeCell ref="X9:AA9"/>
    <mergeCell ref="Y77:AA77"/>
    <mergeCell ref="B10:C10"/>
    <mergeCell ref="G10:I10"/>
    <mergeCell ref="J10:L10"/>
    <mergeCell ref="U10:V10"/>
    <mergeCell ref="B11:C11"/>
    <mergeCell ref="B64:C64"/>
    <mergeCell ref="Y66:AA66"/>
    <mergeCell ref="Y67:AA67"/>
    <mergeCell ref="Y68:AA68"/>
    <mergeCell ref="Y69:AA69"/>
    <mergeCell ref="Y76:AA76"/>
  </mergeCells>
  <printOptions horizontalCentered="1"/>
  <pageMargins left="0.196850393700787" right="0" top="0.5" bottom="0" header="0" footer="0"/>
  <pageSetup paperSize="8" scale="56" orientation="landscape" horizontalDpi="4294967293" verticalDpi="300" r:id="rId1"/>
  <headerFooter alignWithMargins="0"/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217"/>
  <sheetViews>
    <sheetView tabSelected="1" view="pageBreakPreview" zoomScale="70" zoomScaleNormal="75" zoomScaleSheetLayoutView="70" workbookViewId="0">
      <selection activeCell="J10" sqref="J10"/>
    </sheetView>
  </sheetViews>
  <sheetFormatPr defaultColWidth="9.1796875" defaultRowHeight="12.5"/>
  <cols>
    <col min="1" max="1" width="6.453125" style="73" customWidth="1"/>
    <col min="2" max="2" width="3.453125" style="73" customWidth="1"/>
    <col min="3" max="3" width="29.26953125" style="73" customWidth="1"/>
    <col min="4" max="4" width="21.81640625" style="73" customWidth="1"/>
    <col min="5" max="5" width="18.7265625" style="73" customWidth="1"/>
    <col min="6" max="6" width="18" style="73" customWidth="1"/>
    <col min="7" max="7" width="13.1796875" style="73" customWidth="1"/>
    <col min="8" max="8" width="22.26953125" style="73" customWidth="1"/>
    <col min="9" max="9" width="11" style="73" customWidth="1"/>
    <col min="10" max="10" width="12" style="73" customWidth="1"/>
    <col min="11" max="11" width="18.54296875" style="73" customWidth="1"/>
    <col min="12" max="12" width="16.7265625" style="73" customWidth="1"/>
    <col min="13" max="13" width="13.54296875" style="73" bestFit="1" customWidth="1"/>
    <col min="14" max="14" width="9.7265625" style="73" customWidth="1"/>
    <col min="15" max="15" width="12.26953125" style="73" customWidth="1"/>
    <col min="16" max="16" width="10.81640625" style="73" bestFit="1" customWidth="1"/>
    <col min="17" max="17" width="12.1796875" style="73" customWidth="1"/>
    <col min="18" max="19" width="10.81640625" style="73" bestFit="1" customWidth="1"/>
    <col min="20" max="20" width="24.1796875" style="73" hidden="1" customWidth="1"/>
    <col min="21" max="21" width="21.81640625" style="73" hidden="1" customWidth="1"/>
    <col min="22" max="22" width="20.1796875" style="73" customWidth="1"/>
    <col min="23" max="23" width="9.1796875" style="73"/>
    <col min="24" max="24" width="29" style="73" customWidth="1"/>
    <col min="25" max="16384" width="9.1796875" style="73"/>
  </cols>
  <sheetData>
    <row r="1" spans="1:22" ht="8.15" customHeight="1">
      <c r="A1" s="71"/>
      <c r="B1" s="71"/>
      <c r="C1" s="71"/>
      <c r="D1" s="72"/>
      <c r="E1" s="72"/>
      <c r="F1" s="72"/>
      <c r="G1" s="72"/>
      <c r="H1" s="72"/>
      <c r="I1" s="72"/>
      <c r="J1" s="72"/>
      <c r="K1" s="72"/>
    </row>
    <row r="2" spans="1:22" ht="29" customHeight="1">
      <c r="A2" s="74"/>
      <c r="B2" s="75" t="s">
        <v>796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6"/>
      <c r="V2" s="76"/>
    </row>
    <row r="3" spans="1:22" ht="18.75" customHeight="1">
      <c r="A3" s="74"/>
      <c r="B3" s="75" t="s">
        <v>306</v>
      </c>
      <c r="C3" s="77"/>
      <c r="D3" s="77"/>
      <c r="E3" s="77"/>
      <c r="F3" s="77"/>
      <c r="G3" s="77"/>
      <c r="H3" s="77"/>
      <c r="I3" s="77"/>
      <c r="J3" s="77"/>
      <c r="K3" s="77"/>
      <c r="L3" s="79"/>
      <c r="M3" s="77"/>
      <c r="N3" s="77"/>
      <c r="O3" s="77"/>
      <c r="P3" s="77"/>
      <c r="Q3" s="77"/>
      <c r="R3" s="77"/>
      <c r="S3" s="77"/>
      <c r="T3" s="78"/>
      <c r="U3" s="78"/>
      <c r="V3" s="78"/>
    </row>
    <row r="4" spans="1:22" ht="18.75" customHeight="1">
      <c r="A4" s="74"/>
      <c r="B4" s="75"/>
      <c r="C4" s="77"/>
      <c r="D4" s="77"/>
      <c r="E4" s="77"/>
      <c r="F4" s="77"/>
      <c r="G4" s="77"/>
      <c r="H4" s="77"/>
      <c r="I4" s="77"/>
      <c r="J4" s="77"/>
      <c r="K4" s="77"/>
      <c r="L4" s="79"/>
      <c r="M4" s="77"/>
      <c r="N4" s="77"/>
      <c r="O4" s="77"/>
      <c r="P4" s="77"/>
      <c r="Q4" s="77"/>
      <c r="R4" s="77"/>
      <c r="S4" s="77"/>
      <c r="T4" s="78"/>
      <c r="U4" s="78"/>
      <c r="V4" s="78"/>
    </row>
    <row r="5" spans="1:22" ht="8.15" customHeight="1" thickBot="1">
      <c r="B5" s="71"/>
      <c r="C5" s="80"/>
      <c r="D5" s="72"/>
      <c r="E5" s="72"/>
      <c r="F5" s="72"/>
      <c r="G5" s="72"/>
      <c r="H5" s="72"/>
      <c r="I5" s="72"/>
      <c r="J5" s="72"/>
      <c r="K5" s="72"/>
    </row>
    <row r="6" spans="1:22" ht="7.5" customHeight="1" thickTop="1">
      <c r="A6" s="372"/>
      <c r="B6" s="373"/>
      <c r="C6" s="374"/>
      <c r="D6" s="768"/>
      <c r="E6" s="769"/>
      <c r="F6" s="770"/>
      <c r="G6" s="375"/>
      <c r="H6" s="375"/>
      <c r="I6" s="771"/>
      <c r="J6" s="771"/>
      <c r="K6" s="771"/>
      <c r="L6" s="771"/>
      <c r="M6" s="771"/>
      <c r="N6" s="771"/>
      <c r="O6" s="771"/>
      <c r="P6" s="771"/>
      <c r="Q6" s="771"/>
      <c r="R6" s="771"/>
      <c r="S6" s="771"/>
      <c r="T6" s="374" t="s">
        <v>196</v>
      </c>
      <c r="U6" s="772" t="s">
        <v>197</v>
      </c>
      <c r="V6" s="376"/>
    </row>
    <row r="7" spans="1:22" ht="16" customHeight="1">
      <c r="A7" s="377"/>
      <c r="B7" s="378"/>
      <c r="C7" s="379"/>
      <c r="D7" s="380"/>
      <c r="E7" s="381" t="s">
        <v>198</v>
      </c>
      <c r="F7" s="382"/>
      <c r="G7" s="383" t="s">
        <v>199</v>
      </c>
      <c r="H7" s="383" t="s">
        <v>196</v>
      </c>
      <c r="I7" s="775" t="s">
        <v>200</v>
      </c>
      <c r="J7" s="776"/>
      <c r="K7" s="776"/>
      <c r="L7" s="776"/>
      <c r="M7" s="776"/>
      <c r="N7" s="776"/>
      <c r="O7" s="777"/>
      <c r="P7" s="775" t="s">
        <v>201</v>
      </c>
      <c r="Q7" s="776"/>
      <c r="R7" s="776"/>
      <c r="S7" s="777"/>
      <c r="T7" s="379"/>
      <c r="U7" s="773"/>
      <c r="V7" s="761" t="s">
        <v>202</v>
      </c>
    </row>
    <row r="8" spans="1:22" ht="16" customHeight="1">
      <c r="A8" s="377" t="s">
        <v>203</v>
      </c>
      <c r="B8" s="764" t="s">
        <v>204</v>
      </c>
      <c r="C8" s="765"/>
      <c r="D8" s="384"/>
      <c r="E8" s="384"/>
      <c r="F8" s="384"/>
      <c r="G8" s="385" t="s">
        <v>205</v>
      </c>
      <c r="H8" s="385" t="s">
        <v>206</v>
      </c>
      <c r="I8" s="384" t="s">
        <v>207</v>
      </c>
      <c r="J8" s="384" t="s">
        <v>208</v>
      </c>
      <c r="K8" s="384" t="s">
        <v>209</v>
      </c>
      <c r="L8" s="384" t="s">
        <v>210</v>
      </c>
      <c r="M8" s="384" t="s">
        <v>211</v>
      </c>
      <c r="N8" s="384" t="s">
        <v>212</v>
      </c>
      <c r="O8" s="384" t="s">
        <v>213</v>
      </c>
      <c r="P8" s="384" t="s">
        <v>214</v>
      </c>
      <c r="Q8" s="384" t="s">
        <v>215</v>
      </c>
      <c r="R8" s="384" t="s">
        <v>216</v>
      </c>
      <c r="S8" s="384" t="s">
        <v>217</v>
      </c>
      <c r="T8" s="386" t="s">
        <v>218</v>
      </c>
      <c r="U8" s="774"/>
      <c r="V8" s="762"/>
    </row>
    <row r="9" spans="1:22" ht="16" customHeight="1">
      <c r="A9" s="377"/>
      <c r="B9" s="766"/>
      <c r="C9" s="767"/>
      <c r="D9" s="385" t="s">
        <v>219</v>
      </c>
      <c r="E9" s="385" t="s">
        <v>220</v>
      </c>
      <c r="F9" s="385" t="s">
        <v>221</v>
      </c>
      <c r="G9" s="385" t="s">
        <v>222</v>
      </c>
      <c r="H9" s="385" t="s">
        <v>223</v>
      </c>
      <c r="I9" s="385" t="s">
        <v>224</v>
      </c>
      <c r="J9" s="385" t="s">
        <v>225</v>
      </c>
      <c r="K9" s="385" t="s">
        <v>226</v>
      </c>
      <c r="L9" s="385" t="s">
        <v>227</v>
      </c>
      <c r="M9" s="385" t="s">
        <v>228</v>
      </c>
      <c r="N9" s="385" t="s">
        <v>228</v>
      </c>
      <c r="O9" s="385" t="s">
        <v>229</v>
      </c>
      <c r="P9" s="385" t="s">
        <v>230</v>
      </c>
      <c r="Q9" s="385" t="s">
        <v>231</v>
      </c>
      <c r="R9" s="385" t="s">
        <v>232</v>
      </c>
      <c r="S9" s="385" t="s">
        <v>233</v>
      </c>
      <c r="T9" s="386" t="s">
        <v>234</v>
      </c>
      <c r="U9" s="774"/>
      <c r="V9" s="762"/>
    </row>
    <row r="10" spans="1:22" ht="16" customHeight="1">
      <c r="A10" s="387"/>
      <c r="B10" s="388"/>
      <c r="C10" s="389"/>
      <c r="D10" s="390"/>
      <c r="E10" s="390"/>
      <c r="F10" s="390"/>
      <c r="G10" s="390"/>
      <c r="H10" s="390"/>
      <c r="I10" s="390"/>
      <c r="J10" s="390" t="s">
        <v>235</v>
      </c>
      <c r="K10" s="390"/>
      <c r="L10" s="390"/>
      <c r="M10" s="390"/>
      <c r="N10" s="390"/>
      <c r="O10" s="390" t="s">
        <v>228</v>
      </c>
      <c r="P10" s="390"/>
      <c r="Q10" s="390"/>
      <c r="R10" s="390"/>
      <c r="S10" s="390"/>
      <c r="T10" s="382"/>
      <c r="U10" s="391"/>
      <c r="V10" s="763"/>
    </row>
    <row r="11" spans="1:22" ht="27" customHeight="1">
      <c r="A11" s="392" t="s">
        <v>236</v>
      </c>
      <c r="B11" s="393" t="s">
        <v>452</v>
      </c>
      <c r="C11" s="394"/>
      <c r="D11" s="395"/>
      <c r="E11" s="395"/>
      <c r="F11" s="395"/>
      <c r="G11" s="395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7"/>
      <c r="U11" s="398"/>
      <c r="V11" s="399"/>
    </row>
    <row r="12" spans="1:22" s="117" customFormat="1" ht="27" customHeight="1">
      <c r="A12" s="400">
        <v>1</v>
      </c>
      <c r="B12" s="401" t="s">
        <v>453</v>
      </c>
      <c r="C12" s="402"/>
      <c r="D12" s="403" t="s">
        <v>454</v>
      </c>
      <c r="E12" s="403" t="s">
        <v>455</v>
      </c>
      <c r="F12" s="403" t="s">
        <v>456</v>
      </c>
      <c r="G12" s="404">
        <v>1996</v>
      </c>
      <c r="H12" s="405">
        <v>231997485</v>
      </c>
      <c r="I12" s="406">
        <v>0.75</v>
      </c>
      <c r="J12" s="406">
        <v>2.5</v>
      </c>
      <c r="K12" s="405" t="s">
        <v>341</v>
      </c>
      <c r="L12" s="405">
        <v>45000</v>
      </c>
      <c r="M12" s="406">
        <v>97</v>
      </c>
      <c r="N12" s="406">
        <v>10</v>
      </c>
      <c r="O12" s="406">
        <v>10</v>
      </c>
      <c r="P12" s="406">
        <v>5</v>
      </c>
      <c r="Q12" s="406">
        <v>52</v>
      </c>
      <c r="R12" s="406">
        <v>72</v>
      </c>
      <c r="S12" s="406">
        <v>0</v>
      </c>
      <c r="T12" s="407"/>
      <c r="U12" s="408"/>
      <c r="V12" s="409" t="s">
        <v>457</v>
      </c>
    </row>
    <row r="13" spans="1:22" s="117" customFormat="1" ht="27" customHeight="1">
      <c r="A13" s="410">
        <f t="shared" ref="A13:A17" si="0">A12+1</f>
        <v>2</v>
      </c>
      <c r="B13" s="411" t="s">
        <v>458</v>
      </c>
      <c r="C13" s="167"/>
      <c r="D13" s="412" t="s">
        <v>454</v>
      </c>
      <c r="E13" s="412" t="s">
        <v>455</v>
      </c>
      <c r="F13" s="412" t="s">
        <v>456</v>
      </c>
      <c r="G13" s="413">
        <v>1996</v>
      </c>
      <c r="H13" s="414">
        <v>345590515</v>
      </c>
      <c r="I13" s="415">
        <v>0.5</v>
      </c>
      <c r="J13" s="415">
        <v>2</v>
      </c>
      <c r="K13" s="414" t="s">
        <v>345</v>
      </c>
      <c r="L13" s="414">
        <v>55000</v>
      </c>
      <c r="M13" s="415">
        <v>47</v>
      </c>
      <c r="N13" s="415">
        <v>6.5</v>
      </c>
      <c r="O13" s="415">
        <v>7</v>
      </c>
      <c r="P13" s="415">
        <v>75</v>
      </c>
      <c r="Q13" s="415">
        <v>74</v>
      </c>
      <c r="R13" s="415">
        <v>100</v>
      </c>
      <c r="S13" s="415">
        <v>0</v>
      </c>
      <c r="T13" s="416"/>
      <c r="U13" s="417"/>
      <c r="V13" s="418"/>
    </row>
    <row r="14" spans="1:22" s="117" customFormat="1" ht="27" customHeight="1">
      <c r="A14" s="410">
        <f>A13+1</f>
        <v>3</v>
      </c>
      <c r="B14" s="411" t="s">
        <v>459</v>
      </c>
      <c r="C14" s="167"/>
      <c r="D14" s="419" t="s">
        <v>460</v>
      </c>
      <c r="E14" s="412" t="s">
        <v>461</v>
      </c>
      <c r="F14" s="412" t="s">
        <v>462</v>
      </c>
      <c r="G14" s="413">
        <v>1980</v>
      </c>
      <c r="H14" s="414">
        <v>0</v>
      </c>
      <c r="I14" s="415">
        <v>0.5</v>
      </c>
      <c r="J14" s="420">
        <v>1.2</v>
      </c>
      <c r="K14" s="414" t="s">
        <v>341</v>
      </c>
      <c r="L14" s="414">
        <v>50000</v>
      </c>
      <c r="M14" s="415">
        <v>60</v>
      </c>
      <c r="N14" s="415">
        <v>5</v>
      </c>
      <c r="O14" s="415">
        <v>4</v>
      </c>
      <c r="P14" s="415">
        <v>65</v>
      </c>
      <c r="Q14" s="415">
        <v>25</v>
      </c>
      <c r="R14" s="415">
        <v>25</v>
      </c>
      <c r="S14" s="415">
        <v>0</v>
      </c>
      <c r="T14" s="416"/>
      <c r="U14" s="417"/>
      <c r="V14" s="418"/>
    </row>
    <row r="15" spans="1:22" s="117" customFormat="1" ht="27" customHeight="1">
      <c r="A15" s="410">
        <f t="shared" si="0"/>
        <v>4</v>
      </c>
      <c r="B15" s="411" t="s">
        <v>463</v>
      </c>
      <c r="C15" s="167"/>
      <c r="D15" s="419" t="s">
        <v>460</v>
      </c>
      <c r="E15" s="412" t="s">
        <v>461</v>
      </c>
      <c r="F15" s="412" t="s">
        <v>456</v>
      </c>
      <c r="G15" s="413">
        <v>1980</v>
      </c>
      <c r="H15" s="414">
        <v>0</v>
      </c>
      <c r="I15" s="415">
        <v>0.5</v>
      </c>
      <c r="J15" s="420">
        <v>1.7</v>
      </c>
      <c r="K15" s="414" t="s">
        <v>341</v>
      </c>
      <c r="L15" s="414">
        <v>55000</v>
      </c>
      <c r="M15" s="415">
        <v>60</v>
      </c>
      <c r="N15" s="415">
        <v>5</v>
      </c>
      <c r="O15" s="415">
        <v>3</v>
      </c>
      <c r="P15" s="415">
        <v>60</v>
      </c>
      <c r="Q15" s="415">
        <v>25</v>
      </c>
      <c r="R15" s="415">
        <v>25</v>
      </c>
      <c r="S15" s="415">
        <v>0</v>
      </c>
      <c r="T15" s="416"/>
      <c r="U15" s="417"/>
      <c r="V15" s="418"/>
    </row>
    <row r="16" spans="1:22" s="117" customFormat="1" ht="27" customHeight="1">
      <c r="A16" s="410">
        <f t="shared" si="0"/>
        <v>5</v>
      </c>
      <c r="B16" s="411" t="s">
        <v>464</v>
      </c>
      <c r="C16" s="167"/>
      <c r="D16" s="419" t="s">
        <v>465</v>
      </c>
      <c r="E16" s="412" t="s">
        <v>466</v>
      </c>
      <c r="F16" s="412" t="s">
        <v>456</v>
      </c>
      <c r="G16" s="413">
        <v>2009</v>
      </c>
      <c r="H16" s="414">
        <v>370000000</v>
      </c>
      <c r="I16" s="415">
        <v>3</v>
      </c>
      <c r="J16" s="420">
        <v>3.75</v>
      </c>
      <c r="K16" s="414" t="s">
        <v>345</v>
      </c>
      <c r="L16" s="414">
        <v>5625</v>
      </c>
      <c r="M16" s="415">
        <v>40</v>
      </c>
      <c r="N16" s="415">
        <v>0</v>
      </c>
      <c r="O16" s="415">
        <v>0</v>
      </c>
      <c r="P16" s="415">
        <v>0</v>
      </c>
      <c r="Q16" s="415">
        <v>0</v>
      </c>
      <c r="R16" s="415">
        <v>0</v>
      </c>
      <c r="S16" s="415">
        <v>0</v>
      </c>
      <c r="T16" s="416"/>
      <c r="U16" s="417"/>
      <c r="V16" s="418"/>
    </row>
    <row r="17" spans="1:22" s="427" customFormat="1" ht="27" customHeight="1">
      <c r="A17" s="410">
        <f t="shared" si="0"/>
        <v>6</v>
      </c>
      <c r="B17" s="421" t="s">
        <v>467</v>
      </c>
      <c r="C17" s="167"/>
      <c r="D17" s="419" t="s">
        <v>468</v>
      </c>
      <c r="E17" s="412" t="s">
        <v>469</v>
      </c>
      <c r="F17" s="412" t="s">
        <v>456</v>
      </c>
      <c r="G17" s="413">
        <v>2014</v>
      </c>
      <c r="H17" s="414">
        <v>4000000000</v>
      </c>
      <c r="I17" s="415">
        <v>1.56</v>
      </c>
      <c r="J17" s="422" t="s">
        <v>43</v>
      </c>
      <c r="K17" s="414" t="s">
        <v>345</v>
      </c>
      <c r="L17" s="414">
        <v>16900</v>
      </c>
      <c r="M17" s="415">
        <v>52.35</v>
      </c>
      <c r="N17" s="415">
        <v>6.5</v>
      </c>
      <c r="O17" s="415">
        <v>15</v>
      </c>
      <c r="P17" s="423" t="s">
        <v>43</v>
      </c>
      <c r="Q17" s="423" t="s">
        <v>43</v>
      </c>
      <c r="R17" s="423" t="s">
        <v>43</v>
      </c>
      <c r="S17" s="423" t="s">
        <v>43</v>
      </c>
      <c r="T17" s="424"/>
      <c r="U17" s="425"/>
      <c r="V17" s="426"/>
    </row>
    <row r="18" spans="1:22" ht="30" customHeight="1">
      <c r="A18" s="428"/>
      <c r="B18" s="429"/>
      <c r="C18" s="103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430"/>
      <c r="U18" s="429"/>
      <c r="V18" s="431"/>
    </row>
    <row r="19" spans="1:22" ht="27" customHeight="1">
      <c r="A19" s="432" t="s">
        <v>276</v>
      </c>
      <c r="B19" s="433" t="s">
        <v>443</v>
      </c>
      <c r="C19" s="434"/>
      <c r="D19" s="435"/>
      <c r="E19" s="436"/>
      <c r="F19" s="436"/>
      <c r="G19" s="437"/>
      <c r="H19" s="438"/>
      <c r="I19" s="439"/>
      <c r="J19" s="439"/>
      <c r="K19" s="438"/>
      <c r="L19" s="438"/>
      <c r="M19" s="439"/>
      <c r="N19" s="439"/>
      <c r="O19" s="439"/>
      <c r="P19" s="439"/>
      <c r="Q19" s="439"/>
      <c r="R19" s="439"/>
      <c r="S19" s="438"/>
      <c r="T19" s="440"/>
      <c r="U19" s="441"/>
      <c r="V19" s="442"/>
    </row>
    <row r="20" spans="1:22" s="117" customFormat="1" ht="27" customHeight="1">
      <c r="A20" s="443">
        <f>A17+1</f>
        <v>7</v>
      </c>
      <c r="B20" s="444" t="s">
        <v>470</v>
      </c>
      <c r="C20" s="445"/>
      <c r="D20" s="446" t="s">
        <v>471</v>
      </c>
      <c r="E20" s="446" t="s">
        <v>446</v>
      </c>
      <c r="F20" s="446" t="s">
        <v>447</v>
      </c>
      <c r="G20" s="447">
        <v>1991</v>
      </c>
      <c r="H20" s="448">
        <v>367207320</v>
      </c>
      <c r="I20" s="449">
        <v>7.2</v>
      </c>
      <c r="J20" s="449">
        <v>2.5</v>
      </c>
      <c r="K20" s="448" t="s">
        <v>345</v>
      </c>
      <c r="L20" s="448">
        <v>75000</v>
      </c>
      <c r="M20" s="449">
        <v>170</v>
      </c>
      <c r="N20" s="449">
        <v>8</v>
      </c>
      <c r="O20" s="449">
        <v>20</v>
      </c>
      <c r="P20" s="449">
        <v>0</v>
      </c>
      <c r="Q20" s="449">
        <v>20</v>
      </c>
      <c r="R20" s="449">
        <v>100</v>
      </c>
      <c r="S20" s="449">
        <v>0</v>
      </c>
      <c r="T20" s="450"/>
      <c r="U20" s="451"/>
      <c r="V20" s="452" t="s">
        <v>472</v>
      </c>
    </row>
    <row r="21" spans="1:22" s="117" customFormat="1" ht="27" customHeight="1">
      <c r="A21" s="410">
        <f>A20+1</f>
        <v>8</v>
      </c>
      <c r="B21" s="411" t="s">
        <v>444</v>
      </c>
      <c r="C21" s="167"/>
      <c r="D21" s="412" t="s">
        <v>445</v>
      </c>
      <c r="E21" s="412" t="s">
        <v>446</v>
      </c>
      <c r="F21" s="412" t="s">
        <v>447</v>
      </c>
      <c r="G21" s="413">
        <v>1997</v>
      </c>
      <c r="H21" s="414">
        <v>1103190000</v>
      </c>
      <c r="I21" s="415">
        <v>1.2</v>
      </c>
      <c r="J21" s="415">
        <v>1.65</v>
      </c>
      <c r="K21" s="414" t="s">
        <v>341</v>
      </c>
      <c r="L21" s="414">
        <v>37367</v>
      </c>
      <c r="M21" s="415">
        <v>125</v>
      </c>
      <c r="N21" s="415">
        <v>13</v>
      </c>
      <c r="O21" s="415">
        <v>8.65</v>
      </c>
      <c r="P21" s="415">
        <v>163</v>
      </c>
      <c r="Q21" s="415">
        <v>47</v>
      </c>
      <c r="R21" s="415">
        <v>100</v>
      </c>
      <c r="S21" s="415">
        <v>0</v>
      </c>
      <c r="T21" s="416"/>
      <c r="U21" s="417"/>
      <c r="V21" s="418"/>
    </row>
    <row r="22" spans="1:22" ht="30" customHeight="1">
      <c r="A22" s="428"/>
      <c r="B22" s="429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430"/>
      <c r="U22" s="429"/>
      <c r="V22" s="431"/>
    </row>
    <row r="23" spans="1:22" ht="27" customHeight="1">
      <c r="A23" s="432" t="s">
        <v>283</v>
      </c>
      <c r="B23" s="433" t="s">
        <v>330</v>
      </c>
      <c r="C23" s="434"/>
      <c r="D23" s="453"/>
      <c r="E23" s="453"/>
      <c r="F23" s="453"/>
      <c r="G23" s="453"/>
      <c r="H23" s="454"/>
      <c r="I23" s="454"/>
      <c r="J23" s="454"/>
      <c r="K23" s="454"/>
      <c r="L23" s="454"/>
      <c r="M23" s="454"/>
      <c r="N23" s="454"/>
      <c r="O23" s="454"/>
      <c r="P23" s="454"/>
      <c r="Q23" s="454"/>
      <c r="R23" s="454"/>
      <c r="S23" s="454"/>
      <c r="T23" s="440"/>
      <c r="U23" s="441"/>
      <c r="V23" s="455"/>
    </row>
    <row r="24" spans="1:22" s="117" customFormat="1" ht="27" customHeight="1">
      <c r="A24" s="443">
        <f>A21+1</f>
        <v>9</v>
      </c>
      <c r="B24" s="444" t="s">
        <v>396</v>
      </c>
      <c r="C24" s="445"/>
      <c r="D24" s="446" t="s">
        <v>397</v>
      </c>
      <c r="E24" s="446" t="s">
        <v>344</v>
      </c>
      <c r="F24" s="446" t="s">
        <v>334</v>
      </c>
      <c r="G24" s="447">
        <v>1981</v>
      </c>
      <c r="H24" s="448">
        <v>527157250</v>
      </c>
      <c r="I24" s="448">
        <v>0.9</v>
      </c>
      <c r="J24" s="448">
        <v>2.15</v>
      </c>
      <c r="K24" s="448" t="s">
        <v>341</v>
      </c>
      <c r="L24" s="448">
        <v>175000</v>
      </c>
      <c r="M24" s="448">
        <v>75</v>
      </c>
      <c r="N24" s="448">
        <v>8</v>
      </c>
      <c r="O24" s="448">
        <v>6</v>
      </c>
      <c r="P24" s="449">
        <v>228</v>
      </c>
      <c r="Q24" s="448">
        <v>50</v>
      </c>
      <c r="R24" s="448">
        <v>52</v>
      </c>
      <c r="S24" s="449">
        <v>0</v>
      </c>
      <c r="T24" s="450"/>
      <c r="U24" s="451"/>
      <c r="V24" s="452"/>
    </row>
    <row r="25" spans="1:22" s="117" customFormat="1" ht="27" customHeight="1">
      <c r="A25" s="410">
        <f>A24+1</f>
        <v>10</v>
      </c>
      <c r="B25" s="411" t="s">
        <v>404</v>
      </c>
      <c r="C25" s="167"/>
      <c r="D25" s="412" t="s">
        <v>397</v>
      </c>
      <c r="E25" s="412" t="s">
        <v>344</v>
      </c>
      <c r="F25" s="412" t="s">
        <v>334</v>
      </c>
      <c r="G25" s="413">
        <v>1980</v>
      </c>
      <c r="H25" s="414">
        <v>21316000</v>
      </c>
      <c r="I25" s="415">
        <v>2.36</v>
      </c>
      <c r="J25" s="415">
        <v>2</v>
      </c>
      <c r="K25" s="414" t="s">
        <v>341</v>
      </c>
      <c r="L25" s="414">
        <v>80000</v>
      </c>
      <c r="M25" s="414">
        <v>71</v>
      </c>
      <c r="N25" s="415">
        <v>8</v>
      </c>
      <c r="O25" s="415">
        <v>10</v>
      </c>
      <c r="P25" s="415">
        <v>250</v>
      </c>
      <c r="Q25" s="415">
        <v>72</v>
      </c>
      <c r="R25" s="415">
        <v>64</v>
      </c>
      <c r="S25" s="415">
        <v>0</v>
      </c>
      <c r="T25" s="416"/>
      <c r="U25" s="417"/>
      <c r="V25" s="418"/>
    </row>
    <row r="26" spans="1:22" s="117" customFormat="1" ht="27" customHeight="1">
      <c r="A26" s="410">
        <f t="shared" ref="A26:A89" si="1">A25+1</f>
        <v>11</v>
      </c>
      <c r="B26" s="411" t="s">
        <v>473</v>
      </c>
      <c r="C26" s="167"/>
      <c r="D26" s="412" t="s">
        <v>343</v>
      </c>
      <c r="E26" s="412" t="s">
        <v>344</v>
      </c>
      <c r="F26" s="412" t="s">
        <v>334</v>
      </c>
      <c r="G26" s="413">
        <v>1996</v>
      </c>
      <c r="H26" s="414">
        <v>352719850</v>
      </c>
      <c r="I26" s="414">
        <v>4.5999999999999996</v>
      </c>
      <c r="J26" s="414">
        <v>8.5</v>
      </c>
      <c r="K26" s="414" t="s">
        <v>341</v>
      </c>
      <c r="L26" s="414">
        <v>130000</v>
      </c>
      <c r="M26" s="414">
        <v>105.58</v>
      </c>
      <c r="N26" s="414">
        <v>9</v>
      </c>
      <c r="O26" s="414">
        <v>25</v>
      </c>
      <c r="P26" s="415">
        <v>200</v>
      </c>
      <c r="Q26" s="414">
        <v>81</v>
      </c>
      <c r="R26" s="414">
        <v>350</v>
      </c>
      <c r="S26" s="415">
        <v>0</v>
      </c>
      <c r="T26" s="416"/>
      <c r="U26" s="417"/>
      <c r="V26" s="418"/>
    </row>
    <row r="27" spans="1:22" s="117" customFormat="1" ht="27" customHeight="1">
      <c r="A27" s="410">
        <f t="shared" si="1"/>
        <v>12</v>
      </c>
      <c r="B27" s="411" t="s">
        <v>474</v>
      </c>
      <c r="C27" s="167"/>
      <c r="D27" s="412" t="s">
        <v>475</v>
      </c>
      <c r="E27" s="412" t="s">
        <v>344</v>
      </c>
      <c r="F27" s="412" t="s">
        <v>334</v>
      </c>
      <c r="G27" s="413">
        <v>2004</v>
      </c>
      <c r="H27" s="414">
        <v>450000000</v>
      </c>
      <c r="I27" s="414">
        <v>2.5</v>
      </c>
      <c r="J27" s="414">
        <v>0.65</v>
      </c>
      <c r="K27" s="414" t="s">
        <v>345</v>
      </c>
      <c r="L27" s="414">
        <v>18000</v>
      </c>
      <c r="M27" s="414">
        <v>35</v>
      </c>
      <c r="N27" s="414">
        <v>8</v>
      </c>
      <c r="O27" s="414">
        <v>10</v>
      </c>
      <c r="P27" s="415">
        <v>35</v>
      </c>
      <c r="Q27" s="414">
        <v>50</v>
      </c>
      <c r="R27" s="423" t="s">
        <v>43</v>
      </c>
      <c r="S27" s="415">
        <v>0</v>
      </c>
      <c r="T27" s="416"/>
      <c r="U27" s="417"/>
      <c r="V27" s="418"/>
    </row>
    <row r="28" spans="1:22" s="117" customFormat="1" ht="27" customHeight="1">
      <c r="A28" s="410">
        <f t="shared" si="1"/>
        <v>13</v>
      </c>
      <c r="B28" s="411" t="s">
        <v>394</v>
      </c>
      <c r="C28" s="167"/>
      <c r="D28" s="412" t="s">
        <v>395</v>
      </c>
      <c r="E28" s="412" t="s">
        <v>344</v>
      </c>
      <c r="F28" s="412" t="s">
        <v>334</v>
      </c>
      <c r="G28" s="413">
        <v>2006</v>
      </c>
      <c r="H28" s="414">
        <v>1053420000</v>
      </c>
      <c r="I28" s="414">
        <v>1.07</v>
      </c>
      <c r="J28" s="414">
        <v>1.5</v>
      </c>
      <c r="K28" s="414" t="s">
        <v>345</v>
      </c>
      <c r="L28" s="414">
        <v>22691</v>
      </c>
      <c r="M28" s="414">
        <v>46</v>
      </c>
      <c r="N28" s="414">
        <v>10</v>
      </c>
      <c r="O28" s="414">
        <v>7</v>
      </c>
      <c r="P28" s="415">
        <v>75</v>
      </c>
      <c r="Q28" s="423">
        <v>50</v>
      </c>
      <c r="R28" s="423">
        <v>75</v>
      </c>
      <c r="S28" s="415">
        <v>0</v>
      </c>
      <c r="T28" s="416"/>
      <c r="U28" s="417"/>
      <c r="V28" s="418"/>
    </row>
    <row r="29" spans="1:22" s="117" customFormat="1" ht="27" customHeight="1">
      <c r="A29" s="410">
        <f t="shared" si="1"/>
        <v>14</v>
      </c>
      <c r="B29" s="411" t="s">
        <v>331</v>
      </c>
      <c r="C29" s="167"/>
      <c r="D29" s="412" t="s">
        <v>332</v>
      </c>
      <c r="E29" s="412" t="s">
        <v>344</v>
      </c>
      <c r="F29" s="412" t="s">
        <v>334</v>
      </c>
      <c r="G29" s="413">
        <v>1980</v>
      </c>
      <c r="H29" s="414">
        <v>34120000</v>
      </c>
      <c r="I29" s="414">
        <v>4.62</v>
      </c>
      <c r="J29" s="414">
        <v>1.2</v>
      </c>
      <c r="K29" s="414" t="s">
        <v>336</v>
      </c>
      <c r="L29" s="414">
        <v>38400</v>
      </c>
      <c r="M29" s="414">
        <v>40</v>
      </c>
      <c r="N29" s="414">
        <v>13</v>
      </c>
      <c r="O29" s="414">
        <v>6</v>
      </c>
      <c r="P29" s="415">
        <v>200</v>
      </c>
      <c r="Q29" s="414">
        <v>0</v>
      </c>
      <c r="R29" s="414">
        <v>123</v>
      </c>
      <c r="S29" s="415">
        <v>0</v>
      </c>
      <c r="T29" s="416"/>
      <c r="U29" s="417"/>
      <c r="V29" s="418"/>
    </row>
    <row r="30" spans="1:22" s="117" customFormat="1" ht="27" customHeight="1">
      <c r="A30" s="410">
        <f t="shared" si="1"/>
        <v>15</v>
      </c>
      <c r="B30" s="411" t="s">
        <v>366</v>
      </c>
      <c r="C30" s="167"/>
      <c r="D30" s="412" t="s">
        <v>367</v>
      </c>
      <c r="E30" s="412" t="s">
        <v>344</v>
      </c>
      <c r="F30" s="412" t="s">
        <v>334</v>
      </c>
      <c r="G30" s="413">
        <v>1980</v>
      </c>
      <c r="H30" s="414">
        <v>9618000</v>
      </c>
      <c r="I30" s="414">
        <v>0.85</v>
      </c>
      <c r="J30" s="414">
        <v>2</v>
      </c>
      <c r="K30" s="414" t="s">
        <v>336</v>
      </c>
      <c r="L30" s="414">
        <v>80000</v>
      </c>
      <c r="M30" s="414">
        <v>71</v>
      </c>
      <c r="N30" s="414">
        <v>8</v>
      </c>
      <c r="O30" s="414">
        <v>5</v>
      </c>
      <c r="P30" s="415">
        <v>300</v>
      </c>
      <c r="Q30" s="415">
        <v>70</v>
      </c>
      <c r="R30" s="415">
        <v>28</v>
      </c>
      <c r="S30" s="415">
        <v>0</v>
      </c>
      <c r="T30" s="416"/>
      <c r="U30" s="417"/>
      <c r="V30" s="418"/>
    </row>
    <row r="31" spans="1:22" s="117" customFormat="1" ht="27" customHeight="1">
      <c r="A31" s="410">
        <f t="shared" si="1"/>
        <v>16</v>
      </c>
      <c r="B31" s="411" t="s">
        <v>476</v>
      </c>
      <c r="C31" s="167"/>
      <c r="D31" s="412" t="s">
        <v>477</v>
      </c>
      <c r="E31" s="412" t="s">
        <v>344</v>
      </c>
      <c r="F31" s="412" t="s">
        <v>334</v>
      </c>
      <c r="G31" s="413">
        <v>1981</v>
      </c>
      <c r="H31" s="414">
        <v>28605000</v>
      </c>
      <c r="I31" s="414">
        <v>0.44</v>
      </c>
      <c r="J31" s="414">
        <v>1</v>
      </c>
      <c r="K31" s="414" t="s">
        <v>341</v>
      </c>
      <c r="L31" s="414">
        <v>21000</v>
      </c>
      <c r="M31" s="414">
        <v>60</v>
      </c>
      <c r="N31" s="414">
        <v>5</v>
      </c>
      <c r="O31" s="414">
        <v>3.5</v>
      </c>
      <c r="P31" s="415">
        <v>100</v>
      </c>
      <c r="Q31" s="414">
        <v>28</v>
      </c>
      <c r="R31" s="414">
        <v>22</v>
      </c>
      <c r="S31" s="415">
        <v>0</v>
      </c>
      <c r="T31" s="416"/>
      <c r="U31" s="417"/>
      <c r="V31" s="418"/>
    </row>
    <row r="32" spans="1:22" s="117" customFormat="1" ht="27" customHeight="1">
      <c r="A32" s="410">
        <f t="shared" si="1"/>
        <v>17</v>
      </c>
      <c r="B32" s="411" t="s">
        <v>478</v>
      </c>
      <c r="C32" s="167"/>
      <c r="D32" s="412" t="s">
        <v>350</v>
      </c>
      <c r="E32" s="412" t="s">
        <v>344</v>
      </c>
      <c r="F32" s="412" t="s">
        <v>334</v>
      </c>
      <c r="G32" s="413">
        <v>1997</v>
      </c>
      <c r="H32" s="414">
        <v>287531000</v>
      </c>
      <c r="I32" s="414">
        <v>4.18</v>
      </c>
      <c r="J32" s="414">
        <v>0.8</v>
      </c>
      <c r="K32" s="414" t="s">
        <v>345</v>
      </c>
      <c r="L32" s="414">
        <v>56200</v>
      </c>
      <c r="M32" s="414">
        <v>72.260000000000005</v>
      </c>
      <c r="N32" s="414">
        <v>9</v>
      </c>
      <c r="O32" s="414">
        <v>10</v>
      </c>
      <c r="P32" s="415">
        <v>50</v>
      </c>
      <c r="Q32" s="414">
        <v>43</v>
      </c>
      <c r="R32" s="414">
        <v>36</v>
      </c>
      <c r="S32" s="415">
        <v>0</v>
      </c>
      <c r="T32" s="416"/>
      <c r="U32" s="417"/>
      <c r="V32" s="418"/>
    </row>
    <row r="33" spans="1:22" s="117" customFormat="1" ht="27" customHeight="1">
      <c r="A33" s="410">
        <f t="shared" si="1"/>
        <v>18</v>
      </c>
      <c r="B33" s="411" t="s">
        <v>387</v>
      </c>
      <c r="C33" s="167"/>
      <c r="D33" s="412" t="s">
        <v>350</v>
      </c>
      <c r="E33" s="412" t="s">
        <v>344</v>
      </c>
      <c r="F33" s="412" t="s">
        <v>334</v>
      </c>
      <c r="G33" s="413">
        <v>2007</v>
      </c>
      <c r="H33" s="414">
        <f>1049010000/2</f>
        <v>524505000</v>
      </c>
      <c r="I33" s="415">
        <v>3.5</v>
      </c>
      <c r="J33" s="415">
        <v>0.8</v>
      </c>
      <c r="K33" s="414" t="s">
        <v>341</v>
      </c>
      <c r="L33" s="414">
        <v>160000</v>
      </c>
      <c r="M33" s="415">
        <v>135</v>
      </c>
      <c r="N33" s="414">
        <v>9</v>
      </c>
      <c r="O33" s="415">
        <v>6</v>
      </c>
      <c r="P33" s="415">
        <v>150</v>
      </c>
      <c r="Q33" s="415">
        <v>50</v>
      </c>
      <c r="R33" s="415">
        <v>100</v>
      </c>
      <c r="S33" s="415">
        <v>0</v>
      </c>
      <c r="T33" s="416"/>
      <c r="U33" s="417"/>
      <c r="V33" s="418"/>
    </row>
    <row r="34" spans="1:22" s="117" customFormat="1" ht="27" customHeight="1">
      <c r="A34" s="410">
        <f t="shared" si="1"/>
        <v>19</v>
      </c>
      <c r="B34" s="411" t="s">
        <v>349</v>
      </c>
      <c r="C34" s="167"/>
      <c r="D34" s="412" t="s">
        <v>350</v>
      </c>
      <c r="E34" s="412" t="s">
        <v>344</v>
      </c>
      <c r="F34" s="412" t="s">
        <v>334</v>
      </c>
      <c r="G34" s="413">
        <v>2007</v>
      </c>
      <c r="H34" s="414">
        <f>1049010000/2</f>
        <v>524505000</v>
      </c>
      <c r="I34" s="415">
        <v>4</v>
      </c>
      <c r="J34" s="415">
        <v>0.75</v>
      </c>
      <c r="K34" s="414" t="s">
        <v>341</v>
      </c>
      <c r="L34" s="414">
        <v>150000</v>
      </c>
      <c r="M34" s="415">
        <v>95</v>
      </c>
      <c r="N34" s="415">
        <v>11</v>
      </c>
      <c r="O34" s="415">
        <v>6</v>
      </c>
      <c r="P34" s="415">
        <v>160</v>
      </c>
      <c r="Q34" s="415">
        <v>25</v>
      </c>
      <c r="R34" s="415">
        <v>100</v>
      </c>
      <c r="S34" s="415">
        <v>0</v>
      </c>
      <c r="T34" s="416"/>
      <c r="U34" s="417"/>
      <c r="V34" s="418"/>
    </row>
    <row r="35" spans="1:22" s="117" customFormat="1" ht="27" customHeight="1">
      <c r="A35" s="410">
        <f t="shared" si="1"/>
        <v>20</v>
      </c>
      <c r="B35" s="411" t="s">
        <v>479</v>
      </c>
      <c r="C35" s="167"/>
      <c r="D35" s="412" t="s">
        <v>350</v>
      </c>
      <c r="E35" s="412" t="s">
        <v>344</v>
      </c>
      <c r="F35" s="412" t="s">
        <v>334</v>
      </c>
      <c r="G35" s="413">
        <v>1984</v>
      </c>
      <c r="H35" s="414">
        <v>0</v>
      </c>
      <c r="I35" s="415">
        <v>0.67</v>
      </c>
      <c r="J35" s="415">
        <v>1.5</v>
      </c>
      <c r="K35" s="414" t="s">
        <v>341</v>
      </c>
      <c r="L35" s="414">
        <v>60000</v>
      </c>
      <c r="M35" s="415">
        <v>60</v>
      </c>
      <c r="N35" s="415">
        <v>5.7</v>
      </c>
      <c r="O35" s="415">
        <v>4</v>
      </c>
      <c r="P35" s="415">
        <v>60</v>
      </c>
      <c r="Q35" s="415">
        <v>15</v>
      </c>
      <c r="R35" s="415">
        <v>50</v>
      </c>
      <c r="S35" s="415">
        <v>0</v>
      </c>
      <c r="T35" s="416"/>
      <c r="U35" s="417"/>
      <c r="V35" s="418"/>
    </row>
    <row r="36" spans="1:22" s="117" customFormat="1" ht="27" customHeight="1">
      <c r="A36" s="410">
        <f t="shared" si="1"/>
        <v>21</v>
      </c>
      <c r="B36" s="411" t="s">
        <v>480</v>
      </c>
      <c r="C36" s="167"/>
      <c r="D36" s="412" t="s">
        <v>481</v>
      </c>
      <c r="E36" s="412" t="s">
        <v>348</v>
      </c>
      <c r="F36" s="412" t="s">
        <v>334</v>
      </c>
      <c r="G36" s="413">
        <v>1982</v>
      </c>
      <c r="H36" s="414">
        <v>262940000</v>
      </c>
      <c r="I36" s="415">
        <v>0.75</v>
      </c>
      <c r="J36" s="415">
        <v>3.5</v>
      </c>
      <c r="K36" s="414" t="s">
        <v>341</v>
      </c>
      <c r="L36" s="414">
        <v>157500</v>
      </c>
      <c r="M36" s="414">
        <v>110</v>
      </c>
      <c r="N36" s="414">
        <v>11.5</v>
      </c>
      <c r="O36" s="414">
        <v>10</v>
      </c>
      <c r="P36" s="414">
        <v>123</v>
      </c>
      <c r="Q36" s="414">
        <v>163</v>
      </c>
      <c r="R36" s="414">
        <v>52</v>
      </c>
      <c r="S36" s="415">
        <v>0</v>
      </c>
      <c r="T36" s="416"/>
      <c r="U36" s="417"/>
      <c r="V36" s="418"/>
    </row>
    <row r="37" spans="1:22" s="117" customFormat="1" ht="27" customHeight="1">
      <c r="A37" s="410">
        <f t="shared" si="1"/>
        <v>22</v>
      </c>
      <c r="B37" s="411" t="s">
        <v>482</v>
      </c>
      <c r="C37" s="167"/>
      <c r="D37" s="412" t="s">
        <v>481</v>
      </c>
      <c r="E37" s="412" t="s">
        <v>348</v>
      </c>
      <c r="F37" s="412" t="s">
        <v>334</v>
      </c>
      <c r="G37" s="413">
        <v>1983</v>
      </c>
      <c r="H37" s="414">
        <v>0</v>
      </c>
      <c r="I37" s="415">
        <v>0.6</v>
      </c>
      <c r="J37" s="415">
        <v>2</v>
      </c>
      <c r="K37" s="414" t="s">
        <v>341</v>
      </c>
      <c r="L37" s="414">
        <v>100000</v>
      </c>
      <c r="M37" s="415">
        <v>70</v>
      </c>
      <c r="N37" s="415">
        <v>7</v>
      </c>
      <c r="O37" s="415">
        <v>3</v>
      </c>
      <c r="P37" s="415">
        <v>50</v>
      </c>
      <c r="Q37" s="415">
        <v>20</v>
      </c>
      <c r="R37" s="415">
        <v>25</v>
      </c>
      <c r="S37" s="415">
        <v>0</v>
      </c>
      <c r="T37" s="416"/>
      <c r="U37" s="417"/>
      <c r="V37" s="418"/>
    </row>
    <row r="38" spans="1:22" s="117" customFormat="1" ht="27" customHeight="1">
      <c r="A38" s="410">
        <f t="shared" si="1"/>
        <v>23</v>
      </c>
      <c r="B38" s="411" t="s">
        <v>483</v>
      </c>
      <c r="C38" s="167"/>
      <c r="D38" s="412" t="s">
        <v>481</v>
      </c>
      <c r="E38" s="412" t="s">
        <v>348</v>
      </c>
      <c r="F38" s="412" t="s">
        <v>334</v>
      </c>
      <c r="G38" s="413">
        <v>1980</v>
      </c>
      <c r="H38" s="414">
        <v>0</v>
      </c>
      <c r="I38" s="415">
        <v>0.6</v>
      </c>
      <c r="J38" s="415">
        <v>1.2</v>
      </c>
      <c r="K38" s="414" t="s">
        <v>341</v>
      </c>
      <c r="L38" s="414">
        <v>40000</v>
      </c>
      <c r="M38" s="415">
        <v>60</v>
      </c>
      <c r="N38" s="415">
        <v>6</v>
      </c>
      <c r="O38" s="415">
        <v>3</v>
      </c>
      <c r="P38" s="415">
        <v>40</v>
      </c>
      <c r="Q38" s="415">
        <v>10</v>
      </c>
      <c r="R38" s="415">
        <v>10</v>
      </c>
      <c r="S38" s="415">
        <v>0</v>
      </c>
      <c r="T38" s="416"/>
      <c r="U38" s="417"/>
      <c r="V38" s="418"/>
    </row>
    <row r="39" spans="1:22" s="117" customFormat="1" ht="27" customHeight="1">
      <c r="A39" s="410">
        <f t="shared" si="1"/>
        <v>24</v>
      </c>
      <c r="B39" s="411" t="s">
        <v>484</v>
      </c>
      <c r="C39" s="167"/>
      <c r="D39" s="412" t="s">
        <v>481</v>
      </c>
      <c r="E39" s="412" t="s">
        <v>348</v>
      </c>
      <c r="F39" s="412" t="s">
        <v>334</v>
      </c>
      <c r="G39" s="413">
        <v>1982</v>
      </c>
      <c r="H39" s="414">
        <v>0</v>
      </c>
      <c r="I39" s="415">
        <v>0.7</v>
      </c>
      <c r="J39" s="415">
        <v>1.25</v>
      </c>
      <c r="K39" s="414" t="s">
        <v>341</v>
      </c>
      <c r="L39" s="414">
        <v>38000</v>
      </c>
      <c r="M39" s="415">
        <v>65</v>
      </c>
      <c r="N39" s="415">
        <v>6</v>
      </c>
      <c r="O39" s="415">
        <v>3</v>
      </c>
      <c r="P39" s="415">
        <v>42</v>
      </c>
      <c r="Q39" s="415">
        <v>10</v>
      </c>
      <c r="R39" s="415">
        <v>10</v>
      </c>
      <c r="S39" s="415">
        <v>0</v>
      </c>
      <c r="T39" s="416"/>
      <c r="U39" s="417"/>
      <c r="V39" s="418"/>
    </row>
    <row r="40" spans="1:22" s="117" customFormat="1" ht="27" customHeight="1">
      <c r="A40" s="410">
        <f t="shared" si="1"/>
        <v>25</v>
      </c>
      <c r="B40" s="411" t="s">
        <v>485</v>
      </c>
      <c r="C40" s="167"/>
      <c r="D40" s="412" t="s">
        <v>486</v>
      </c>
      <c r="E40" s="412" t="s">
        <v>348</v>
      </c>
      <c r="F40" s="412" t="s">
        <v>334</v>
      </c>
      <c r="G40" s="413">
        <v>1996</v>
      </c>
      <c r="H40" s="414">
        <v>316827549</v>
      </c>
      <c r="I40" s="414">
        <v>8.67</v>
      </c>
      <c r="J40" s="414">
        <v>3.75</v>
      </c>
      <c r="K40" s="414" t="s">
        <v>341</v>
      </c>
      <c r="L40" s="414">
        <v>300000</v>
      </c>
      <c r="M40" s="414">
        <v>133</v>
      </c>
      <c r="N40" s="414">
        <v>8</v>
      </c>
      <c r="O40" s="414">
        <v>10</v>
      </c>
      <c r="P40" s="415">
        <v>5</v>
      </c>
      <c r="Q40" s="414">
        <v>74</v>
      </c>
      <c r="R40" s="414">
        <v>75</v>
      </c>
      <c r="S40" s="415">
        <v>0</v>
      </c>
      <c r="T40" s="416"/>
      <c r="U40" s="417"/>
      <c r="V40" s="418" t="s">
        <v>487</v>
      </c>
    </row>
    <row r="41" spans="1:22" s="117" customFormat="1" ht="27" customHeight="1">
      <c r="A41" s="410">
        <f t="shared" si="1"/>
        <v>26</v>
      </c>
      <c r="B41" s="411" t="s">
        <v>346</v>
      </c>
      <c r="C41" s="167"/>
      <c r="D41" s="412" t="s">
        <v>347</v>
      </c>
      <c r="E41" s="412" t="s">
        <v>348</v>
      </c>
      <c r="F41" s="412" t="s">
        <v>334</v>
      </c>
      <c r="G41" s="413">
        <v>1982</v>
      </c>
      <c r="H41" s="414">
        <v>370270000</v>
      </c>
      <c r="I41" s="414">
        <v>1.6</v>
      </c>
      <c r="J41" s="414">
        <v>4.8499999999999996</v>
      </c>
      <c r="K41" s="414" t="s">
        <v>341</v>
      </c>
      <c r="L41" s="414">
        <v>289100</v>
      </c>
      <c r="M41" s="414">
        <v>122.3</v>
      </c>
      <c r="N41" s="414">
        <v>11.5</v>
      </c>
      <c r="O41" s="414">
        <v>20</v>
      </c>
      <c r="P41" s="415">
        <v>206</v>
      </c>
      <c r="Q41" s="414">
        <v>100</v>
      </c>
      <c r="R41" s="414">
        <v>100</v>
      </c>
      <c r="S41" s="415">
        <v>0</v>
      </c>
      <c r="T41" s="416"/>
      <c r="U41" s="417"/>
      <c r="V41" s="418"/>
    </row>
    <row r="42" spans="1:22" s="117" customFormat="1" ht="27" customHeight="1">
      <c r="A42" s="410">
        <f t="shared" si="1"/>
        <v>27</v>
      </c>
      <c r="B42" s="411" t="s">
        <v>488</v>
      </c>
      <c r="C42" s="167"/>
      <c r="D42" s="412" t="s">
        <v>489</v>
      </c>
      <c r="E42" s="412" t="s">
        <v>490</v>
      </c>
      <c r="F42" s="412" t="s">
        <v>334</v>
      </c>
      <c r="G42" s="413">
        <v>1982</v>
      </c>
      <c r="H42" s="414">
        <v>0</v>
      </c>
      <c r="I42" s="415">
        <v>0.6</v>
      </c>
      <c r="J42" s="415">
        <v>1</v>
      </c>
      <c r="K42" s="414" t="s">
        <v>341</v>
      </c>
      <c r="L42" s="414">
        <v>39000</v>
      </c>
      <c r="M42" s="415">
        <v>50</v>
      </c>
      <c r="N42" s="415">
        <v>5</v>
      </c>
      <c r="O42" s="415">
        <v>4</v>
      </c>
      <c r="P42" s="415">
        <v>25</v>
      </c>
      <c r="Q42" s="415">
        <v>30</v>
      </c>
      <c r="R42" s="415">
        <v>15</v>
      </c>
      <c r="S42" s="415">
        <v>0</v>
      </c>
      <c r="T42" s="416"/>
      <c r="U42" s="417"/>
      <c r="V42" s="418"/>
    </row>
    <row r="43" spans="1:22" s="117" customFormat="1" ht="27" customHeight="1">
      <c r="A43" s="410">
        <f t="shared" si="1"/>
        <v>28</v>
      </c>
      <c r="B43" s="411" t="s">
        <v>491</v>
      </c>
      <c r="C43" s="167"/>
      <c r="D43" s="412" t="s">
        <v>489</v>
      </c>
      <c r="E43" s="412" t="s">
        <v>490</v>
      </c>
      <c r="F43" s="412" t="s">
        <v>334</v>
      </c>
      <c r="G43" s="413">
        <v>1980</v>
      </c>
      <c r="H43" s="414">
        <v>0</v>
      </c>
      <c r="I43" s="415">
        <v>0.6</v>
      </c>
      <c r="J43" s="415">
        <v>1.2</v>
      </c>
      <c r="K43" s="414" t="s">
        <v>341</v>
      </c>
      <c r="L43" s="414">
        <v>40000</v>
      </c>
      <c r="M43" s="415">
        <v>50</v>
      </c>
      <c r="N43" s="415">
        <v>6</v>
      </c>
      <c r="O43" s="415">
        <v>3</v>
      </c>
      <c r="P43" s="415">
        <v>30</v>
      </c>
      <c r="Q43" s="415">
        <v>15</v>
      </c>
      <c r="R43" s="415">
        <v>5</v>
      </c>
      <c r="S43" s="415">
        <v>0</v>
      </c>
      <c r="T43" s="416"/>
      <c r="U43" s="417"/>
      <c r="V43" s="418"/>
    </row>
    <row r="44" spans="1:22" s="117" customFormat="1" ht="27" customHeight="1">
      <c r="A44" s="410">
        <f t="shared" si="1"/>
        <v>29</v>
      </c>
      <c r="B44" s="411" t="s">
        <v>492</v>
      </c>
      <c r="C44" s="167"/>
      <c r="D44" s="412" t="s">
        <v>361</v>
      </c>
      <c r="E44" s="412" t="s">
        <v>490</v>
      </c>
      <c r="F44" s="412" t="s">
        <v>334</v>
      </c>
      <c r="G44" s="413">
        <v>1996</v>
      </c>
      <c r="H44" s="414">
        <v>257779660</v>
      </c>
      <c r="I44" s="414">
        <v>0.75</v>
      </c>
      <c r="J44" s="414">
        <v>3.5</v>
      </c>
      <c r="K44" s="414" t="s">
        <v>341</v>
      </c>
      <c r="L44" s="414">
        <v>130000</v>
      </c>
      <c r="M44" s="414">
        <v>124.4</v>
      </c>
      <c r="N44" s="414">
        <v>11</v>
      </c>
      <c r="O44" s="414">
        <v>3</v>
      </c>
      <c r="P44" s="415">
        <v>100</v>
      </c>
      <c r="Q44" s="414">
        <v>46</v>
      </c>
      <c r="R44" s="414">
        <v>41</v>
      </c>
      <c r="S44" s="415">
        <v>0</v>
      </c>
      <c r="T44" s="416"/>
      <c r="U44" s="417"/>
      <c r="V44" s="418"/>
    </row>
    <row r="45" spans="1:22" s="117" customFormat="1" ht="27" customHeight="1">
      <c r="A45" s="410">
        <f t="shared" si="1"/>
        <v>30</v>
      </c>
      <c r="B45" s="411" t="s">
        <v>493</v>
      </c>
      <c r="C45" s="167"/>
      <c r="D45" s="412" t="s">
        <v>361</v>
      </c>
      <c r="E45" s="412" t="s">
        <v>490</v>
      </c>
      <c r="F45" s="412" t="s">
        <v>334</v>
      </c>
      <c r="G45" s="413">
        <v>2000</v>
      </c>
      <c r="H45" s="414">
        <v>283975000</v>
      </c>
      <c r="I45" s="414">
        <v>0.5</v>
      </c>
      <c r="J45" s="414">
        <v>0.86</v>
      </c>
      <c r="K45" s="414" t="s">
        <v>345</v>
      </c>
      <c r="L45" s="414">
        <v>60000</v>
      </c>
      <c r="M45" s="414">
        <v>28.4</v>
      </c>
      <c r="N45" s="414">
        <v>7</v>
      </c>
      <c r="O45" s="414">
        <v>3</v>
      </c>
      <c r="P45" s="415">
        <v>25</v>
      </c>
      <c r="Q45" s="414">
        <v>50.5</v>
      </c>
      <c r="R45" s="414">
        <v>10</v>
      </c>
      <c r="S45" s="415">
        <v>0</v>
      </c>
      <c r="T45" s="416"/>
      <c r="U45" s="417"/>
      <c r="V45" s="418"/>
    </row>
    <row r="46" spans="1:22" s="117" customFormat="1" ht="27" customHeight="1">
      <c r="A46" s="410">
        <f t="shared" si="1"/>
        <v>31</v>
      </c>
      <c r="B46" s="411" t="s">
        <v>494</v>
      </c>
      <c r="C46" s="167"/>
      <c r="D46" s="412" t="s">
        <v>361</v>
      </c>
      <c r="E46" s="412" t="s">
        <v>490</v>
      </c>
      <c r="F46" s="412" t="s">
        <v>334</v>
      </c>
      <c r="G46" s="413">
        <v>1983</v>
      </c>
      <c r="H46" s="414">
        <v>0</v>
      </c>
      <c r="I46" s="415">
        <v>0.7</v>
      </c>
      <c r="J46" s="415">
        <v>2</v>
      </c>
      <c r="K46" s="414" t="s">
        <v>341</v>
      </c>
      <c r="L46" s="414">
        <v>100000</v>
      </c>
      <c r="M46" s="415">
        <v>60</v>
      </c>
      <c r="N46" s="415">
        <v>7</v>
      </c>
      <c r="O46" s="415">
        <v>4</v>
      </c>
      <c r="P46" s="415">
        <v>100</v>
      </c>
      <c r="Q46" s="415">
        <v>50</v>
      </c>
      <c r="R46" s="415">
        <v>30</v>
      </c>
      <c r="S46" s="415">
        <v>0</v>
      </c>
      <c r="T46" s="416"/>
      <c r="U46" s="417"/>
      <c r="V46" s="418"/>
    </row>
    <row r="47" spans="1:22" s="117" customFormat="1" ht="27" customHeight="1">
      <c r="A47" s="410">
        <f t="shared" si="1"/>
        <v>32</v>
      </c>
      <c r="B47" s="411" t="s">
        <v>495</v>
      </c>
      <c r="C47" s="167"/>
      <c r="D47" s="412" t="s">
        <v>361</v>
      </c>
      <c r="E47" s="412" t="s">
        <v>490</v>
      </c>
      <c r="F47" s="412" t="s">
        <v>334</v>
      </c>
      <c r="G47" s="413">
        <v>1983</v>
      </c>
      <c r="H47" s="414">
        <v>0</v>
      </c>
      <c r="I47" s="415">
        <v>0.5</v>
      </c>
      <c r="J47" s="415">
        <v>1.2</v>
      </c>
      <c r="K47" s="414" t="s">
        <v>341</v>
      </c>
      <c r="L47" s="414">
        <v>56000</v>
      </c>
      <c r="M47" s="415">
        <v>88</v>
      </c>
      <c r="N47" s="415">
        <v>6</v>
      </c>
      <c r="O47" s="415">
        <v>3</v>
      </c>
      <c r="P47" s="415">
        <v>70</v>
      </c>
      <c r="Q47" s="415">
        <v>25</v>
      </c>
      <c r="R47" s="415">
        <v>20</v>
      </c>
      <c r="S47" s="415">
        <v>0</v>
      </c>
      <c r="T47" s="416"/>
      <c r="U47" s="417"/>
      <c r="V47" s="418"/>
    </row>
    <row r="48" spans="1:22" s="117" customFormat="1" ht="27" customHeight="1">
      <c r="A48" s="410">
        <f t="shared" si="1"/>
        <v>33</v>
      </c>
      <c r="B48" s="411" t="s">
        <v>496</v>
      </c>
      <c r="C48" s="167"/>
      <c r="D48" s="412" t="s">
        <v>361</v>
      </c>
      <c r="E48" s="412" t="s">
        <v>490</v>
      </c>
      <c r="F48" s="412" t="s">
        <v>334</v>
      </c>
      <c r="G48" s="413">
        <v>1983</v>
      </c>
      <c r="H48" s="414">
        <v>0</v>
      </c>
      <c r="I48" s="415">
        <v>0.8</v>
      </c>
      <c r="J48" s="415">
        <v>0.8</v>
      </c>
      <c r="K48" s="414" t="s">
        <v>341</v>
      </c>
      <c r="L48" s="414">
        <v>76000</v>
      </c>
      <c r="M48" s="415">
        <v>72</v>
      </c>
      <c r="N48" s="415">
        <v>7</v>
      </c>
      <c r="O48" s="415">
        <v>3</v>
      </c>
      <c r="P48" s="415">
        <v>50</v>
      </c>
      <c r="Q48" s="415">
        <v>30</v>
      </c>
      <c r="R48" s="415">
        <v>20</v>
      </c>
      <c r="S48" s="415">
        <v>0</v>
      </c>
      <c r="T48" s="416"/>
      <c r="U48" s="417"/>
      <c r="V48" s="418"/>
    </row>
    <row r="49" spans="1:22" s="117" customFormat="1" ht="27" customHeight="1">
      <c r="A49" s="410">
        <f t="shared" si="1"/>
        <v>34</v>
      </c>
      <c r="B49" s="411" t="s">
        <v>497</v>
      </c>
      <c r="C49" s="167"/>
      <c r="D49" s="412" t="s">
        <v>361</v>
      </c>
      <c r="E49" s="412" t="s">
        <v>490</v>
      </c>
      <c r="F49" s="412" t="s">
        <v>334</v>
      </c>
      <c r="G49" s="413">
        <v>1983</v>
      </c>
      <c r="H49" s="414">
        <v>0</v>
      </c>
      <c r="I49" s="415">
        <v>0.7</v>
      </c>
      <c r="J49" s="415">
        <v>0.75</v>
      </c>
      <c r="K49" s="414" t="s">
        <v>341</v>
      </c>
      <c r="L49" s="414">
        <v>60000</v>
      </c>
      <c r="M49" s="415">
        <v>70</v>
      </c>
      <c r="N49" s="415">
        <v>6</v>
      </c>
      <c r="O49" s="415">
        <v>3</v>
      </c>
      <c r="P49" s="415">
        <v>70</v>
      </c>
      <c r="Q49" s="415">
        <v>35</v>
      </c>
      <c r="R49" s="415">
        <v>20</v>
      </c>
      <c r="S49" s="415">
        <v>0</v>
      </c>
      <c r="T49" s="416"/>
      <c r="U49" s="417"/>
      <c r="V49" s="418"/>
    </row>
    <row r="50" spans="1:22" s="117" customFormat="1" ht="27" customHeight="1">
      <c r="A50" s="410">
        <f t="shared" si="1"/>
        <v>35</v>
      </c>
      <c r="B50" s="411" t="s">
        <v>360</v>
      </c>
      <c r="C50" s="167"/>
      <c r="D50" s="412" t="s">
        <v>361</v>
      </c>
      <c r="E50" s="412" t="s">
        <v>490</v>
      </c>
      <c r="F50" s="412" t="s">
        <v>334</v>
      </c>
      <c r="G50" s="413">
        <v>1982</v>
      </c>
      <c r="H50" s="414">
        <v>0</v>
      </c>
      <c r="I50" s="415">
        <v>1.2</v>
      </c>
      <c r="J50" s="415">
        <v>2</v>
      </c>
      <c r="K50" s="414" t="s">
        <v>341</v>
      </c>
      <c r="L50" s="414">
        <v>75000</v>
      </c>
      <c r="M50" s="415">
        <v>60</v>
      </c>
      <c r="N50" s="415">
        <v>8</v>
      </c>
      <c r="O50" s="415">
        <v>4</v>
      </c>
      <c r="P50" s="415">
        <v>100</v>
      </c>
      <c r="Q50" s="415">
        <v>25</v>
      </c>
      <c r="R50" s="415">
        <v>25</v>
      </c>
      <c r="S50" s="415">
        <v>0</v>
      </c>
      <c r="T50" s="416"/>
      <c r="U50" s="417"/>
      <c r="V50" s="418"/>
    </row>
    <row r="51" spans="1:22" s="117" customFormat="1" ht="27" customHeight="1">
      <c r="A51" s="410">
        <f t="shared" si="1"/>
        <v>36</v>
      </c>
      <c r="B51" s="411" t="s">
        <v>498</v>
      </c>
      <c r="C51" s="167"/>
      <c r="D51" s="412" t="s">
        <v>361</v>
      </c>
      <c r="E51" s="412" t="s">
        <v>490</v>
      </c>
      <c r="F51" s="412" t="s">
        <v>334</v>
      </c>
      <c r="G51" s="413">
        <v>1980</v>
      </c>
      <c r="H51" s="414">
        <v>0</v>
      </c>
      <c r="I51" s="415">
        <v>0.7</v>
      </c>
      <c r="J51" s="415">
        <v>1.5</v>
      </c>
      <c r="K51" s="414" t="s">
        <v>341</v>
      </c>
      <c r="L51" s="414">
        <v>55000</v>
      </c>
      <c r="M51" s="415">
        <v>70</v>
      </c>
      <c r="N51" s="415">
        <v>6</v>
      </c>
      <c r="O51" s="415">
        <v>4</v>
      </c>
      <c r="P51" s="415">
        <v>70</v>
      </c>
      <c r="Q51" s="415">
        <v>25</v>
      </c>
      <c r="R51" s="415">
        <v>5</v>
      </c>
      <c r="S51" s="415">
        <v>0</v>
      </c>
      <c r="T51" s="416"/>
      <c r="U51" s="417"/>
      <c r="V51" s="418"/>
    </row>
    <row r="52" spans="1:22" s="117" customFormat="1" ht="27" customHeight="1">
      <c r="A52" s="410">
        <f t="shared" si="1"/>
        <v>37</v>
      </c>
      <c r="B52" s="411" t="s">
        <v>499</v>
      </c>
      <c r="C52" s="167"/>
      <c r="D52" s="412" t="s">
        <v>361</v>
      </c>
      <c r="E52" s="412" t="s">
        <v>490</v>
      </c>
      <c r="F52" s="412" t="s">
        <v>334</v>
      </c>
      <c r="G52" s="413">
        <v>1982</v>
      </c>
      <c r="H52" s="414">
        <v>0</v>
      </c>
      <c r="I52" s="415">
        <v>0.85</v>
      </c>
      <c r="J52" s="415">
        <v>1</v>
      </c>
      <c r="K52" s="414" t="s">
        <v>341</v>
      </c>
      <c r="L52" s="414">
        <v>32000</v>
      </c>
      <c r="M52" s="415">
        <v>70</v>
      </c>
      <c r="N52" s="415">
        <v>5</v>
      </c>
      <c r="O52" s="415">
        <v>2</v>
      </c>
      <c r="P52" s="415">
        <v>60</v>
      </c>
      <c r="Q52" s="415">
        <v>10</v>
      </c>
      <c r="R52" s="415">
        <v>10</v>
      </c>
      <c r="S52" s="415">
        <v>0</v>
      </c>
      <c r="T52" s="416"/>
      <c r="U52" s="417"/>
      <c r="V52" s="418"/>
    </row>
    <row r="53" spans="1:22" s="117" customFormat="1" ht="27" customHeight="1">
      <c r="A53" s="410">
        <f t="shared" si="1"/>
        <v>38</v>
      </c>
      <c r="B53" s="411" t="s">
        <v>500</v>
      </c>
      <c r="C53" s="167"/>
      <c r="D53" s="412" t="s">
        <v>361</v>
      </c>
      <c r="E53" s="412" t="s">
        <v>490</v>
      </c>
      <c r="F53" s="412" t="s">
        <v>334</v>
      </c>
      <c r="G53" s="413">
        <v>1982</v>
      </c>
      <c r="H53" s="414">
        <v>0</v>
      </c>
      <c r="I53" s="415">
        <v>0.75</v>
      </c>
      <c r="J53" s="415">
        <v>1</v>
      </c>
      <c r="K53" s="414" t="s">
        <v>341</v>
      </c>
      <c r="L53" s="414">
        <v>45000</v>
      </c>
      <c r="M53" s="415">
        <v>50</v>
      </c>
      <c r="N53" s="415">
        <v>5</v>
      </c>
      <c r="O53" s="415">
        <v>4</v>
      </c>
      <c r="P53" s="415">
        <v>50</v>
      </c>
      <c r="Q53" s="415">
        <v>25</v>
      </c>
      <c r="R53" s="415">
        <v>10</v>
      </c>
      <c r="S53" s="415">
        <v>0</v>
      </c>
      <c r="T53" s="416"/>
      <c r="U53" s="417"/>
      <c r="V53" s="418"/>
    </row>
    <row r="54" spans="1:22" s="117" customFormat="1" ht="27" customHeight="1">
      <c r="A54" s="410">
        <f t="shared" si="1"/>
        <v>39</v>
      </c>
      <c r="B54" s="411" t="s">
        <v>501</v>
      </c>
      <c r="C54" s="167"/>
      <c r="D54" s="419" t="s">
        <v>502</v>
      </c>
      <c r="E54" s="412" t="s">
        <v>490</v>
      </c>
      <c r="F54" s="412" t="s">
        <v>334</v>
      </c>
      <c r="G54" s="413">
        <v>1985</v>
      </c>
      <c r="H54" s="414">
        <v>0</v>
      </c>
      <c r="I54" s="415">
        <v>0.65</v>
      </c>
      <c r="J54" s="415">
        <v>1</v>
      </c>
      <c r="K54" s="414" t="s">
        <v>341</v>
      </c>
      <c r="L54" s="414">
        <v>42000</v>
      </c>
      <c r="M54" s="415">
        <v>50</v>
      </c>
      <c r="N54" s="415">
        <v>5</v>
      </c>
      <c r="O54" s="415">
        <v>4</v>
      </c>
      <c r="P54" s="415">
        <v>50</v>
      </c>
      <c r="Q54" s="415">
        <v>10</v>
      </c>
      <c r="R54" s="415">
        <v>12</v>
      </c>
      <c r="S54" s="415">
        <v>0</v>
      </c>
      <c r="T54" s="416"/>
      <c r="U54" s="417"/>
      <c r="V54" s="418"/>
    </row>
    <row r="55" spans="1:22" s="117" customFormat="1" ht="27" customHeight="1">
      <c r="A55" s="410">
        <f t="shared" si="1"/>
        <v>40</v>
      </c>
      <c r="B55" s="411" t="s">
        <v>503</v>
      </c>
      <c r="C55" s="167"/>
      <c r="D55" s="419" t="s">
        <v>502</v>
      </c>
      <c r="E55" s="412" t="s">
        <v>490</v>
      </c>
      <c r="F55" s="412" t="s">
        <v>334</v>
      </c>
      <c r="G55" s="413">
        <v>1980</v>
      </c>
      <c r="H55" s="414">
        <v>0</v>
      </c>
      <c r="I55" s="415">
        <v>0.6</v>
      </c>
      <c r="J55" s="415">
        <v>1.5</v>
      </c>
      <c r="K55" s="414" t="s">
        <v>341</v>
      </c>
      <c r="L55" s="414">
        <v>36000</v>
      </c>
      <c r="M55" s="415">
        <v>60</v>
      </c>
      <c r="N55" s="415">
        <v>5</v>
      </c>
      <c r="O55" s="415">
        <v>4</v>
      </c>
      <c r="P55" s="415">
        <v>45</v>
      </c>
      <c r="Q55" s="415">
        <v>15</v>
      </c>
      <c r="R55" s="415">
        <v>0</v>
      </c>
      <c r="S55" s="415">
        <v>0</v>
      </c>
      <c r="T55" s="416"/>
      <c r="U55" s="417"/>
      <c r="V55" s="418"/>
    </row>
    <row r="56" spans="1:22" s="117" customFormat="1" ht="27" customHeight="1">
      <c r="A56" s="410">
        <f t="shared" si="1"/>
        <v>41</v>
      </c>
      <c r="B56" s="411" t="s">
        <v>504</v>
      </c>
      <c r="C56" s="167"/>
      <c r="D56" s="419" t="s">
        <v>502</v>
      </c>
      <c r="E56" s="412" t="s">
        <v>490</v>
      </c>
      <c r="F56" s="412" t="s">
        <v>334</v>
      </c>
      <c r="G56" s="413">
        <v>1982</v>
      </c>
      <c r="H56" s="414">
        <v>0</v>
      </c>
      <c r="I56" s="415">
        <v>0.7</v>
      </c>
      <c r="J56" s="415">
        <v>0.75</v>
      </c>
      <c r="K56" s="414" t="s">
        <v>341</v>
      </c>
      <c r="L56" s="414">
        <v>35000</v>
      </c>
      <c r="M56" s="415">
        <v>60</v>
      </c>
      <c r="N56" s="415">
        <v>6</v>
      </c>
      <c r="O56" s="415">
        <v>3</v>
      </c>
      <c r="P56" s="415">
        <v>35</v>
      </c>
      <c r="Q56" s="415">
        <v>15</v>
      </c>
      <c r="R56" s="415">
        <v>10</v>
      </c>
      <c r="S56" s="415">
        <v>0</v>
      </c>
      <c r="T56" s="416"/>
      <c r="U56" s="417"/>
      <c r="V56" s="418"/>
    </row>
    <row r="57" spans="1:22" s="117" customFormat="1" ht="27" customHeight="1">
      <c r="A57" s="410">
        <f t="shared" si="1"/>
        <v>42</v>
      </c>
      <c r="B57" s="411" t="s">
        <v>368</v>
      </c>
      <c r="C57" s="167"/>
      <c r="D57" s="412" t="s">
        <v>369</v>
      </c>
      <c r="E57" s="412" t="s">
        <v>333</v>
      </c>
      <c r="F57" s="412" t="s">
        <v>334</v>
      </c>
      <c r="G57" s="413">
        <v>1982</v>
      </c>
      <c r="H57" s="414">
        <v>172804000</v>
      </c>
      <c r="I57" s="414">
        <v>1.37</v>
      </c>
      <c r="J57" s="414">
        <v>1.37</v>
      </c>
      <c r="K57" s="414" t="s">
        <v>341</v>
      </c>
      <c r="L57" s="414">
        <v>157700</v>
      </c>
      <c r="M57" s="414">
        <v>200</v>
      </c>
      <c r="N57" s="414">
        <v>13.5</v>
      </c>
      <c r="O57" s="414">
        <v>5</v>
      </c>
      <c r="P57" s="415">
        <v>82</v>
      </c>
      <c r="Q57" s="414">
        <v>174</v>
      </c>
      <c r="R57" s="414">
        <v>41</v>
      </c>
      <c r="S57" s="415">
        <v>0</v>
      </c>
      <c r="T57" s="416"/>
      <c r="U57" s="417"/>
      <c r="V57" s="418"/>
    </row>
    <row r="58" spans="1:22" s="117" customFormat="1" ht="27" customHeight="1">
      <c r="A58" s="410">
        <f t="shared" si="1"/>
        <v>43</v>
      </c>
      <c r="B58" s="411" t="s">
        <v>505</v>
      </c>
      <c r="C58" s="167"/>
      <c r="D58" s="412" t="s">
        <v>506</v>
      </c>
      <c r="E58" s="412" t="s">
        <v>333</v>
      </c>
      <c r="F58" s="412" t="s">
        <v>334</v>
      </c>
      <c r="G58" s="413">
        <v>2008</v>
      </c>
      <c r="H58" s="414">
        <v>2000000000</v>
      </c>
      <c r="I58" s="415">
        <v>4.91</v>
      </c>
      <c r="J58" s="415">
        <v>1.5</v>
      </c>
      <c r="K58" s="414" t="s">
        <v>355</v>
      </c>
      <c r="L58" s="414">
        <v>40000</v>
      </c>
      <c r="M58" s="415">
        <v>80.62</v>
      </c>
      <c r="N58" s="414">
        <v>9.5</v>
      </c>
      <c r="O58" s="415">
        <v>9.6999999999999993</v>
      </c>
      <c r="P58" s="415">
        <v>100</v>
      </c>
      <c r="Q58" s="415">
        <v>25</v>
      </c>
      <c r="R58" s="415">
        <v>100</v>
      </c>
      <c r="S58" s="415">
        <v>0</v>
      </c>
      <c r="T58" s="416"/>
      <c r="U58" s="417"/>
      <c r="V58" s="418"/>
    </row>
    <row r="59" spans="1:22" s="117" customFormat="1" ht="27" customHeight="1">
      <c r="A59" s="410">
        <f t="shared" si="1"/>
        <v>44</v>
      </c>
      <c r="B59" s="411" t="s">
        <v>507</v>
      </c>
      <c r="C59" s="167"/>
      <c r="D59" s="419" t="s">
        <v>358</v>
      </c>
      <c r="E59" s="412" t="s">
        <v>333</v>
      </c>
      <c r="F59" s="412" t="s">
        <v>334</v>
      </c>
      <c r="G59" s="413">
        <v>1982</v>
      </c>
      <c r="H59" s="414">
        <v>0</v>
      </c>
      <c r="I59" s="415">
        <v>1.1000000000000001</v>
      </c>
      <c r="J59" s="415">
        <v>1.2</v>
      </c>
      <c r="K59" s="414" t="s">
        <v>341</v>
      </c>
      <c r="L59" s="414">
        <v>50000</v>
      </c>
      <c r="M59" s="415">
        <v>55</v>
      </c>
      <c r="N59" s="415">
        <v>6</v>
      </c>
      <c r="O59" s="415">
        <v>4</v>
      </c>
      <c r="P59" s="415">
        <v>48</v>
      </c>
      <c r="Q59" s="415">
        <v>10</v>
      </c>
      <c r="R59" s="415">
        <v>5</v>
      </c>
      <c r="S59" s="415">
        <v>0</v>
      </c>
      <c r="T59" s="416"/>
      <c r="U59" s="417"/>
      <c r="V59" s="418"/>
    </row>
    <row r="60" spans="1:22" s="117" customFormat="1" ht="27" customHeight="1">
      <c r="A60" s="410">
        <f t="shared" si="1"/>
        <v>45</v>
      </c>
      <c r="B60" s="411" t="s">
        <v>508</v>
      </c>
      <c r="C60" s="167"/>
      <c r="D60" s="419" t="s">
        <v>509</v>
      </c>
      <c r="E60" s="412" t="s">
        <v>333</v>
      </c>
      <c r="F60" s="412" t="s">
        <v>334</v>
      </c>
      <c r="G60" s="413">
        <v>1982</v>
      </c>
      <c r="H60" s="414">
        <v>0</v>
      </c>
      <c r="I60" s="415">
        <v>0.7</v>
      </c>
      <c r="J60" s="415">
        <v>1</v>
      </c>
      <c r="K60" s="414" t="s">
        <v>341</v>
      </c>
      <c r="L60" s="414">
        <v>45000</v>
      </c>
      <c r="M60" s="415">
        <v>60</v>
      </c>
      <c r="N60" s="415">
        <v>5.7</v>
      </c>
      <c r="O60" s="415">
        <v>3.5</v>
      </c>
      <c r="P60" s="415">
        <v>50</v>
      </c>
      <c r="Q60" s="415">
        <v>10</v>
      </c>
      <c r="R60" s="415">
        <v>15</v>
      </c>
      <c r="S60" s="415">
        <v>0</v>
      </c>
      <c r="T60" s="416"/>
      <c r="U60" s="417"/>
      <c r="V60" s="418"/>
    </row>
    <row r="61" spans="1:22" s="117" customFormat="1" ht="27" customHeight="1">
      <c r="A61" s="410">
        <f t="shared" si="1"/>
        <v>46</v>
      </c>
      <c r="B61" s="411" t="s">
        <v>510</v>
      </c>
      <c r="C61" s="167"/>
      <c r="D61" s="412" t="s">
        <v>511</v>
      </c>
      <c r="E61" s="412" t="s">
        <v>379</v>
      </c>
      <c r="F61" s="412" t="s">
        <v>334</v>
      </c>
      <c r="G61" s="413">
        <v>1981</v>
      </c>
      <c r="H61" s="414">
        <v>168710000</v>
      </c>
      <c r="I61" s="415">
        <v>0.75</v>
      </c>
      <c r="J61" s="415">
        <v>0.96</v>
      </c>
      <c r="K61" s="414" t="s">
        <v>341</v>
      </c>
      <c r="L61" s="414">
        <v>21000</v>
      </c>
      <c r="M61" s="414">
        <v>96</v>
      </c>
      <c r="N61" s="415">
        <v>9</v>
      </c>
      <c r="O61" s="415">
        <v>6</v>
      </c>
      <c r="P61" s="415">
        <v>15</v>
      </c>
      <c r="Q61" s="415">
        <v>42</v>
      </c>
      <c r="R61" s="415">
        <v>30</v>
      </c>
      <c r="S61" s="415">
        <v>0</v>
      </c>
      <c r="T61" s="416"/>
      <c r="U61" s="417"/>
      <c r="V61" s="418"/>
    </row>
    <row r="62" spans="1:22" s="117" customFormat="1" ht="27" customHeight="1">
      <c r="A62" s="410">
        <f t="shared" si="1"/>
        <v>47</v>
      </c>
      <c r="B62" s="411" t="s">
        <v>512</v>
      </c>
      <c r="C62" s="167"/>
      <c r="D62" s="412" t="s">
        <v>511</v>
      </c>
      <c r="E62" s="412" t="s">
        <v>379</v>
      </c>
      <c r="F62" s="412" t="s">
        <v>334</v>
      </c>
      <c r="G62" s="413">
        <v>1981</v>
      </c>
      <c r="H62" s="414">
        <v>97060000</v>
      </c>
      <c r="I62" s="415">
        <v>0.5</v>
      </c>
      <c r="J62" s="415">
        <v>1.25</v>
      </c>
      <c r="K62" s="414" t="s">
        <v>341</v>
      </c>
      <c r="L62" s="414">
        <v>30600</v>
      </c>
      <c r="M62" s="414">
        <v>100</v>
      </c>
      <c r="N62" s="415">
        <v>8.5</v>
      </c>
      <c r="O62" s="415">
        <v>4</v>
      </c>
      <c r="P62" s="415">
        <v>35</v>
      </c>
      <c r="Q62" s="415">
        <v>78</v>
      </c>
      <c r="R62" s="415">
        <v>56</v>
      </c>
      <c r="S62" s="415">
        <v>0</v>
      </c>
      <c r="T62" s="416"/>
      <c r="U62" s="417"/>
      <c r="V62" s="418"/>
    </row>
    <row r="63" spans="1:22" s="117" customFormat="1" ht="27" customHeight="1">
      <c r="A63" s="410">
        <f t="shared" si="1"/>
        <v>48</v>
      </c>
      <c r="B63" s="411" t="s">
        <v>513</v>
      </c>
      <c r="C63" s="167"/>
      <c r="D63" s="412" t="s">
        <v>511</v>
      </c>
      <c r="E63" s="412" t="s">
        <v>379</v>
      </c>
      <c r="F63" s="412" t="s">
        <v>334</v>
      </c>
      <c r="G63" s="413">
        <v>1983</v>
      </c>
      <c r="H63" s="414">
        <v>80979000</v>
      </c>
      <c r="I63" s="414">
        <v>0.8</v>
      </c>
      <c r="J63" s="414">
        <v>1.1299999999999999</v>
      </c>
      <c r="K63" s="414" t="s">
        <v>341</v>
      </c>
      <c r="L63" s="414">
        <v>42873</v>
      </c>
      <c r="M63" s="414">
        <v>92</v>
      </c>
      <c r="N63" s="414">
        <v>8.5</v>
      </c>
      <c r="O63" s="414">
        <v>5</v>
      </c>
      <c r="P63" s="415">
        <v>25</v>
      </c>
      <c r="Q63" s="414">
        <v>35</v>
      </c>
      <c r="R63" s="414">
        <v>25</v>
      </c>
      <c r="S63" s="415">
        <v>0</v>
      </c>
      <c r="T63" s="416"/>
      <c r="U63" s="417"/>
      <c r="V63" s="418"/>
    </row>
    <row r="64" spans="1:22" s="117" customFormat="1" ht="27" customHeight="1">
      <c r="A64" s="410">
        <f t="shared" si="1"/>
        <v>49</v>
      </c>
      <c r="B64" s="411" t="s">
        <v>514</v>
      </c>
      <c r="C64" s="167"/>
      <c r="D64" s="412" t="s">
        <v>511</v>
      </c>
      <c r="E64" s="412" t="s">
        <v>379</v>
      </c>
      <c r="F64" s="412" t="s">
        <v>334</v>
      </c>
      <c r="G64" s="413">
        <v>1995</v>
      </c>
      <c r="H64" s="414">
        <v>434650000</v>
      </c>
      <c r="I64" s="414">
        <v>2.2000000000000002</v>
      </c>
      <c r="J64" s="414">
        <v>1.65</v>
      </c>
      <c r="K64" s="414" t="s">
        <v>345</v>
      </c>
      <c r="L64" s="414">
        <v>91200</v>
      </c>
      <c r="M64" s="414">
        <v>87</v>
      </c>
      <c r="N64" s="414">
        <v>9.5</v>
      </c>
      <c r="O64" s="414">
        <v>5</v>
      </c>
      <c r="P64" s="415">
        <v>100</v>
      </c>
      <c r="Q64" s="414">
        <v>58</v>
      </c>
      <c r="R64" s="414">
        <v>28</v>
      </c>
      <c r="S64" s="415">
        <v>0</v>
      </c>
      <c r="T64" s="416"/>
      <c r="U64" s="417"/>
      <c r="V64" s="418"/>
    </row>
    <row r="65" spans="1:22" s="117" customFormat="1" ht="27" customHeight="1">
      <c r="A65" s="410">
        <f t="shared" si="1"/>
        <v>50</v>
      </c>
      <c r="B65" s="411" t="s">
        <v>377</v>
      </c>
      <c r="C65" s="167"/>
      <c r="D65" s="412" t="s">
        <v>378</v>
      </c>
      <c r="E65" s="412" t="s">
        <v>379</v>
      </c>
      <c r="F65" s="412" t="s">
        <v>334</v>
      </c>
      <c r="G65" s="413">
        <v>1981</v>
      </c>
      <c r="H65" s="414">
        <v>66670000</v>
      </c>
      <c r="I65" s="415">
        <v>1.6</v>
      </c>
      <c r="J65" s="415">
        <v>2.75</v>
      </c>
      <c r="K65" s="414" t="s">
        <v>341</v>
      </c>
      <c r="L65" s="414">
        <v>72785</v>
      </c>
      <c r="M65" s="414">
        <v>85</v>
      </c>
      <c r="N65" s="415">
        <v>7</v>
      </c>
      <c r="O65" s="415">
        <v>3</v>
      </c>
      <c r="P65" s="415">
        <v>138</v>
      </c>
      <c r="Q65" s="415">
        <v>89</v>
      </c>
      <c r="R65" s="415">
        <v>22</v>
      </c>
      <c r="S65" s="415">
        <v>0</v>
      </c>
      <c r="T65" s="416"/>
      <c r="U65" s="417"/>
      <c r="V65" s="418"/>
    </row>
    <row r="66" spans="1:22" s="117" customFormat="1" ht="27" customHeight="1">
      <c r="A66" s="410">
        <f t="shared" si="1"/>
        <v>51</v>
      </c>
      <c r="B66" s="411" t="s">
        <v>382</v>
      </c>
      <c r="C66" s="167"/>
      <c r="D66" s="412" t="s">
        <v>378</v>
      </c>
      <c r="E66" s="412" t="s">
        <v>379</v>
      </c>
      <c r="F66" s="412" t="s">
        <v>334</v>
      </c>
      <c r="G66" s="413">
        <v>1981</v>
      </c>
      <c r="H66" s="414">
        <v>42570000</v>
      </c>
      <c r="I66" s="415">
        <v>1.6</v>
      </c>
      <c r="J66" s="415">
        <v>2.5</v>
      </c>
      <c r="K66" s="414" t="s">
        <v>341</v>
      </c>
      <c r="L66" s="414">
        <v>71785</v>
      </c>
      <c r="M66" s="414">
        <v>134</v>
      </c>
      <c r="N66" s="415">
        <v>6</v>
      </c>
      <c r="O66" s="415">
        <v>6</v>
      </c>
      <c r="P66" s="415">
        <v>91</v>
      </c>
      <c r="Q66" s="415">
        <v>36</v>
      </c>
      <c r="R66" s="415">
        <v>28</v>
      </c>
      <c r="S66" s="415">
        <v>0</v>
      </c>
      <c r="T66" s="416"/>
      <c r="U66" s="417"/>
      <c r="V66" s="418"/>
    </row>
    <row r="67" spans="1:22" s="117" customFormat="1" ht="27" customHeight="1">
      <c r="A67" s="410">
        <f t="shared" si="1"/>
        <v>52</v>
      </c>
      <c r="B67" s="411" t="s">
        <v>515</v>
      </c>
      <c r="C67" s="167"/>
      <c r="D67" s="412" t="s">
        <v>516</v>
      </c>
      <c r="E67" s="412" t="s">
        <v>379</v>
      </c>
      <c r="F67" s="412" t="s">
        <v>334</v>
      </c>
      <c r="G67" s="413">
        <v>1984</v>
      </c>
      <c r="H67" s="414">
        <v>175459000</v>
      </c>
      <c r="I67" s="415">
        <v>1.4</v>
      </c>
      <c r="J67" s="415">
        <v>2.1</v>
      </c>
      <c r="K67" s="414" t="s">
        <v>341</v>
      </c>
      <c r="L67" s="414">
        <v>58800</v>
      </c>
      <c r="M67" s="414">
        <v>86</v>
      </c>
      <c r="N67" s="415">
        <v>6</v>
      </c>
      <c r="O67" s="415">
        <v>5</v>
      </c>
      <c r="P67" s="415">
        <v>100</v>
      </c>
      <c r="Q67" s="415">
        <v>78</v>
      </c>
      <c r="R67" s="415">
        <v>56</v>
      </c>
      <c r="S67" s="415">
        <v>0</v>
      </c>
      <c r="T67" s="416"/>
      <c r="U67" s="417"/>
      <c r="V67" s="418"/>
    </row>
    <row r="68" spans="1:22" s="117" customFormat="1" ht="27" customHeight="1">
      <c r="A68" s="410">
        <f t="shared" si="1"/>
        <v>53</v>
      </c>
      <c r="B68" s="411" t="s">
        <v>517</v>
      </c>
      <c r="C68" s="167"/>
      <c r="D68" s="412" t="s">
        <v>516</v>
      </c>
      <c r="E68" s="412" t="s">
        <v>379</v>
      </c>
      <c r="F68" s="412" t="s">
        <v>334</v>
      </c>
      <c r="G68" s="413">
        <v>1980</v>
      </c>
      <c r="H68" s="414">
        <v>0</v>
      </c>
      <c r="I68" s="415">
        <v>0.7</v>
      </c>
      <c r="J68" s="415">
        <v>1.2</v>
      </c>
      <c r="K68" s="414" t="s">
        <v>341</v>
      </c>
      <c r="L68" s="414">
        <v>42000</v>
      </c>
      <c r="M68" s="415">
        <v>55</v>
      </c>
      <c r="N68" s="415">
        <v>5</v>
      </c>
      <c r="O68" s="415">
        <v>3</v>
      </c>
      <c r="P68" s="415">
        <v>50</v>
      </c>
      <c r="Q68" s="415">
        <v>15</v>
      </c>
      <c r="R68" s="415">
        <v>5</v>
      </c>
      <c r="S68" s="415">
        <v>0</v>
      </c>
      <c r="T68" s="416"/>
      <c r="U68" s="417"/>
      <c r="V68" s="418"/>
    </row>
    <row r="69" spans="1:22" s="117" customFormat="1" ht="27" customHeight="1">
      <c r="A69" s="410">
        <f t="shared" si="1"/>
        <v>54</v>
      </c>
      <c r="B69" s="411" t="s">
        <v>518</v>
      </c>
      <c r="C69" s="167"/>
      <c r="D69" s="412" t="s">
        <v>516</v>
      </c>
      <c r="E69" s="412" t="s">
        <v>379</v>
      </c>
      <c r="F69" s="412" t="s">
        <v>334</v>
      </c>
      <c r="G69" s="413">
        <v>1982</v>
      </c>
      <c r="H69" s="414">
        <v>0</v>
      </c>
      <c r="I69" s="415">
        <v>0.8</v>
      </c>
      <c r="J69" s="415">
        <v>1</v>
      </c>
      <c r="K69" s="414" t="s">
        <v>341</v>
      </c>
      <c r="L69" s="414">
        <v>37000</v>
      </c>
      <c r="M69" s="415">
        <v>50</v>
      </c>
      <c r="N69" s="415">
        <v>5</v>
      </c>
      <c r="O69" s="415">
        <v>3</v>
      </c>
      <c r="P69" s="415">
        <v>60</v>
      </c>
      <c r="Q69" s="415">
        <v>15</v>
      </c>
      <c r="R69" s="415">
        <v>0</v>
      </c>
      <c r="S69" s="415">
        <v>0</v>
      </c>
      <c r="T69" s="416"/>
      <c r="U69" s="417"/>
      <c r="V69" s="418"/>
    </row>
    <row r="70" spans="1:22" s="117" customFormat="1" ht="27" customHeight="1">
      <c r="A70" s="410">
        <f t="shared" si="1"/>
        <v>55</v>
      </c>
      <c r="B70" s="411" t="s">
        <v>402</v>
      </c>
      <c r="C70" s="167"/>
      <c r="D70" s="412" t="s">
        <v>379</v>
      </c>
      <c r="E70" s="412" t="s">
        <v>379</v>
      </c>
      <c r="F70" s="412" t="s">
        <v>334</v>
      </c>
      <c r="G70" s="413">
        <v>1981</v>
      </c>
      <c r="H70" s="414">
        <v>198865863</v>
      </c>
      <c r="I70" s="415">
        <v>0.75</v>
      </c>
      <c r="J70" s="415">
        <v>1.4</v>
      </c>
      <c r="K70" s="414" t="s">
        <v>341</v>
      </c>
      <c r="L70" s="414">
        <v>225500</v>
      </c>
      <c r="M70" s="414">
        <v>108</v>
      </c>
      <c r="N70" s="415">
        <v>8</v>
      </c>
      <c r="O70" s="415">
        <v>5</v>
      </c>
      <c r="P70" s="415">
        <v>96</v>
      </c>
      <c r="Q70" s="415">
        <v>38</v>
      </c>
      <c r="R70" s="415">
        <v>25</v>
      </c>
      <c r="S70" s="415">
        <v>0</v>
      </c>
      <c r="T70" s="416"/>
      <c r="U70" s="417"/>
      <c r="V70" s="418"/>
    </row>
    <row r="71" spans="1:22" s="117" customFormat="1" ht="27" customHeight="1">
      <c r="A71" s="410">
        <f t="shared" si="1"/>
        <v>56</v>
      </c>
      <c r="B71" s="411" t="s">
        <v>519</v>
      </c>
      <c r="C71" s="167"/>
      <c r="D71" s="412" t="s">
        <v>379</v>
      </c>
      <c r="E71" s="412" t="s">
        <v>379</v>
      </c>
      <c r="F71" s="412" t="s">
        <v>334</v>
      </c>
      <c r="G71" s="413">
        <v>1982</v>
      </c>
      <c r="H71" s="414">
        <v>150000000</v>
      </c>
      <c r="I71" s="415">
        <v>4.5</v>
      </c>
      <c r="J71" s="415">
        <v>2</v>
      </c>
      <c r="K71" s="414" t="s">
        <v>341</v>
      </c>
      <c r="L71" s="414">
        <v>65000</v>
      </c>
      <c r="M71" s="414">
        <v>100</v>
      </c>
      <c r="N71" s="415">
        <v>6</v>
      </c>
      <c r="O71" s="415">
        <v>4</v>
      </c>
      <c r="P71" s="415">
        <v>100</v>
      </c>
      <c r="Q71" s="415">
        <v>50</v>
      </c>
      <c r="R71" s="415">
        <v>50</v>
      </c>
      <c r="S71" s="415">
        <v>0</v>
      </c>
      <c r="T71" s="416"/>
      <c r="U71" s="417"/>
      <c r="V71" s="418"/>
    </row>
    <row r="72" spans="1:22" s="117" customFormat="1" ht="27" customHeight="1">
      <c r="A72" s="410">
        <f t="shared" si="1"/>
        <v>57</v>
      </c>
      <c r="B72" s="411" t="s">
        <v>520</v>
      </c>
      <c r="C72" s="167"/>
      <c r="D72" s="412" t="s">
        <v>379</v>
      </c>
      <c r="E72" s="412" t="s">
        <v>379</v>
      </c>
      <c r="F72" s="412" t="s">
        <v>334</v>
      </c>
      <c r="G72" s="413">
        <v>1980</v>
      </c>
      <c r="H72" s="414">
        <v>50000000</v>
      </c>
      <c r="I72" s="415">
        <v>3</v>
      </c>
      <c r="J72" s="415">
        <v>0.65</v>
      </c>
      <c r="K72" s="414" t="s">
        <v>341</v>
      </c>
      <c r="L72" s="414">
        <v>13230</v>
      </c>
      <c r="M72" s="414">
        <v>95</v>
      </c>
      <c r="N72" s="415">
        <v>4</v>
      </c>
      <c r="O72" s="415">
        <v>4</v>
      </c>
      <c r="P72" s="415">
        <v>100</v>
      </c>
      <c r="Q72" s="415">
        <v>50</v>
      </c>
      <c r="R72" s="415">
        <v>75</v>
      </c>
      <c r="S72" s="415">
        <v>0</v>
      </c>
      <c r="T72" s="416"/>
      <c r="U72" s="417"/>
      <c r="V72" s="418"/>
    </row>
    <row r="73" spans="1:22" s="117" customFormat="1" ht="27" customHeight="1">
      <c r="A73" s="410">
        <f t="shared" si="1"/>
        <v>58</v>
      </c>
      <c r="B73" s="411" t="s">
        <v>521</v>
      </c>
      <c r="C73" s="167"/>
      <c r="D73" s="412" t="s">
        <v>379</v>
      </c>
      <c r="E73" s="412" t="s">
        <v>379</v>
      </c>
      <c r="F73" s="412" t="s">
        <v>334</v>
      </c>
      <c r="G73" s="413">
        <v>1981</v>
      </c>
      <c r="H73" s="414">
        <v>33718000</v>
      </c>
      <c r="I73" s="414">
        <v>0.68</v>
      </c>
      <c r="J73" s="414">
        <v>3</v>
      </c>
      <c r="K73" s="414" t="s">
        <v>341</v>
      </c>
      <c r="L73" s="414">
        <v>100000</v>
      </c>
      <c r="M73" s="414">
        <v>70.75</v>
      </c>
      <c r="N73" s="414">
        <v>7</v>
      </c>
      <c r="O73" s="414">
        <v>3</v>
      </c>
      <c r="P73" s="414">
        <v>45</v>
      </c>
      <c r="Q73" s="414">
        <v>22</v>
      </c>
      <c r="R73" s="414">
        <v>18</v>
      </c>
      <c r="S73" s="415">
        <v>0</v>
      </c>
      <c r="T73" s="416"/>
      <c r="U73" s="417"/>
      <c r="V73" s="418"/>
    </row>
    <row r="74" spans="1:22" s="117" customFormat="1" ht="27" customHeight="1">
      <c r="A74" s="410">
        <f t="shared" si="1"/>
        <v>59</v>
      </c>
      <c r="B74" s="411" t="s">
        <v>522</v>
      </c>
      <c r="C74" s="167"/>
      <c r="D74" s="412" t="s">
        <v>379</v>
      </c>
      <c r="E74" s="412" t="s">
        <v>379</v>
      </c>
      <c r="F74" s="412" t="s">
        <v>334</v>
      </c>
      <c r="G74" s="413">
        <v>1981</v>
      </c>
      <c r="H74" s="414">
        <v>23130000</v>
      </c>
      <c r="I74" s="414">
        <v>0.78</v>
      </c>
      <c r="J74" s="414">
        <v>2.5099999999999998</v>
      </c>
      <c r="K74" s="414" t="s">
        <v>341</v>
      </c>
      <c r="L74" s="414">
        <v>71785</v>
      </c>
      <c r="M74" s="414">
        <v>134</v>
      </c>
      <c r="N74" s="414">
        <v>6.5</v>
      </c>
      <c r="O74" s="414">
        <v>7.4</v>
      </c>
      <c r="P74" s="415">
        <v>98</v>
      </c>
      <c r="Q74" s="414">
        <v>34</v>
      </c>
      <c r="R74" s="414">
        <v>27</v>
      </c>
      <c r="S74" s="415">
        <v>0</v>
      </c>
      <c r="T74" s="416"/>
      <c r="U74" s="417"/>
      <c r="V74" s="418"/>
    </row>
    <row r="75" spans="1:22" s="117" customFormat="1" ht="27" customHeight="1">
      <c r="A75" s="410">
        <f t="shared" si="1"/>
        <v>60</v>
      </c>
      <c r="B75" s="411" t="s">
        <v>523</v>
      </c>
      <c r="C75" s="167"/>
      <c r="D75" s="412" t="s">
        <v>379</v>
      </c>
      <c r="E75" s="412" t="s">
        <v>379</v>
      </c>
      <c r="F75" s="412" t="s">
        <v>334</v>
      </c>
      <c r="G75" s="413">
        <v>1982</v>
      </c>
      <c r="H75" s="414">
        <v>3410000</v>
      </c>
      <c r="I75" s="414">
        <v>0.78</v>
      </c>
      <c r="J75" s="414">
        <v>5.75</v>
      </c>
      <c r="K75" s="414" t="s">
        <v>341</v>
      </c>
      <c r="L75" s="414">
        <v>13125</v>
      </c>
      <c r="M75" s="414">
        <v>130</v>
      </c>
      <c r="N75" s="414">
        <v>5</v>
      </c>
      <c r="O75" s="414">
        <v>16</v>
      </c>
      <c r="P75" s="415">
        <v>136</v>
      </c>
      <c r="Q75" s="415">
        <v>36</v>
      </c>
      <c r="R75" s="415">
        <v>24</v>
      </c>
      <c r="S75" s="415">
        <v>0</v>
      </c>
      <c r="T75" s="416"/>
      <c r="U75" s="417"/>
      <c r="V75" s="418"/>
    </row>
    <row r="76" spans="1:22" s="117" customFormat="1" ht="27" customHeight="1">
      <c r="A76" s="410">
        <f t="shared" si="1"/>
        <v>61</v>
      </c>
      <c r="B76" s="411" t="s">
        <v>524</v>
      </c>
      <c r="C76" s="167"/>
      <c r="D76" s="412" t="s">
        <v>379</v>
      </c>
      <c r="E76" s="412" t="s">
        <v>379</v>
      </c>
      <c r="F76" s="412" t="s">
        <v>334</v>
      </c>
      <c r="G76" s="413">
        <v>1982</v>
      </c>
      <c r="H76" s="414">
        <v>48460000</v>
      </c>
      <c r="I76" s="414">
        <v>0.81</v>
      </c>
      <c r="J76" s="414">
        <v>0.75</v>
      </c>
      <c r="K76" s="414" t="s">
        <v>341</v>
      </c>
      <c r="L76" s="414">
        <v>81820</v>
      </c>
      <c r="M76" s="414">
        <v>177.55</v>
      </c>
      <c r="N76" s="414">
        <v>6</v>
      </c>
      <c r="O76" s="414">
        <v>1.6</v>
      </c>
      <c r="P76" s="415">
        <v>63</v>
      </c>
      <c r="Q76" s="414">
        <v>26</v>
      </c>
      <c r="R76" s="414">
        <v>32</v>
      </c>
      <c r="S76" s="415">
        <v>0</v>
      </c>
      <c r="T76" s="416"/>
      <c r="U76" s="417"/>
      <c r="V76" s="418"/>
    </row>
    <row r="77" spans="1:22" s="117" customFormat="1" ht="27" customHeight="1">
      <c r="A77" s="410">
        <f t="shared" si="1"/>
        <v>62</v>
      </c>
      <c r="B77" s="411" t="s">
        <v>525</v>
      </c>
      <c r="C77" s="167"/>
      <c r="D77" s="412" t="s">
        <v>379</v>
      </c>
      <c r="E77" s="412" t="s">
        <v>379</v>
      </c>
      <c r="F77" s="412" t="s">
        <v>334</v>
      </c>
      <c r="G77" s="413">
        <v>1984</v>
      </c>
      <c r="H77" s="414">
        <v>38859000</v>
      </c>
      <c r="I77" s="414">
        <v>0.46</v>
      </c>
      <c r="J77" s="414">
        <v>0.85</v>
      </c>
      <c r="K77" s="414" t="s">
        <v>341</v>
      </c>
      <c r="L77" s="414">
        <v>268250</v>
      </c>
      <c r="M77" s="414">
        <v>88</v>
      </c>
      <c r="N77" s="414">
        <v>6</v>
      </c>
      <c r="O77" s="414">
        <v>4</v>
      </c>
      <c r="P77" s="415">
        <v>35</v>
      </c>
      <c r="Q77" s="414">
        <v>12</v>
      </c>
      <c r="R77" s="414">
        <v>26</v>
      </c>
      <c r="S77" s="415">
        <v>0</v>
      </c>
      <c r="T77" s="416"/>
      <c r="U77" s="417"/>
      <c r="V77" s="418"/>
    </row>
    <row r="78" spans="1:22" s="117" customFormat="1" ht="27" customHeight="1">
      <c r="A78" s="410">
        <f t="shared" si="1"/>
        <v>63</v>
      </c>
      <c r="B78" s="411" t="s">
        <v>383</v>
      </c>
      <c r="C78" s="167"/>
      <c r="D78" s="412" t="s">
        <v>379</v>
      </c>
      <c r="E78" s="412" t="s">
        <v>379</v>
      </c>
      <c r="F78" s="412" t="s">
        <v>334</v>
      </c>
      <c r="G78" s="413">
        <v>1984</v>
      </c>
      <c r="H78" s="414">
        <v>43207000</v>
      </c>
      <c r="I78" s="414">
        <v>0.42</v>
      </c>
      <c r="J78" s="414">
        <v>3.2</v>
      </c>
      <c r="K78" s="414" t="s">
        <v>341</v>
      </c>
      <c r="L78" s="414">
        <v>297250</v>
      </c>
      <c r="M78" s="414">
        <v>95.85</v>
      </c>
      <c r="N78" s="414">
        <v>8.5</v>
      </c>
      <c r="O78" s="414">
        <v>4</v>
      </c>
      <c r="P78" s="415">
        <v>25</v>
      </c>
      <c r="Q78" s="414">
        <v>12</v>
      </c>
      <c r="R78" s="414">
        <v>18</v>
      </c>
      <c r="S78" s="415">
        <v>0</v>
      </c>
      <c r="T78" s="416"/>
      <c r="U78" s="417"/>
      <c r="V78" s="418"/>
    </row>
    <row r="79" spans="1:22" s="117" customFormat="1" ht="27" customHeight="1">
      <c r="A79" s="410">
        <f t="shared" si="1"/>
        <v>64</v>
      </c>
      <c r="B79" s="411" t="s">
        <v>405</v>
      </c>
      <c r="C79" s="167"/>
      <c r="D79" s="412" t="s">
        <v>526</v>
      </c>
      <c r="E79" s="412" t="s">
        <v>379</v>
      </c>
      <c r="F79" s="412" t="s">
        <v>334</v>
      </c>
      <c r="G79" s="413">
        <v>1981</v>
      </c>
      <c r="H79" s="414">
        <v>1122000</v>
      </c>
      <c r="I79" s="414">
        <v>0.6</v>
      </c>
      <c r="J79" s="414">
        <v>2.5</v>
      </c>
      <c r="K79" s="414" t="s">
        <v>341</v>
      </c>
      <c r="L79" s="414">
        <v>82500</v>
      </c>
      <c r="M79" s="414">
        <v>80</v>
      </c>
      <c r="N79" s="414">
        <v>9</v>
      </c>
      <c r="O79" s="414">
        <v>15</v>
      </c>
      <c r="P79" s="415">
        <v>157</v>
      </c>
      <c r="Q79" s="414">
        <v>24</v>
      </c>
      <c r="R79" s="414">
        <v>12</v>
      </c>
      <c r="S79" s="415">
        <v>0</v>
      </c>
      <c r="T79" s="416"/>
      <c r="U79" s="417"/>
      <c r="V79" s="418"/>
    </row>
    <row r="80" spans="1:22" s="117" customFormat="1" ht="27" customHeight="1">
      <c r="A80" s="410">
        <f t="shared" si="1"/>
        <v>65</v>
      </c>
      <c r="B80" s="411" t="s">
        <v>527</v>
      </c>
      <c r="C80" s="167"/>
      <c r="D80" s="412" t="s">
        <v>526</v>
      </c>
      <c r="E80" s="412" t="s">
        <v>379</v>
      </c>
      <c r="F80" s="412" t="s">
        <v>334</v>
      </c>
      <c r="G80" s="413">
        <v>1983</v>
      </c>
      <c r="H80" s="414">
        <v>0</v>
      </c>
      <c r="I80" s="415">
        <v>0.5</v>
      </c>
      <c r="J80" s="415">
        <v>1</v>
      </c>
      <c r="K80" s="414" t="s">
        <v>341</v>
      </c>
      <c r="L80" s="414">
        <v>50000</v>
      </c>
      <c r="M80" s="415">
        <v>60</v>
      </c>
      <c r="N80" s="415">
        <v>6</v>
      </c>
      <c r="O80" s="415">
        <v>4</v>
      </c>
      <c r="P80" s="415">
        <v>60</v>
      </c>
      <c r="Q80" s="415">
        <v>0</v>
      </c>
      <c r="R80" s="415">
        <v>15</v>
      </c>
      <c r="S80" s="415">
        <v>0</v>
      </c>
      <c r="T80" s="416"/>
      <c r="U80" s="417"/>
      <c r="V80" s="418"/>
    </row>
    <row r="81" spans="1:22" s="117" customFormat="1" ht="27" customHeight="1">
      <c r="A81" s="410">
        <f t="shared" si="1"/>
        <v>66</v>
      </c>
      <c r="B81" s="411" t="s">
        <v>528</v>
      </c>
      <c r="C81" s="167"/>
      <c r="D81" s="412" t="s">
        <v>526</v>
      </c>
      <c r="E81" s="412" t="s">
        <v>379</v>
      </c>
      <c r="F81" s="412" t="s">
        <v>334</v>
      </c>
      <c r="G81" s="413">
        <v>1983</v>
      </c>
      <c r="H81" s="414">
        <v>0</v>
      </c>
      <c r="I81" s="415">
        <v>0.6</v>
      </c>
      <c r="J81" s="415">
        <v>1.3</v>
      </c>
      <c r="K81" s="414" t="s">
        <v>341</v>
      </c>
      <c r="L81" s="414">
        <v>50000</v>
      </c>
      <c r="M81" s="415">
        <v>50</v>
      </c>
      <c r="N81" s="415">
        <v>5.5</v>
      </c>
      <c r="O81" s="415">
        <v>3</v>
      </c>
      <c r="P81" s="415">
        <v>56</v>
      </c>
      <c r="Q81" s="415">
        <v>20</v>
      </c>
      <c r="R81" s="415">
        <v>5</v>
      </c>
      <c r="S81" s="415">
        <v>0</v>
      </c>
      <c r="T81" s="416"/>
      <c r="U81" s="417"/>
      <c r="V81" s="418"/>
    </row>
    <row r="82" spans="1:22" s="117" customFormat="1" ht="27" customHeight="1">
      <c r="A82" s="410">
        <f t="shared" si="1"/>
        <v>67</v>
      </c>
      <c r="B82" s="411" t="s">
        <v>529</v>
      </c>
      <c r="C82" s="167"/>
      <c r="D82" s="412" t="s">
        <v>526</v>
      </c>
      <c r="E82" s="412" t="s">
        <v>379</v>
      </c>
      <c r="F82" s="412" t="s">
        <v>334</v>
      </c>
      <c r="G82" s="413">
        <v>1982</v>
      </c>
      <c r="H82" s="414">
        <v>0</v>
      </c>
      <c r="I82" s="415">
        <v>0.8</v>
      </c>
      <c r="J82" s="415">
        <v>1</v>
      </c>
      <c r="K82" s="414" t="s">
        <v>341</v>
      </c>
      <c r="L82" s="414">
        <v>42000</v>
      </c>
      <c r="M82" s="415">
        <v>65</v>
      </c>
      <c r="N82" s="415">
        <v>5</v>
      </c>
      <c r="O82" s="415">
        <v>3</v>
      </c>
      <c r="P82" s="415">
        <v>67</v>
      </c>
      <c r="Q82" s="415">
        <v>15</v>
      </c>
      <c r="R82" s="415">
        <v>14</v>
      </c>
      <c r="S82" s="415">
        <v>0</v>
      </c>
      <c r="T82" s="416"/>
      <c r="U82" s="417"/>
      <c r="V82" s="418"/>
    </row>
    <row r="83" spans="1:22" s="117" customFormat="1" ht="27" customHeight="1">
      <c r="A83" s="410">
        <f t="shared" si="1"/>
        <v>68</v>
      </c>
      <c r="B83" s="411" t="s">
        <v>530</v>
      </c>
      <c r="C83" s="167"/>
      <c r="D83" s="412" t="s">
        <v>526</v>
      </c>
      <c r="E83" s="412" t="s">
        <v>379</v>
      </c>
      <c r="F83" s="412" t="s">
        <v>334</v>
      </c>
      <c r="G83" s="413">
        <v>1981</v>
      </c>
      <c r="H83" s="414">
        <v>0</v>
      </c>
      <c r="I83" s="415">
        <v>0.7</v>
      </c>
      <c r="J83" s="415">
        <v>1.3</v>
      </c>
      <c r="K83" s="414" t="s">
        <v>341</v>
      </c>
      <c r="L83" s="414">
        <v>47000</v>
      </c>
      <c r="M83" s="415">
        <v>60</v>
      </c>
      <c r="N83" s="415">
        <v>5</v>
      </c>
      <c r="O83" s="415">
        <v>3.5</v>
      </c>
      <c r="P83" s="415">
        <v>26</v>
      </c>
      <c r="Q83" s="415">
        <v>20</v>
      </c>
      <c r="R83" s="415">
        <v>0</v>
      </c>
      <c r="S83" s="415">
        <v>0</v>
      </c>
      <c r="T83" s="416"/>
      <c r="U83" s="417"/>
      <c r="V83" s="418"/>
    </row>
    <row r="84" spans="1:22" s="117" customFormat="1" ht="27" customHeight="1">
      <c r="A84" s="410">
        <f t="shared" si="1"/>
        <v>69</v>
      </c>
      <c r="B84" s="411" t="s">
        <v>380</v>
      </c>
      <c r="C84" s="167"/>
      <c r="D84" s="412" t="s">
        <v>526</v>
      </c>
      <c r="E84" s="412" t="s">
        <v>379</v>
      </c>
      <c r="F84" s="412" t="s">
        <v>334</v>
      </c>
      <c r="G84" s="413">
        <v>1981</v>
      </c>
      <c r="H84" s="414">
        <v>0</v>
      </c>
      <c r="I84" s="414">
        <v>3.5</v>
      </c>
      <c r="J84" s="414">
        <v>3</v>
      </c>
      <c r="K84" s="414" t="s">
        <v>341</v>
      </c>
      <c r="L84" s="414">
        <v>145000</v>
      </c>
      <c r="M84" s="414">
        <v>75</v>
      </c>
      <c r="N84" s="414">
        <v>6.6</v>
      </c>
      <c r="O84" s="414">
        <v>15</v>
      </c>
      <c r="P84" s="415">
        <v>210</v>
      </c>
      <c r="Q84" s="414">
        <v>0</v>
      </c>
      <c r="R84" s="414">
        <v>0</v>
      </c>
      <c r="S84" s="415">
        <v>0</v>
      </c>
      <c r="T84" s="416"/>
      <c r="U84" s="417"/>
      <c r="V84" s="418"/>
    </row>
    <row r="85" spans="1:22" s="117" customFormat="1" ht="27" customHeight="1">
      <c r="A85" s="410">
        <f t="shared" si="1"/>
        <v>70</v>
      </c>
      <c r="B85" s="411" t="s">
        <v>531</v>
      </c>
      <c r="C85" s="167"/>
      <c r="D85" s="412" t="s">
        <v>532</v>
      </c>
      <c r="E85" s="412" t="s">
        <v>379</v>
      </c>
      <c r="F85" s="412" t="s">
        <v>334</v>
      </c>
      <c r="G85" s="413">
        <v>2003</v>
      </c>
      <c r="H85" s="414">
        <v>400000000</v>
      </c>
      <c r="I85" s="414">
        <v>1.5</v>
      </c>
      <c r="J85" s="414">
        <v>1</v>
      </c>
      <c r="K85" s="414" t="s">
        <v>345</v>
      </c>
      <c r="L85" s="414">
        <v>17500</v>
      </c>
      <c r="M85" s="414">
        <v>48</v>
      </c>
      <c r="N85" s="414">
        <v>8</v>
      </c>
      <c r="O85" s="414">
        <v>3</v>
      </c>
      <c r="P85" s="415">
        <v>25</v>
      </c>
      <c r="Q85" s="456">
        <v>50</v>
      </c>
      <c r="R85" s="423">
        <v>0</v>
      </c>
      <c r="S85" s="415">
        <v>0</v>
      </c>
      <c r="T85" s="416"/>
      <c r="U85" s="417"/>
      <c r="V85" s="418"/>
    </row>
    <row r="86" spans="1:22" s="117" customFormat="1" ht="27" customHeight="1">
      <c r="A86" s="410">
        <f t="shared" si="1"/>
        <v>71</v>
      </c>
      <c r="B86" s="411" t="s">
        <v>533</v>
      </c>
      <c r="C86" s="167"/>
      <c r="D86" s="412" t="s">
        <v>532</v>
      </c>
      <c r="E86" s="412" t="s">
        <v>379</v>
      </c>
      <c r="F86" s="412" t="s">
        <v>334</v>
      </c>
      <c r="G86" s="413">
        <v>1988</v>
      </c>
      <c r="H86" s="414">
        <v>0</v>
      </c>
      <c r="I86" s="415">
        <v>0.75</v>
      </c>
      <c r="J86" s="415">
        <v>1</v>
      </c>
      <c r="K86" s="414" t="s">
        <v>341</v>
      </c>
      <c r="L86" s="414">
        <v>57000</v>
      </c>
      <c r="M86" s="415">
        <v>70</v>
      </c>
      <c r="N86" s="415">
        <v>6</v>
      </c>
      <c r="O86" s="415">
        <v>4</v>
      </c>
      <c r="P86" s="415">
        <v>70</v>
      </c>
      <c r="Q86" s="415">
        <v>25</v>
      </c>
      <c r="R86" s="415">
        <v>10</v>
      </c>
      <c r="S86" s="415">
        <v>0</v>
      </c>
      <c r="T86" s="416"/>
      <c r="U86" s="417"/>
      <c r="V86" s="418"/>
    </row>
    <row r="87" spans="1:22" s="117" customFormat="1" ht="27" customHeight="1">
      <c r="A87" s="410">
        <f t="shared" si="1"/>
        <v>72</v>
      </c>
      <c r="B87" s="411" t="s">
        <v>534</v>
      </c>
      <c r="C87" s="167"/>
      <c r="D87" s="412" t="s">
        <v>532</v>
      </c>
      <c r="E87" s="412" t="s">
        <v>379</v>
      </c>
      <c r="F87" s="412" t="s">
        <v>334</v>
      </c>
      <c r="G87" s="413">
        <v>1982</v>
      </c>
      <c r="H87" s="414">
        <v>0</v>
      </c>
      <c r="I87" s="415">
        <v>1.5</v>
      </c>
      <c r="J87" s="415">
        <v>1.2</v>
      </c>
      <c r="K87" s="414" t="s">
        <v>341</v>
      </c>
      <c r="L87" s="414">
        <v>43000</v>
      </c>
      <c r="M87" s="415">
        <v>60</v>
      </c>
      <c r="N87" s="415">
        <v>5</v>
      </c>
      <c r="O87" s="415">
        <v>3</v>
      </c>
      <c r="P87" s="415">
        <v>76</v>
      </c>
      <c r="Q87" s="415">
        <v>15</v>
      </c>
      <c r="R87" s="415">
        <v>15</v>
      </c>
      <c r="S87" s="415">
        <v>0</v>
      </c>
      <c r="T87" s="416"/>
      <c r="U87" s="417"/>
      <c r="V87" s="418"/>
    </row>
    <row r="88" spans="1:22" s="117" customFormat="1" ht="27" customHeight="1">
      <c r="A88" s="410">
        <f t="shared" si="1"/>
        <v>73</v>
      </c>
      <c r="B88" s="411" t="s">
        <v>535</v>
      </c>
      <c r="C88" s="167"/>
      <c r="D88" s="412" t="s">
        <v>532</v>
      </c>
      <c r="E88" s="412" t="s">
        <v>379</v>
      </c>
      <c r="F88" s="412" t="s">
        <v>334</v>
      </c>
      <c r="G88" s="413">
        <v>1982</v>
      </c>
      <c r="H88" s="414">
        <v>0</v>
      </c>
      <c r="I88" s="415">
        <v>1.3</v>
      </c>
      <c r="J88" s="415">
        <v>1.2</v>
      </c>
      <c r="K88" s="414" t="s">
        <v>341</v>
      </c>
      <c r="L88" s="414">
        <v>40000</v>
      </c>
      <c r="M88" s="415">
        <v>60</v>
      </c>
      <c r="N88" s="415">
        <v>4</v>
      </c>
      <c r="O88" s="415">
        <v>3</v>
      </c>
      <c r="P88" s="415">
        <v>70</v>
      </c>
      <c r="Q88" s="415">
        <v>15</v>
      </c>
      <c r="R88" s="415">
        <v>15</v>
      </c>
      <c r="S88" s="415">
        <v>0</v>
      </c>
      <c r="T88" s="416"/>
      <c r="U88" s="417"/>
      <c r="V88" s="418"/>
    </row>
    <row r="89" spans="1:22" s="117" customFormat="1" ht="27" customHeight="1">
      <c r="A89" s="410">
        <f t="shared" si="1"/>
        <v>74</v>
      </c>
      <c r="B89" s="411" t="s">
        <v>337</v>
      </c>
      <c r="C89" s="167"/>
      <c r="D89" s="412" t="s">
        <v>338</v>
      </c>
      <c r="E89" s="412" t="s">
        <v>339</v>
      </c>
      <c r="F89" s="412" t="s">
        <v>334</v>
      </c>
      <c r="G89" s="413">
        <v>2003</v>
      </c>
      <c r="H89" s="414">
        <v>783021000</v>
      </c>
      <c r="I89" s="414">
        <v>1.5</v>
      </c>
      <c r="J89" s="414">
        <v>4</v>
      </c>
      <c r="K89" s="414" t="s">
        <v>341</v>
      </c>
      <c r="L89" s="414">
        <v>156500</v>
      </c>
      <c r="M89" s="414">
        <v>135</v>
      </c>
      <c r="N89" s="414">
        <v>12</v>
      </c>
      <c r="O89" s="414">
        <v>10</v>
      </c>
      <c r="P89" s="415">
        <v>150</v>
      </c>
      <c r="Q89" s="414">
        <v>30</v>
      </c>
      <c r="R89" s="414">
        <v>50</v>
      </c>
      <c r="S89" s="415">
        <v>0</v>
      </c>
      <c r="T89" s="416"/>
      <c r="U89" s="417"/>
      <c r="V89" s="418"/>
    </row>
    <row r="90" spans="1:22" s="117" customFormat="1" ht="27" customHeight="1">
      <c r="A90" s="410">
        <f t="shared" ref="A90:A117" si="2">A89+1</f>
        <v>75</v>
      </c>
      <c r="B90" s="411" t="s">
        <v>364</v>
      </c>
      <c r="C90" s="167"/>
      <c r="D90" s="412" t="s">
        <v>365</v>
      </c>
      <c r="E90" s="412" t="s">
        <v>339</v>
      </c>
      <c r="F90" s="412" t="s">
        <v>334</v>
      </c>
      <c r="G90" s="413">
        <v>2009</v>
      </c>
      <c r="H90" s="414">
        <v>109748000</v>
      </c>
      <c r="I90" s="415">
        <v>0.85</v>
      </c>
      <c r="J90" s="415">
        <v>4</v>
      </c>
      <c r="K90" s="414" t="s">
        <v>341</v>
      </c>
      <c r="L90" s="414">
        <v>160697</v>
      </c>
      <c r="M90" s="415">
        <v>155</v>
      </c>
      <c r="N90" s="415">
        <v>12.5</v>
      </c>
      <c r="O90" s="415">
        <v>15</v>
      </c>
      <c r="P90" s="415">
        <v>150</v>
      </c>
      <c r="Q90" s="415">
        <v>100</v>
      </c>
      <c r="R90" s="415">
        <v>175</v>
      </c>
      <c r="S90" s="415">
        <v>0</v>
      </c>
      <c r="T90" s="416"/>
      <c r="U90" s="417"/>
      <c r="V90" s="418"/>
    </row>
    <row r="91" spans="1:22" s="117" customFormat="1" ht="27" customHeight="1">
      <c r="A91" s="410">
        <f t="shared" si="2"/>
        <v>76</v>
      </c>
      <c r="B91" s="411" t="s">
        <v>536</v>
      </c>
      <c r="C91" s="167"/>
      <c r="D91" s="419" t="s">
        <v>537</v>
      </c>
      <c r="E91" s="412" t="s">
        <v>339</v>
      </c>
      <c r="F91" s="412" t="s">
        <v>334</v>
      </c>
      <c r="G91" s="413">
        <v>1982</v>
      </c>
      <c r="H91" s="414">
        <v>0</v>
      </c>
      <c r="I91" s="415">
        <v>0.8</v>
      </c>
      <c r="J91" s="415">
        <v>1</v>
      </c>
      <c r="K91" s="414" t="s">
        <v>341</v>
      </c>
      <c r="L91" s="414">
        <v>40000</v>
      </c>
      <c r="M91" s="415">
        <v>60</v>
      </c>
      <c r="N91" s="415">
        <v>6</v>
      </c>
      <c r="O91" s="415">
        <v>4</v>
      </c>
      <c r="P91" s="415">
        <v>80</v>
      </c>
      <c r="Q91" s="415">
        <v>25</v>
      </c>
      <c r="R91" s="415">
        <v>5</v>
      </c>
      <c r="S91" s="415">
        <v>0</v>
      </c>
      <c r="T91" s="416"/>
      <c r="U91" s="417"/>
      <c r="V91" s="418"/>
    </row>
    <row r="92" spans="1:22" s="117" customFormat="1" ht="27" customHeight="1">
      <c r="A92" s="410">
        <f t="shared" si="2"/>
        <v>77</v>
      </c>
      <c r="B92" s="411" t="s">
        <v>538</v>
      </c>
      <c r="C92" s="167"/>
      <c r="D92" s="419" t="s">
        <v>537</v>
      </c>
      <c r="E92" s="412" t="s">
        <v>339</v>
      </c>
      <c r="F92" s="412" t="s">
        <v>334</v>
      </c>
      <c r="G92" s="413">
        <v>1982</v>
      </c>
      <c r="H92" s="414">
        <v>0</v>
      </c>
      <c r="I92" s="415">
        <v>0.9</v>
      </c>
      <c r="J92" s="415">
        <v>1.2</v>
      </c>
      <c r="K92" s="414" t="s">
        <v>341</v>
      </c>
      <c r="L92" s="414">
        <v>50000</v>
      </c>
      <c r="M92" s="415">
        <v>55</v>
      </c>
      <c r="N92" s="415">
        <v>5</v>
      </c>
      <c r="O92" s="415">
        <v>3</v>
      </c>
      <c r="P92" s="415">
        <v>64</v>
      </c>
      <c r="Q92" s="415">
        <v>10</v>
      </c>
      <c r="R92" s="415">
        <v>0</v>
      </c>
      <c r="S92" s="415">
        <v>0</v>
      </c>
      <c r="T92" s="416"/>
      <c r="U92" s="417"/>
      <c r="V92" s="418"/>
    </row>
    <row r="93" spans="1:22" s="117" customFormat="1" ht="27" customHeight="1">
      <c r="A93" s="410">
        <f t="shared" si="2"/>
        <v>78</v>
      </c>
      <c r="B93" s="411" t="s">
        <v>539</v>
      </c>
      <c r="C93" s="167"/>
      <c r="D93" s="419" t="s">
        <v>537</v>
      </c>
      <c r="E93" s="412" t="s">
        <v>339</v>
      </c>
      <c r="F93" s="412" t="s">
        <v>334</v>
      </c>
      <c r="G93" s="413">
        <v>1982</v>
      </c>
      <c r="H93" s="414">
        <v>0</v>
      </c>
      <c r="I93" s="415">
        <v>0.5</v>
      </c>
      <c r="J93" s="415">
        <v>1.25</v>
      </c>
      <c r="K93" s="414" t="s">
        <v>341</v>
      </c>
      <c r="L93" s="414">
        <v>55000</v>
      </c>
      <c r="M93" s="415">
        <v>56</v>
      </c>
      <c r="N93" s="415">
        <v>6</v>
      </c>
      <c r="O93" s="415">
        <v>4</v>
      </c>
      <c r="P93" s="415">
        <v>40</v>
      </c>
      <c r="Q93" s="415">
        <v>10</v>
      </c>
      <c r="R93" s="415">
        <v>0</v>
      </c>
      <c r="S93" s="415">
        <v>0</v>
      </c>
      <c r="T93" s="416"/>
      <c r="U93" s="417"/>
      <c r="V93" s="418"/>
    </row>
    <row r="94" spans="1:22" s="117" customFormat="1" ht="27" customHeight="1">
      <c r="A94" s="410">
        <f t="shared" si="2"/>
        <v>79</v>
      </c>
      <c r="B94" s="411" t="s">
        <v>540</v>
      </c>
      <c r="C94" s="167"/>
      <c r="D94" s="412" t="s">
        <v>541</v>
      </c>
      <c r="E94" s="412" t="s">
        <v>339</v>
      </c>
      <c r="F94" s="412" t="s">
        <v>334</v>
      </c>
      <c r="G94" s="413">
        <v>1981</v>
      </c>
      <c r="H94" s="414">
        <v>33511000</v>
      </c>
      <c r="I94" s="414">
        <v>1.47</v>
      </c>
      <c r="J94" s="414">
        <v>7.5</v>
      </c>
      <c r="K94" s="414" t="s">
        <v>341</v>
      </c>
      <c r="L94" s="414">
        <v>196800</v>
      </c>
      <c r="M94" s="414">
        <v>106.5</v>
      </c>
      <c r="N94" s="414">
        <v>7</v>
      </c>
      <c r="O94" s="414">
        <v>5</v>
      </c>
      <c r="P94" s="415">
        <v>200</v>
      </c>
      <c r="Q94" s="415">
        <v>26</v>
      </c>
      <c r="R94" s="415">
        <v>41</v>
      </c>
      <c r="S94" s="415">
        <v>0</v>
      </c>
      <c r="T94" s="416"/>
      <c r="U94" s="417"/>
      <c r="V94" s="418"/>
    </row>
    <row r="95" spans="1:22" s="117" customFormat="1" ht="27" customHeight="1">
      <c r="A95" s="410">
        <f t="shared" si="2"/>
        <v>80</v>
      </c>
      <c r="B95" s="411" t="s">
        <v>385</v>
      </c>
      <c r="C95" s="167"/>
      <c r="D95" s="412" t="s">
        <v>542</v>
      </c>
      <c r="E95" s="412" t="s">
        <v>339</v>
      </c>
      <c r="F95" s="412" t="s">
        <v>334</v>
      </c>
      <c r="G95" s="413">
        <v>1982</v>
      </c>
      <c r="H95" s="414">
        <v>67670000</v>
      </c>
      <c r="I95" s="414">
        <v>1.17</v>
      </c>
      <c r="J95" s="414">
        <v>5.2</v>
      </c>
      <c r="K95" s="414" t="s">
        <v>341</v>
      </c>
      <c r="L95" s="414">
        <v>310000</v>
      </c>
      <c r="M95" s="414">
        <v>242.5</v>
      </c>
      <c r="N95" s="414">
        <v>9.5</v>
      </c>
      <c r="O95" s="414">
        <v>10</v>
      </c>
      <c r="P95" s="415">
        <v>300</v>
      </c>
      <c r="Q95" s="415">
        <v>28</v>
      </c>
      <c r="R95" s="415">
        <v>116</v>
      </c>
      <c r="S95" s="415">
        <v>0</v>
      </c>
      <c r="T95" s="416"/>
      <c r="U95" s="417"/>
      <c r="V95" s="418"/>
    </row>
    <row r="96" spans="1:22" s="117" customFormat="1" ht="27" customHeight="1">
      <c r="A96" s="410">
        <f t="shared" si="2"/>
        <v>81</v>
      </c>
      <c r="B96" s="411" t="s">
        <v>543</v>
      </c>
      <c r="C96" s="167"/>
      <c r="D96" s="412" t="s">
        <v>544</v>
      </c>
      <c r="E96" s="412" t="s">
        <v>339</v>
      </c>
      <c r="F96" s="412" t="s">
        <v>334</v>
      </c>
      <c r="G96" s="413">
        <v>1981</v>
      </c>
      <c r="H96" s="414">
        <v>93867000</v>
      </c>
      <c r="I96" s="415">
        <v>1.05</v>
      </c>
      <c r="J96" s="415">
        <v>4.5</v>
      </c>
      <c r="K96" s="414" t="s">
        <v>341</v>
      </c>
      <c r="L96" s="414">
        <v>198500</v>
      </c>
      <c r="M96" s="414">
        <v>106.25</v>
      </c>
      <c r="N96" s="415">
        <v>8.5</v>
      </c>
      <c r="O96" s="415">
        <v>5</v>
      </c>
      <c r="P96" s="415">
        <v>249</v>
      </c>
      <c r="Q96" s="415">
        <v>127</v>
      </c>
      <c r="R96" s="415">
        <v>116</v>
      </c>
      <c r="S96" s="415">
        <v>0</v>
      </c>
      <c r="T96" s="416"/>
      <c r="U96" s="417"/>
      <c r="V96" s="418"/>
    </row>
    <row r="97" spans="1:22" s="117" customFormat="1" ht="27" customHeight="1">
      <c r="A97" s="410">
        <f t="shared" si="2"/>
        <v>82</v>
      </c>
      <c r="B97" s="411" t="s">
        <v>545</v>
      </c>
      <c r="C97" s="167"/>
      <c r="D97" s="419" t="s">
        <v>544</v>
      </c>
      <c r="E97" s="412" t="s">
        <v>339</v>
      </c>
      <c r="F97" s="412" t="s">
        <v>334</v>
      </c>
      <c r="G97" s="413">
        <v>1986</v>
      </c>
      <c r="H97" s="414">
        <v>0</v>
      </c>
      <c r="I97" s="415">
        <v>0.6</v>
      </c>
      <c r="J97" s="415">
        <v>1</v>
      </c>
      <c r="K97" s="414" t="s">
        <v>341</v>
      </c>
      <c r="L97" s="414">
        <v>38000</v>
      </c>
      <c r="M97" s="415">
        <v>65</v>
      </c>
      <c r="N97" s="415">
        <v>6</v>
      </c>
      <c r="O97" s="415">
        <v>3</v>
      </c>
      <c r="P97" s="415">
        <v>45</v>
      </c>
      <c r="Q97" s="415">
        <v>15</v>
      </c>
      <c r="R97" s="415">
        <v>15</v>
      </c>
      <c r="S97" s="415">
        <v>0</v>
      </c>
      <c r="T97" s="416"/>
      <c r="U97" s="417"/>
      <c r="V97" s="418"/>
    </row>
    <row r="98" spans="1:22" s="117" customFormat="1" ht="27" customHeight="1">
      <c r="A98" s="410">
        <f t="shared" si="2"/>
        <v>83</v>
      </c>
      <c r="B98" s="411" t="s">
        <v>546</v>
      </c>
      <c r="C98" s="167"/>
      <c r="D98" s="419" t="s">
        <v>544</v>
      </c>
      <c r="E98" s="412" t="s">
        <v>339</v>
      </c>
      <c r="F98" s="412" t="s">
        <v>334</v>
      </c>
      <c r="G98" s="413">
        <v>1982</v>
      </c>
      <c r="H98" s="414">
        <v>0</v>
      </c>
      <c r="I98" s="415">
        <v>0.8</v>
      </c>
      <c r="J98" s="415">
        <v>0.8</v>
      </c>
      <c r="K98" s="414" t="s">
        <v>341</v>
      </c>
      <c r="L98" s="414">
        <v>39000</v>
      </c>
      <c r="M98" s="415">
        <v>56</v>
      </c>
      <c r="N98" s="415">
        <v>5</v>
      </c>
      <c r="O98" s="415">
        <v>3</v>
      </c>
      <c r="P98" s="415">
        <v>25</v>
      </c>
      <c r="Q98" s="415">
        <v>10</v>
      </c>
      <c r="R98" s="415">
        <v>10</v>
      </c>
      <c r="S98" s="415">
        <v>0</v>
      </c>
      <c r="T98" s="416"/>
      <c r="U98" s="417"/>
      <c r="V98" s="418"/>
    </row>
    <row r="99" spans="1:22" s="117" customFormat="1" ht="27" customHeight="1">
      <c r="A99" s="410">
        <f t="shared" si="2"/>
        <v>84</v>
      </c>
      <c r="B99" s="411" t="s">
        <v>351</v>
      </c>
      <c r="C99" s="167"/>
      <c r="D99" s="412" t="s">
        <v>547</v>
      </c>
      <c r="E99" s="412" t="s">
        <v>353</v>
      </c>
      <c r="F99" s="412" t="s">
        <v>334</v>
      </c>
      <c r="G99" s="413">
        <v>2009</v>
      </c>
      <c r="H99" s="414">
        <v>3200852000</v>
      </c>
      <c r="I99" s="415">
        <v>6.43</v>
      </c>
      <c r="J99" s="415">
        <v>3.34</v>
      </c>
      <c r="K99" s="414" t="s">
        <v>355</v>
      </c>
      <c r="L99" s="414">
        <v>110000</v>
      </c>
      <c r="M99" s="415">
        <v>120</v>
      </c>
      <c r="N99" s="415">
        <v>12.5</v>
      </c>
      <c r="O99" s="415">
        <v>12</v>
      </c>
      <c r="P99" s="415">
        <v>150</v>
      </c>
      <c r="Q99" s="415">
        <v>125</v>
      </c>
      <c r="R99" s="415">
        <v>100</v>
      </c>
      <c r="S99" s="415">
        <v>0</v>
      </c>
      <c r="T99" s="416"/>
      <c r="U99" s="417"/>
      <c r="V99" s="418" t="s">
        <v>356</v>
      </c>
    </row>
    <row r="100" spans="1:22" s="117" customFormat="1" ht="27" customHeight="1">
      <c r="A100" s="410">
        <f t="shared" si="2"/>
        <v>85</v>
      </c>
      <c r="B100" s="411" t="s">
        <v>548</v>
      </c>
      <c r="C100" s="167"/>
      <c r="D100" s="412" t="s">
        <v>549</v>
      </c>
      <c r="E100" s="412" t="s">
        <v>373</v>
      </c>
      <c r="F100" s="412" t="s">
        <v>334</v>
      </c>
      <c r="G100" s="413">
        <v>2005</v>
      </c>
      <c r="H100" s="414">
        <v>500000000</v>
      </c>
      <c r="I100" s="414">
        <v>2.5</v>
      </c>
      <c r="J100" s="414">
        <v>0.5</v>
      </c>
      <c r="K100" s="414" t="s">
        <v>345</v>
      </c>
      <c r="L100" s="414">
        <v>22500</v>
      </c>
      <c r="M100" s="414">
        <v>35</v>
      </c>
      <c r="N100" s="414">
        <v>8</v>
      </c>
      <c r="O100" s="414">
        <v>9.5</v>
      </c>
      <c r="P100" s="415">
        <v>120</v>
      </c>
      <c r="Q100" s="423">
        <v>0</v>
      </c>
      <c r="R100" s="423">
        <v>0</v>
      </c>
      <c r="S100" s="415">
        <v>0</v>
      </c>
      <c r="T100" s="416"/>
      <c r="U100" s="417"/>
      <c r="V100" s="418"/>
    </row>
    <row r="101" spans="1:22" s="117" customFormat="1" ht="27" customHeight="1">
      <c r="A101" s="410">
        <f t="shared" si="2"/>
        <v>86</v>
      </c>
      <c r="B101" s="411" t="s">
        <v>550</v>
      </c>
      <c r="C101" s="167"/>
      <c r="D101" s="412" t="s">
        <v>551</v>
      </c>
      <c r="E101" s="412" t="s">
        <v>373</v>
      </c>
      <c r="F101" s="412" t="s">
        <v>334</v>
      </c>
      <c r="G101" s="413">
        <v>1980</v>
      </c>
      <c r="H101" s="414">
        <v>11360000</v>
      </c>
      <c r="I101" s="415">
        <v>0.36</v>
      </c>
      <c r="J101" s="415">
        <v>1</v>
      </c>
      <c r="K101" s="414" t="s">
        <v>341</v>
      </c>
      <c r="L101" s="414">
        <v>67375</v>
      </c>
      <c r="M101" s="414">
        <v>57</v>
      </c>
      <c r="N101" s="415">
        <v>5</v>
      </c>
      <c r="O101" s="415">
        <v>2</v>
      </c>
      <c r="P101" s="415">
        <v>57</v>
      </c>
      <c r="Q101" s="415">
        <v>0</v>
      </c>
      <c r="R101" s="415">
        <v>0</v>
      </c>
      <c r="S101" s="415">
        <v>0</v>
      </c>
      <c r="T101" s="416"/>
      <c r="U101" s="417"/>
      <c r="V101" s="418"/>
    </row>
    <row r="102" spans="1:22" s="117" customFormat="1" ht="27" customHeight="1">
      <c r="A102" s="410">
        <f t="shared" si="2"/>
        <v>87</v>
      </c>
      <c r="B102" s="411" t="s">
        <v>399</v>
      </c>
      <c r="C102" s="167"/>
      <c r="D102" s="412" t="s">
        <v>400</v>
      </c>
      <c r="E102" s="412" t="s">
        <v>373</v>
      </c>
      <c r="F102" s="412" t="s">
        <v>334</v>
      </c>
      <c r="G102" s="413">
        <v>1980</v>
      </c>
      <c r="H102" s="414">
        <v>100000000</v>
      </c>
      <c r="I102" s="415">
        <v>2.5</v>
      </c>
      <c r="J102" s="415">
        <v>1.2</v>
      </c>
      <c r="K102" s="414" t="s">
        <v>341</v>
      </c>
      <c r="L102" s="414">
        <v>32500</v>
      </c>
      <c r="M102" s="414">
        <v>130</v>
      </c>
      <c r="N102" s="415">
        <v>5</v>
      </c>
      <c r="O102" s="415">
        <v>3</v>
      </c>
      <c r="P102" s="415">
        <v>120</v>
      </c>
      <c r="Q102" s="415">
        <v>25</v>
      </c>
      <c r="R102" s="415">
        <v>50</v>
      </c>
      <c r="S102" s="415">
        <v>0</v>
      </c>
      <c r="T102" s="416"/>
      <c r="U102" s="417"/>
      <c r="V102" s="418"/>
    </row>
    <row r="103" spans="1:22" s="117" customFormat="1" ht="27" customHeight="1">
      <c r="A103" s="410">
        <f t="shared" si="2"/>
        <v>88</v>
      </c>
      <c r="B103" s="411" t="s">
        <v>552</v>
      </c>
      <c r="C103" s="167"/>
      <c r="D103" s="412" t="s">
        <v>400</v>
      </c>
      <c r="E103" s="412" t="s">
        <v>373</v>
      </c>
      <c r="F103" s="412" t="s">
        <v>334</v>
      </c>
      <c r="G103" s="413">
        <v>1981</v>
      </c>
      <c r="H103" s="414">
        <v>237800000</v>
      </c>
      <c r="I103" s="414">
        <v>0.78</v>
      </c>
      <c r="J103" s="414">
        <v>2.48</v>
      </c>
      <c r="K103" s="414" t="s">
        <v>341</v>
      </c>
      <c r="L103" s="414">
        <v>61875</v>
      </c>
      <c r="M103" s="414">
        <v>140</v>
      </c>
      <c r="N103" s="414">
        <v>6</v>
      </c>
      <c r="O103" s="414">
        <v>5</v>
      </c>
      <c r="P103" s="415">
        <v>100</v>
      </c>
      <c r="Q103" s="414">
        <v>28</v>
      </c>
      <c r="R103" s="414">
        <v>78</v>
      </c>
      <c r="S103" s="415">
        <v>0</v>
      </c>
      <c r="T103" s="416"/>
      <c r="U103" s="417"/>
      <c r="V103" s="418"/>
    </row>
    <row r="104" spans="1:22" s="117" customFormat="1" ht="27" customHeight="1">
      <c r="A104" s="410">
        <f t="shared" si="2"/>
        <v>89</v>
      </c>
      <c r="B104" s="411" t="s">
        <v>371</v>
      </c>
      <c r="C104" s="167"/>
      <c r="D104" s="412" t="s">
        <v>553</v>
      </c>
      <c r="E104" s="412" t="s">
        <v>373</v>
      </c>
      <c r="F104" s="412" t="s">
        <v>334</v>
      </c>
      <c r="G104" s="413">
        <v>1981</v>
      </c>
      <c r="H104" s="414">
        <v>61989000</v>
      </c>
      <c r="I104" s="414">
        <v>1.32</v>
      </c>
      <c r="J104" s="414">
        <v>4.5</v>
      </c>
      <c r="K104" s="414" t="s">
        <v>341</v>
      </c>
      <c r="L104" s="414">
        <v>400000</v>
      </c>
      <c r="M104" s="414">
        <v>108.9</v>
      </c>
      <c r="N104" s="414">
        <v>9</v>
      </c>
      <c r="O104" s="414">
        <v>5</v>
      </c>
      <c r="P104" s="415">
        <v>318</v>
      </c>
      <c r="Q104" s="414">
        <v>18</v>
      </c>
      <c r="R104" s="414">
        <v>1246</v>
      </c>
      <c r="S104" s="415">
        <v>0</v>
      </c>
      <c r="T104" s="416"/>
      <c r="U104" s="417"/>
      <c r="V104" s="418"/>
    </row>
    <row r="105" spans="1:22" s="117" customFormat="1" ht="27" customHeight="1">
      <c r="A105" s="410">
        <f t="shared" si="2"/>
        <v>90</v>
      </c>
      <c r="B105" s="411" t="s">
        <v>392</v>
      </c>
      <c r="C105" s="167"/>
      <c r="D105" s="412" t="s">
        <v>554</v>
      </c>
      <c r="E105" s="412" t="s">
        <v>373</v>
      </c>
      <c r="F105" s="412" t="s">
        <v>334</v>
      </c>
      <c r="G105" s="413">
        <v>1981</v>
      </c>
      <c r="H105" s="414">
        <v>13316000</v>
      </c>
      <c r="I105" s="414">
        <v>3.24</v>
      </c>
      <c r="J105" s="414">
        <v>0.63</v>
      </c>
      <c r="K105" s="414" t="s">
        <v>341</v>
      </c>
      <c r="L105" s="414">
        <v>15830</v>
      </c>
      <c r="M105" s="414">
        <v>70</v>
      </c>
      <c r="N105" s="414">
        <v>5</v>
      </c>
      <c r="O105" s="414">
        <v>6</v>
      </c>
      <c r="P105" s="415">
        <v>100</v>
      </c>
      <c r="Q105" s="414">
        <v>76</v>
      </c>
      <c r="R105" s="414">
        <v>112</v>
      </c>
      <c r="S105" s="415">
        <v>0</v>
      </c>
      <c r="T105" s="416"/>
      <c r="U105" s="417"/>
      <c r="V105" s="418"/>
    </row>
    <row r="106" spans="1:22" s="117" customFormat="1" ht="27" customHeight="1">
      <c r="A106" s="410">
        <f t="shared" si="2"/>
        <v>91</v>
      </c>
      <c r="B106" s="411" t="s">
        <v>555</v>
      </c>
      <c r="C106" s="167"/>
      <c r="D106" s="412" t="s">
        <v>556</v>
      </c>
      <c r="E106" s="412" t="s">
        <v>373</v>
      </c>
      <c r="F106" s="412" t="s">
        <v>334</v>
      </c>
      <c r="G106" s="413">
        <v>1982</v>
      </c>
      <c r="H106" s="414">
        <v>39220000</v>
      </c>
      <c r="I106" s="414">
        <v>0.62</v>
      </c>
      <c r="J106" s="414">
        <v>1.75</v>
      </c>
      <c r="K106" s="414" t="s">
        <v>341</v>
      </c>
      <c r="L106" s="414">
        <v>10672</v>
      </c>
      <c r="M106" s="414">
        <v>81</v>
      </c>
      <c r="N106" s="414">
        <v>4</v>
      </c>
      <c r="O106" s="414">
        <v>2</v>
      </c>
      <c r="P106" s="415">
        <v>50</v>
      </c>
      <c r="Q106" s="414">
        <v>61</v>
      </c>
      <c r="R106" s="414">
        <v>43</v>
      </c>
      <c r="S106" s="415">
        <v>0</v>
      </c>
      <c r="T106" s="416"/>
      <c r="U106" s="417"/>
      <c r="V106" s="418"/>
    </row>
    <row r="107" spans="1:22" s="117" customFormat="1" ht="27" customHeight="1">
      <c r="A107" s="410">
        <f t="shared" si="2"/>
        <v>92</v>
      </c>
      <c r="B107" s="411" t="s">
        <v>342</v>
      </c>
      <c r="C107" s="167"/>
      <c r="D107" s="412" t="s">
        <v>343</v>
      </c>
      <c r="E107" s="412" t="s">
        <v>376</v>
      </c>
      <c r="F107" s="412" t="s">
        <v>334</v>
      </c>
      <c r="G107" s="413">
        <v>2006</v>
      </c>
      <c r="H107" s="414">
        <v>2000000000</v>
      </c>
      <c r="I107" s="414">
        <v>3.4</v>
      </c>
      <c r="J107" s="414">
        <v>0.93</v>
      </c>
      <c r="K107" s="414" t="s">
        <v>345</v>
      </c>
      <c r="L107" s="414">
        <v>96416</v>
      </c>
      <c r="M107" s="414">
        <v>72.3</v>
      </c>
      <c r="N107" s="414">
        <v>13</v>
      </c>
      <c r="O107" s="414">
        <v>16</v>
      </c>
      <c r="P107" s="415">
        <v>150</v>
      </c>
      <c r="Q107" s="423" t="s">
        <v>43</v>
      </c>
      <c r="R107" s="423" t="s">
        <v>43</v>
      </c>
      <c r="S107" s="415">
        <v>0</v>
      </c>
      <c r="T107" s="416"/>
      <c r="U107" s="417"/>
      <c r="V107" s="418"/>
    </row>
    <row r="108" spans="1:22" s="117" customFormat="1" ht="27" customHeight="1">
      <c r="A108" s="410">
        <f t="shared" si="2"/>
        <v>93</v>
      </c>
      <c r="B108" s="411" t="s">
        <v>374</v>
      </c>
      <c r="C108" s="167"/>
      <c r="D108" s="419" t="s">
        <v>375</v>
      </c>
      <c r="E108" s="412" t="s">
        <v>376</v>
      </c>
      <c r="F108" s="412" t="s">
        <v>334</v>
      </c>
      <c r="G108" s="413">
        <v>1987</v>
      </c>
      <c r="H108" s="414">
        <v>0</v>
      </c>
      <c r="I108" s="415">
        <v>0.6</v>
      </c>
      <c r="J108" s="415">
        <v>1.2</v>
      </c>
      <c r="K108" s="414" t="s">
        <v>341</v>
      </c>
      <c r="L108" s="414">
        <v>60000</v>
      </c>
      <c r="M108" s="415">
        <v>70</v>
      </c>
      <c r="N108" s="415">
        <v>5</v>
      </c>
      <c r="O108" s="415">
        <v>2</v>
      </c>
      <c r="P108" s="415">
        <v>80</v>
      </c>
      <c r="Q108" s="415">
        <v>0</v>
      </c>
      <c r="R108" s="415">
        <v>50</v>
      </c>
      <c r="S108" s="415">
        <v>0</v>
      </c>
      <c r="T108" s="416"/>
      <c r="U108" s="417"/>
      <c r="V108" s="418"/>
    </row>
    <row r="109" spans="1:22" s="117" customFormat="1" ht="27" customHeight="1">
      <c r="A109" s="410">
        <f t="shared" si="2"/>
        <v>94</v>
      </c>
      <c r="B109" s="411" t="s">
        <v>557</v>
      </c>
      <c r="C109" s="167"/>
      <c r="D109" s="412" t="s">
        <v>389</v>
      </c>
      <c r="E109" s="412" t="s">
        <v>390</v>
      </c>
      <c r="F109" s="412" t="s">
        <v>334</v>
      </c>
      <c r="G109" s="413">
        <v>2008</v>
      </c>
      <c r="H109" s="414">
        <v>500000000</v>
      </c>
      <c r="I109" s="415">
        <v>0.86</v>
      </c>
      <c r="J109" s="415">
        <v>1.1499999999999999</v>
      </c>
      <c r="K109" s="414" t="s">
        <v>345</v>
      </c>
      <c r="L109" s="414">
        <v>27731</v>
      </c>
      <c r="M109" s="414">
        <v>140</v>
      </c>
      <c r="N109" s="415">
        <v>7</v>
      </c>
      <c r="O109" s="415">
        <v>6.6</v>
      </c>
      <c r="P109" s="415">
        <v>50</v>
      </c>
      <c r="Q109" s="415" t="s">
        <v>43</v>
      </c>
      <c r="R109" s="415">
        <v>50</v>
      </c>
      <c r="S109" s="415">
        <v>0</v>
      </c>
      <c r="T109" s="416"/>
      <c r="U109" s="417"/>
      <c r="V109" s="418"/>
    </row>
    <row r="110" spans="1:22" s="117" customFormat="1" ht="27" customHeight="1">
      <c r="A110" s="410">
        <f t="shared" si="2"/>
        <v>95</v>
      </c>
      <c r="B110" s="411" t="s">
        <v>388</v>
      </c>
      <c r="C110" s="167"/>
      <c r="D110" s="412" t="s">
        <v>389</v>
      </c>
      <c r="E110" s="412" t="s">
        <v>390</v>
      </c>
      <c r="F110" s="412" t="s">
        <v>334</v>
      </c>
      <c r="G110" s="413">
        <v>1980</v>
      </c>
      <c r="H110" s="414">
        <v>105550000</v>
      </c>
      <c r="I110" s="415">
        <v>8</v>
      </c>
      <c r="J110" s="415">
        <v>1.4</v>
      </c>
      <c r="K110" s="414" t="s">
        <v>341</v>
      </c>
      <c r="L110" s="414">
        <v>35015</v>
      </c>
      <c r="M110" s="414">
        <v>70.5</v>
      </c>
      <c r="N110" s="415">
        <v>8</v>
      </c>
      <c r="O110" s="415">
        <v>3</v>
      </c>
      <c r="P110" s="415">
        <v>203</v>
      </c>
      <c r="Q110" s="415">
        <v>0</v>
      </c>
      <c r="R110" s="415">
        <v>100</v>
      </c>
      <c r="S110" s="415">
        <v>0</v>
      </c>
      <c r="T110" s="416"/>
      <c r="U110" s="417"/>
      <c r="V110" s="418"/>
    </row>
    <row r="111" spans="1:22" s="117" customFormat="1" ht="27" customHeight="1">
      <c r="A111" s="410">
        <f t="shared" si="2"/>
        <v>96</v>
      </c>
      <c r="B111" s="411" t="s">
        <v>558</v>
      </c>
      <c r="C111" s="167"/>
      <c r="D111" s="412" t="s">
        <v>389</v>
      </c>
      <c r="E111" s="412" t="s">
        <v>390</v>
      </c>
      <c r="F111" s="412" t="s">
        <v>334</v>
      </c>
      <c r="G111" s="413">
        <v>1983</v>
      </c>
      <c r="H111" s="414">
        <v>0</v>
      </c>
      <c r="I111" s="415">
        <v>0.5</v>
      </c>
      <c r="J111" s="415">
        <v>1.2</v>
      </c>
      <c r="K111" s="414" t="s">
        <v>341</v>
      </c>
      <c r="L111" s="414">
        <v>60000</v>
      </c>
      <c r="M111" s="415">
        <v>100</v>
      </c>
      <c r="N111" s="415">
        <v>6</v>
      </c>
      <c r="O111" s="415">
        <v>4</v>
      </c>
      <c r="P111" s="415">
        <v>75</v>
      </c>
      <c r="Q111" s="415">
        <v>10</v>
      </c>
      <c r="R111" s="415">
        <v>50</v>
      </c>
      <c r="S111" s="415">
        <v>0</v>
      </c>
      <c r="T111" s="416"/>
      <c r="U111" s="417"/>
      <c r="V111" s="418"/>
    </row>
    <row r="112" spans="1:22" s="117" customFormat="1" ht="27" customHeight="1">
      <c r="A112" s="410">
        <f t="shared" si="2"/>
        <v>97</v>
      </c>
      <c r="B112" s="411" t="s">
        <v>559</v>
      </c>
      <c r="C112" s="167"/>
      <c r="D112" s="412" t="s">
        <v>560</v>
      </c>
      <c r="E112" s="412" t="s">
        <v>390</v>
      </c>
      <c r="F112" s="412" t="s">
        <v>334</v>
      </c>
      <c r="G112" s="413">
        <v>1982</v>
      </c>
      <c r="H112" s="414">
        <v>75000000</v>
      </c>
      <c r="I112" s="415">
        <v>6.5</v>
      </c>
      <c r="J112" s="415">
        <v>0.45</v>
      </c>
      <c r="K112" s="414" t="s">
        <v>341</v>
      </c>
      <c r="L112" s="414">
        <v>13500</v>
      </c>
      <c r="M112" s="414">
        <v>75</v>
      </c>
      <c r="N112" s="415">
        <v>5</v>
      </c>
      <c r="O112" s="415">
        <v>2.5</v>
      </c>
      <c r="P112" s="415">
        <v>100</v>
      </c>
      <c r="Q112" s="415">
        <v>0</v>
      </c>
      <c r="R112" s="415">
        <v>80</v>
      </c>
      <c r="S112" s="415">
        <v>0</v>
      </c>
      <c r="T112" s="416"/>
      <c r="U112" s="417"/>
      <c r="V112" s="418"/>
    </row>
    <row r="113" spans="1:22" s="117" customFormat="1" ht="27" customHeight="1">
      <c r="A113" s="410">
        <f t="shared" si="2"/>
        <v>98</v>
      </c>
      <c r="B113" s="411" t="s">
        <v>561</v>
      </c>
      <c r="C113" s="167"/>
      <c r="D113" s="412" t="s">
        <v>560</v>
      </c>
      <c r="E113" s="412" t="s">
        <v>390</v>
      </c>
      <c r="F113" s="412" t="s">
        <v>334</v>
      </c>
      <c r="G113" s="413">
        <v>1982</v>
      </c>
      <c r="H113" s="414">
        <v>65750000</v>
      </c>
      <c r="I113" s="415">
        <v>4</v>
      </c>
      <c r="J113" s="415">
        <v>0.85</v>
      </c>
      <c r="K113" s="414" t="s">
        <v>341</v>
      </c>
      <c r="L113" s="414">
        <v>30000</v>
      </c>
      <c r="M113" s="414">
        <v>65.5</v>
      </c>
      <c r="N113" s="415">
        <v>6</v>
      </c>
      <c r="O113" s="415">
        <v>5</v>
      </c>
      <c r="P113" s="415">
        <v>120</v>
      </c>
      <c r="Q113" s="415">
        <v>0</v>
      </c>
      <c r="R113" s="415">
        <v>50</v>
      </c>
      <c r="S113" s="415">
        <v>0</v>
      </c>
      <c r="T113" s="416"/>
      <c r="U113" s="417"/>
      <c r="V113" s="418"/>
    </row>
    <row r="114" spans="1:22" s="117" customFormat="1" ht="27" customHeight="1">
      <c r="A114" s="410">
        <f t="shared" si="2"/>
        <v>99</v>
      </c>
      <c r="B114" s="411" t="s">
        <v>562</v>
      </c>
      <c r="C114" s="167"/>
      <c r="D114" s="419" t="s">
        <v>563</v>
      </c>
      <c r="E114" s="412" t="s">
        <v>390</v>
      </c>
      <c r="F114" s="412" t="s">
        <v>334</v>
      </c>
      <c r="G114" s="413">
        <v>1980</v>
      </c>
      <c r="H114" s="414">
        <v>0</v>
      </c>
      <c r="I114" s="415">
        <v>0.7</v>
      </c>
      <c r="J114" s="415">
        <v>1.5</v>
      </c>
      <c r="K114" s="414" t="s">
        <v>341</v>
      </c>
      <c r="L114" s="414">
        <v>38000</v>
      </c>
      <c r="M114" s="415">
        <v>72</v>
      </c>
      <c r="N114" s="415">
        <v>5.5</v>
      </c>
      <c r="O114" s="415">
        <v>4</v>
      </c>
      <c r="P114" s="415">
        <v>50</v>
      </c>
      <c r="Q114" s="415">
        <v>0</v>
      </c>
      <c r="R114" s="415">
        <v>10</v>
      </c>
      <c r="S114" s="415">
        <v>0</v>
      </c>
      <c r="T114" s="416"/>
      <c r="U114" s="417"/>
      <c r="V114" s="418"/>
    </row>
    <row r="115" spans="1:22" s="117" customFormat="1" ht="27" customHeight="1">
      <c r="A115" s="410">
        <f t="shared" si="2"/>
        <v>100</v>
      </c>
      <c r="B115" s="411" t="s">
        <v>564</v>
      </c>
      <c r="C115" s="167"/>
      <c r="D115" s="419" t="s">
        <v>563</v>
      </c>
      <c r="E115" s="412" t="s">
        <v>390</v>
      </c>
      <c r="F115" s="412" t="s">
        <v>334</v>
      </c>
      <c r="G115" s="413">
        <v>1982</v>
      </c>
      <c r="H115" s="414">
        <v>0</v>
      </c>
      <c r="I115" s="415">
        <v>0.7</v>
      </c>
      <c r="J115" s="415">
        <v>1</v>
      </c>
      <c r="K115" s="414" t="s">
        <v>341</v>
      </c>
      <c r="L115" s="414">
        <v>37000</v>
      </c>
      <c r="M115" s="415">
        <v>65</v>
      </c>
      <c r="N115" s="415">
        <v>6.5</v>
      </c>
      <c r="O115" s="415">
        <v>3</v>
      </c>
      <c r="P115" s="415">
        <v>50</v>
      </c>
      <c r="Q115" s="415">
        <v>10</v>
      </c>
      <c r="R115" s="415">
        <v>10</v>
      </c>
      <c r="S115" s="415">
        <v>0</v>
      </c>
      <c r="T115" s="416"/>
      <c r="U115" s="417"/>
      <c r="V115" s="418"/>
    </row>
    <row r="116" spans="1:22" s="427" customFormat="1" ht="27" customHeight="1">
      <c r="A116" s="410">
        <f t="shared" si="2"/>
        <v>101</v>
      </c>
      <c r="B116" s="411" t="str">
        <f>'[10]Embung Lombok'!$B$28</f>
        <v>Embung Enem</v>
      </c>
      <c r="C116" s="167"/>
      <c r="D116" s="457" t="s">
        <v>358</v>
      </c>
      <c r="E116" s="458" t="s">
        <v>333</v>
      </c>
      <c r="F116" s="457" t="s">
        <v>334</v>
      </c>
      <c r="G116" s="413" t="s">
        <v>565</v>
      </c>
      <c r="H116" s="423" t="s">
        <v>43</v>
      </c>
      <c r="I116" s="415">
        <v>10.75</v>
      </c>
      <c r="J116" s="415">
        <v>0.7</v>
      </c>
      <c r="K116" s="414" t="s">
        <v>345</v>
      </c>
      <c r="L116" s="414">
        <v>31863</v>
      </c>
      <c r="M116" s="415">
        <v>37.950000000000003</v>
      </c>
      <c r="N116" s="415">
        <v>7</v>
      </c>
      <c r="O116" s="415">
        <v>15</v>
      </c>
      <c r="P116" s="415">
        <v>50</v>
      </c>
      <c r="Q116" s="423" t="s">
        <v>43</v>
      </c>
      <c r="R116" s="423" t="s">
        <v>43</v>
      </c>
      <c r="S116" s="423" t="s">
        <v>43</v>
      </c>
      <c r="T116" s="424"/>
      <c r="U116" s="425"/>
      <c r="V116" s="426"/>
    </row>
    <row r="117" spans="1:22" s="117" customFormat="1" ht="30" customHeight="1">
      <c r="A117" s="410">
        <f t="shared" si="2"/>
        <v>102</v>
      </c>
      <c r="B117" s="459" t="s">
        <v>398</v>
      </c>
      <c r="C117" s="460"/>
      <c r="D117" s="461" t="s">
        <v>338</v>
      </c>
      <c r="E117" s="462" t="s">
        <v>339</v>
      </c>
      <c r="F117" s="462" t="s">
        <v>334</v>
      </c>
      <c r="G117" s="122">
        <v>1998</v>
      </c>
      <c r="H117" s="463">
        <v>0</v>
      </c>
      <c r="I117" s="463">
        <v>0.8</v>
      </c>
      <c r="J117" s="463">
        <v>1</v>
      </c>
      <c r="K117" s="463" t="s">
        <v>341</v>
      </c>
      <c r="L117" s="463">
        <v>40000</v>
      </c>
      <c r="M117" s="463">
        <v>60</v>
      </c>
      <c r="N117" s="463">
        <v>6</v>
      </c>
      <c r="O117" s="463">
        <v>4</v>
      </c>
      <c r="P117" s="415">
        <v>80</v>
      </c>
      <c r="Q117" s="415">
        <v>25</v>
      </c>
      <c r="R117" s="415">
        <v>5</v>
      </c>
      <c r="S117" s="415">
        <v>0</v>
      </c>
      <c r="T117" s="464"/>
      <c r="U117" s="465"/>
      <c r="V117" s="466"/>
    </row>
    <row r="118" spans="1:22" ht="30" customHeight="1">
      <c r="A118" s="467"/>
      <c r="B118" s="468"/>
      <c r="C118" s="469"/>
      <c r="D118" s="470"/>
      <c r="E118" s="471"/>
      <c r="F118" s="471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430"/>
      <c r="U118" s="429"/>
      <c r="V118" s="431"/>
    </row>
    <row r="119" spans="1:22" ht="27" customHeight="1">
      <c r="A119" s="472" t="s">
        <v>566</v>
      </c>
      <c r="B119" s="473" t="s">
        <v>406</v>
      </c>
      <c r="C119" s="474"/>
      <c r="D119" s="475"/>
      <c r="E119" s="476"/>
      <c r="F119" s="476"/>
      <c r="G119" s="477"/>
      <c r="H119" s="478"/>
      <c r="I119" s="479"/>
      <c r="J119" s="479"/>
      <c r="K119" s="478"/>
      <c r="L119" s="478"/>
      <c r="M119" s="479"/>
      <c r="N119" s="479"/>
      <c r="O119" s="479"/>
      <c r="P119" s="479"/>
      <c r="Q119" s="479"/>
      <c r="R119" s="479"/>
      <c r="S119" s="478"/>
      <c r="T119" s="480"/>
      <c r="U119" s="481"/>
      <c r="V119" s="482"/>
    </row>
    <row r="120" spans="1:22" s="117" customFormat="1" ht="27" customHeight="1">
      <c r="A120" s="443">
        <f>A117+1</f>
        <v>103</v>
      </c>
      <c r="B120" s="444" t="s">
        <v>567</v>
      </c>
      <c r="C120" s="445"/>
      <c r="D120" s="483" t="s">
        <v>153</v>
      </c>
      <c r="E120" s="446" t="s">
        <v>409</v>
      </c>
      <c r="F120" s="446" t="s">
        <v>568</v>
      </c>
      <c r="G120" s="447">
        <v>1983</v>
      </c>
      <c r="H120" s="448">
        <v>0</v>
      </c>
      <c r="I120" s="449">
        <v>0.67</v>
      </c>
      <c r="J120" s="449">
        <v>1</v>
      </c>
      <c r="K120" s="448" t="s">
        <v>430</v>
      </c>
      <c r="L120" s="448">
        <v>40000</v>
      </c>
      <c r="M120" s="449">
        <v>60</v>
      </c>
      <c r="N120" s="449">
        <v>5</v>
      </c>
      <c r="O120" s="449">
        <v>3</v>
      </c>
      <c r="P120" s="449">
        <v>35</v>
      </c>
      <c r="Q120" s="449">
        <v>0</v>
      </c>
      <c r="R120" s="449">
        <v>0</v>
      </c>
      <c r="S120" s="449"/>
      <c r="T120" s="450"/>
      <c r="U120" s="451"/>
      <c r="V120" s="452"/>
    </row>
    <row r="121" spans="1:22" s="117" customFormat="1" ht="27" customHeight="1">
      <c r="A121" s="410">
        <f t="shared" ref="A121:A166" si="3">A120+1</f>
        <v>104</v>
      </c>
      <c r="B121" s="411" t="s">
        <v>436</v>
      </c>
      <c r="C121" s="167"/>
      <c r="D121" s="412" t="s">
        <v>412</v>
      </c>
      <c r="E121" s="412" t="s">
        <v>569</v>
      </c>
      <c r="F121" s="412" t="s">
        <v>410</v>
      </c>
      <c r="G121" s="413">
        <v>1981</v>
      </c>
      <c r="H121" s="414">
        <v>319499569</v>
      </c>
      <c r="I121" s="415">
        <v>4.3</v>
      </c>
      <c r="J121" s="415">
        <v>0.47</v>
      </c>
      <c r="K121" s="414" t="s">
        <v>341</v>
      </c>
      <c r="L121" s="414">
        <v>130000</v>
      </c>
      <c r="M121" s="415">
        <v>250</v>
      </c>
      <c r="N121" s="415">
        <v>7</v>
      </c>
      <c r="O121" s="415">
        <v>5</v>
      </c>
      <c r="P121" s="415">
        <v>100</v>
      </c>
      <c r="Q121" s="415">
        <v>30</v>
      </c>
      <c r="R121" s="415">
        <v>28</v>
      </c>
      <c r="S121" s="414"/>
      <c r="T121" s="416"/>
      <c r="U121" s="417"/>
      <c r="V121" s="418"/>
    </row>
    <row r="122" spans="1:22" s="117" customFormat="1" ht="27" customHeight="1">
      <c r="A122" s="410">
        <f t="shared" si="3"/>
        <v>105</v>
      </c>
      <c r="B122" s="411" t="s">
        <v>411</v>
      </c>
      <c r="C122" s="167"/>
      <c r="D122" s="412" t="s">
        <v>412</v>
      </c>
      <c r="E122" s="412" t="s">
        <v>569</v>
      </c>
      <c r="F122" s="412" t="s">
        <v>410</v>
      </c>
      <c r="G122" s="413">
        <v>1992</v>
      </c>
      <c r="H122" s="414">
        <v>712128000</v>
      </c>
      <c r="I122" s="415">
        <v>6.8</v>
      </c>
      <c r="J122" s="415">
        <v>7.4</v>
      </c>
      <c r="K122" s="414" t="s">
        <v>345</v>
      </c>
      <c r="L122" s="414">
        <v>345000</v>
      </c>
      <c r="M122" s="415">
        <v>181</v>
      </c>
      <c r="N122" s="415">
        <v>11</v>
      </c>
      <c r="O122" s="415">
        <v>30</v>
      </c>
      <c r="P122" s="415">
        <v>220</v>
      </c>
      <c r="Q122" s="415">
        <v>112</v>
      </c>
      <c r="R122" s="415">
        <v>76</v>
      </c>
      <c r="S122" s="414"/>
      <c r="T122" s="416"/>
      <c r="U122" s="417"/>
      <c r="V122" s="418"/>
    </row>
    <row r="123" spans="1:22" s="117" customFormat="1" ht="27" customHeight="1">
      <c r="A123" s="410">
        <f t="shared" si="3"/>
        <v>106</v>
      </c>
      <c r="B123" s="411" t="s">
        <v>438</v>
      </c>
      <c r="C123" s="167"/>
      <c r="D123" s="412" t="s">
        <v>412</v>
      </c>
      <c r="E123" s="412" t="s">
        <v>569</v>
      </c>
      <c r="F123" s="412" t="s">
        <v>410</v>
      </c>
      <c r="G123" s="413">
        <v>1993</v>
      </c>
      <c r="H123" s="414">
        <v>17043520</v>
      </c>
      <c r="I123" s="415">
        <v>0.6</v>
      </c>
      <c r="J123" s="415">
        <v>4.4400000000000004</v>
      </c>
      <c r="K123" s="414" t="s">
        <v>341</v>
      </c>
      <c r="L123" s="414">
        <v>82380</v>
      </c>
      <c r="M123" s="415">
        <v>323</v>
      </c>
      <c r="N123" s="415">
        <v>6.5</v>
      </c>
      <c r="O123" s="415">
        <v>4</v>
      </c>
      <c r="P123" s="415">
        <v>80</v>
      </c>
      <c r="Q123" s="415">
        <v>10</v>
      </c>
      <c r="R123" s="415">
        <v>38</v>
      </c>
      <c r="S123" s="414"/>
      <c r="T123" s="416"/>
      <c r="U123" s="417"/>
      <c r="V123" s="418"/>
    </row>
    <row r="124" spans="1:22" s="117" customFormat="1" ht="27" customHeight="1">
      <c r="A124" s="410">
        <f t="shared" si="3"/>
        <v>107</v>
      </c>
      <c r="B124" s="411" t="s">
        <v>570</v>
      </c>
      <c r="C124" s="167"/>
      <c r="D124" s="412" t="s">
        <v>571</v>
      </c>
      <c r="E124" s="412" t="s">
        <v>569</v>
      </c>
      <c r="F124" s="412" t="s">
        <v>410</v>
      </c>
      <c r="G124" s="413">
        <v>2008</v>
      </c>
      <c r="H124" s="414">
        <v>1999933000</v>
      </c>
      <c r="I124" s="415">
        <v>0.7</v>
      </c>
      <c r="J124" s="415">
        <v>1</v>
      </c>
      <c r="K124" s="414" t="s">
        <v>355</v>
      </c>
      <c r="L124" s="414">
        <v>50000</v>
      </c>
      <c r="M124" s="415">
        <v>107.4</v>
      </c>
      <c r="N124" s="415">
        <v>8.5</v>
      </c>
      <c r="O124" s="415">
        <v>7</v>
      </c>
      <c r="P124" s="415">
        <v>100</v>
      </c>
      <c r="Q124" s="415">
        <v>200</v>
      </c>
      <c r="R124" s="415">
        <v>0</v>
      </c>
      <c r="S124" s="414"/>
      <c r="T124" s="416"/>
      <c r="U124" s="417"/>
      <c r="V124" s="418"/>
    </row>
    <row r="125" spans="1:22" s="117" customFormat="1" ht="27" customHeight="1">
      <c r="A125" s="410">
        <f t="shared" si="3"/>
        <v>108</v>
      </c>
      <c r="B125" s="411" t="s">
        <v>572</v>
      </c>
      <c r="C125" s="167"/>
      <c r="D125" s="412" t="s">
        <v>571</v>
      </c>
      <c r="E125" s="412" t="s">
        <v>569</v>
      </c>
      <c r="F125" s="412" t="s">
        <v>410</v>
      </c>
      <c r="G125" s="413">
        <v>1987</v>
      </c>
      <c r="H125" s="414">
        <v>500000000</v>
      </c>
      <c r="I125" s="415">
        <v>1.45</v>
      </c>
      <c r="J125" s="415">
        <v>1.5</v>
      </c>
      <c r="K125" s="414" t="s">
        <v>345</v>
      </c>
      <c r="L125" s="414">
        <v>37790</v>
      </c>
      <c r="M125" s="415">
        <v>50</v>
      </c>
      <c r="N125" s="415">
        <v>6.5</v>
      </c>
      <c r="O125" s="415">
        <v>5</v>
      </c>
      <c r="P125" s="415">
        <v>50</v>
      </c>
      <c r="Q125" s="415" t="s">
        <v>43</v>
      </c>
      <c r="R125" s="415">
        <v>50</v>
      </c>
      <c r="S125" s="415"/>
      <c r="T125" s="416"/>
      <c r="U125" s="417"/>
      <c r="V125" s="418"/>
    </row>
    <row r="126" spans="1:22" s="117" customFormat="1" ht="27" customHeight="1">
      <c r="A126" s="410">
        <f t="shared" si="3"/>
        <v>109</v>
      </c>
      <c r="B126" s="484" t="s">
        <v>573</v>
      </c>
      <c r="C126" s="167"/>
      <c r="D126" s="419" t="s">
        <v>571</v>
      </c>
      <c r="E126" s="412" t="s">
        <v>569</v>
      </c>
      <c r="F126" s="412" t="s">
        <v>410</v>
      </c>
      <c r="G126" s="413">
        <v>1987</v>
      </c>
      <c r="H126" s="414">
        <v>0</v>
      </c>
      <c r="I126" s="415">
        <v>0.5</v>
      </c>
      <c r="J126" s="415">
        <v>0.7</v>
      </c>
      <c r="K126" s="414" t="s">
        <v>430</v>
      </c>
      <c r="L126" s="414">
        <v>30000</v>
      </c>
      <c r="M126" s="415">
        <v>56</v>
      </c>
      <c r="N126" s="415">
        <v>5.5</v>
      </c>
      <c r="O126" s="415">
        <v>3</v>
      </c>
      <c r="P126" s="415">
        <v>60</v>
      </c>
      <c r="Q126" s="415">
        <v>0</v>
      </c>
      <c r="R126" s="415">
        <v>0</v>
      </c>
      <c r="S126" s="415"/>
      <c r="T126" s="416"/>
      <c r="U126" s="417"/>
      <c r="V126" s="418"/>
    </row>
    <row r="127" spans="1:22" s="117" customFormat="1" ht="27" customHeight="1">
      <c r="A127" s="410">
        <f t="shared" si="3"/>
        <v>110</v>
      </c>
      <c r="B127" s="484" t="s">
        <v>574</v>
      </c>
      <c r="C127" s="167"/>
      <c r="D127" s="419" t="s">
        <v>575</v>
      </c>
      <c r="E127" s="412" t="s">
        <v>569</v>
      </c>
      <c r="F127" s="412" t="s">
        <v>410</v>
      </c>
      <c r="G127" s="413">
        <v>1983</v>
      </c>
      <c r="H127" s="414">
        <v>0</v>
      </c>
      <c r="I127" s="415">
        <v>0.8</v>
      </c>
      <c r="J127" s="415">
        <v>0.7</v>
      </c>
      <c r="K127" s="414" t="s">
        <v>430</v>
      </c>
      <c r="L127" s="414">
        <v>45000</v>
      </c>
      <c r="M127" s="415">
        <v>60</v>
      </c>
      <c r="N127" s="415">
        <v>6</v>
      </c>
      <c r="O127" s="415">
        <v>4</v>
      </c>
      <c r="P127" s="415">
        <v>45</v>
      </c>
      <c r="Q127" s="415">
        <v>20</v>
      </c>
      <c r="R127" s="415">
        <v>5</v>
      </c>
      <c r="S127" s="415"/>
      <c r="T127" s="416"/>
      <c r="U127" s="417"/>
      <c r="V127" s="418"/>
    </row>
    <row r="128" spans="1:22" s="117" customFormat="1" ht="27" customHeight="1">
      <c r="A128" s="410">
        <f t="shared" si="3"/>
        <v>111</v>
      </c>
      <c r="B128" s="411" t="s">
        <v>576</v>
      </c>
      <c r="C128" s="167"/>
      <c r="D128" s="419" t="s">
        <v>575</v>
      </c>
      <c r="E128" s="412" t="s">
        <v>569</v>
      </c>
      <c r="F128" s="412" t="s">
        <v>568</v>
      </c>
      <c r="G128" s="413">
        <v>1983</v>
      </c>
      <c r="H128" s="414">
        <v>0</v>
      </c>
      <c r="I128" s="415">
        <v>0.5</v>
      </c>
      <c r="J128" s="415">
        <v>1</v>
      </c>
      <c r="K128" s="414" t="s">
        <v>341</v>
      </c>
      <c r="L128" s="414">
        <v>20000</v>
      </c>
      <c r="M128" s="415">
        <v>50</v>
      </c>
      <c r="N128" s="415">
        <v>5</v>
      </c>
      <c r="O128" s="415">
        <v>3</v>
      </c>
      <c r="P128" s="415">
        <v>37</v>
      </c>
      <c r="Q128" s="415">
        <v>0</v>
      </c>
      <c r="R128" s="415">
        <v>0</v>
      </c>
      <c r="S128" s="415"/>
      <c r="T128" s="416"/>
      <c r="U128" s="417"/>
      <c r="V128" s="418"/>
    </row>
    <row r="129" spans="1:22" s="117" customFormat="1" ht="27" customHeight="1">
      <c r="A129" s="410">
        <f t="shared" si="3"/>
        <v>112</v>
      </c>
      <c r="B129" s="411" t="s">
        <v>577</v>
      </c>
      <c r="C129" s="167"/>
      <c r="D129" s="412" t="s">
        <v>412</v>
      </c>
      <c r="E129" s="412" t="s">
        <v>569</v>
      </c>
      <c r="F129" s="412" t="s">
        <v>410</v>
      </c>
      <c r="G129" s="413">
        <v>2003</v>
      </c>
      <c r="H129" s="414">
        <v>1249330000</v>
      </c>
      <c r="I129" s="415">
        <v>4</v>
      </c>
      <c r="J129" s="415">
        <v>2</v>
      </c>
      <c r="K129" s="414" t="s">
        <v>345</v>
      </c>
      <c r="L129" s="414">
        <v>120000</v>
      </c>
      <c r="M129" s="415">
        <v>120</v>
      </c>
      <c r="N129" s="415">
        <v>6.5</v>
      </c>
      <c r="O129" s="415">
        <v>8</v>
      </c>
      <c r="P129" s="415">
        <v>85</v>
      </c>
      <c r="Q129" s="415">
        <v>100</v>
      </c>
      <c r="R129" s="415">
        <v>150</v>
      </c>
      <c r="S129" s="415"/>
      <c r="T129" s="416"/>
      <c r="U129" s="417"/>
      <c r="V129" s="418"/>
    </row>
    <row r="130" spans="1:22" s="117" customFormat="1" ht="27" customHeight="1">
      <c r="A130" s="410">
        <f t="shared" si="3"/>
        <v>113</v>
      </c>
      <c r="B130" s="411" t="s">
        <v>578</v>
      </c>
      <c r="C130" s="167"/>
      <c r="D130" s="412" t="s">
        <v>579</v>
      </c>
      <c r="E130" s="412" t="s">
        <v>160</v>
      </c>
      <c r="F130" s="412" t="s">
        <v>410</v>
      </c>
      <c r="G130" s="413">
        <v>1995</v>
      </c>
      <c r="H130" s="414">
        <v>723400000</v>
      </c>
      <c r="I130" s="415">
        <v>2.2000000000000002</v>
      </c>
      <c r="J130" s="415">
        <v>11.53</v>
      </c>
      <c r="K130" s="414" t="s">
        <v>341</v>
      </c>
      <c r="L130" s="414">
        <v>285160</v>
      </c>
      <c r="M130" s="415">
        <v>280</v>
      </c>
      <c r="N130" s="415">
        <v>9</v>
      </c>
      <c r="O130" s="415">
        <v>20</v>
      </c>
      <c r="P130" s="415">
        <v>5</v>
      </c>
      <c r="Q130" s="415">
        <v>50</v>
      </c>
      <c r="R130" s="415">
        <v>200</v>
      </c>
      <c r="S130" s="414"/>
      <c r="T130" s="416"/>
      <c r="U130" s="417"/>
      <c r="V130" s="418" t="s">
        <v>580</v>
      </c>
    </row>
    <row r="131" spans="1:22" s="117" customFormat="1" ht="27" customHeight="1">
      <c r="A131" s="410">
        <f t="shared" si="3"/>
        <v>114</v>
      </c>
      <c r="B131" s="411" t="s">
        <v>581</v>
      </c>
      <c r="C131" s="167"/>
      <c r="D131" s="412" t="s">
        <v>582</v>
      </c>
      <c r="E131" s="412" t="s">
        <v>160</v>
      </c>
      <c r="F131" s="412" t="s">
        <v>410</v>
      </c>
      <c r="G131" s="413">
        <v>2007</v>
      </c>
      <c r="H131" s="414">
        <v>1319400000</v>
      </c>
      <c r="I131" s="415">
        <v>1.5</v>
      </c>
      <c r="J131" s="415">
        <v>5.5</v>
      </c>
      <c r="K131" s="414" t="s">
        <v>341</v>
      </c>
      <c r="L131" s="414">
        <v>66907</v>
      </c>
      <c r="M131" s="415">
        <v>115</v>
      </c>
      <c r="N131" s="415">
        <v>9.5</v>
      </c>
      <c r="O131" s="415">
        <v>12</v>
      </c>
      <c r="P131" s="415">
        <v>100</v>
      </c>
      <c r="Q131" s="415">
        <v>50</v>
      </c>
      <c r="R131" s="415">
        <v>50</v>
      </c>
      <c r="S131" s="415"/>
      <c r="T131" s="416"/>
      <c r="U131" s="417"/>
      <c r="V131" s="418"/>
    </row>
    <row r="132" spans="1:22" s="117" customFormat="1" ht="27" customHeight="1">
      <c r="A132" s="410">
        <f t="shared" si="3"/>
        <v>115</v>
      </c>
      <c r="B132" s="411" t="s">
        <v>583</v>
      </c>
      <c r="C132" s="167"/>
      <c r="D132" s="412" t="s">
        <v>584</v>
      </c>
      <c r="E132" s="412" t="s">
        <v>585</v>
      </c>
      <c r="F132" s="412" t="s">
        <v>410</v>
      </c>
      <c r="G132" s="413">
        <v>1981</v>
      </c>
      <c r="H132" s="414">
        <v>23302000</v>
      </c>
      <c r="I132" s="415">
        <v>1.42</v>
      </c>
      <c r="J132" s="415">
        <v>5.0999999999999996</v>
      </c>
      <c r="K132" s="414" t="s">
        <v>341</v>
      </c>
      <c r="L132" s="414">
        <v>412335</v>
      </c>
      <c r="M132" s="415">
        <v>72</v>
      </c>
      <c r="N132" s="415">
        <v>12.5</v>
      </c>
      <c r="O132" s="415">
        <v>3</v>
      </c>
      <c r="P132" s="415">
        <v>471</v>
      </c>
      <c r="Q132" s="415">
        <v>43</v>
      </c>
      <c r="R132" s="415">
        <v>76</v>
      </c>
      <c r="S132" s="414"/>
      <c r="T132" s="416"/>
      <c r="U132" s="417"/>
      <c r="V132" s="418"/>
    </row>
    <row r="133" spans="1:22" s="117" customFormat="1" ht="27" customHeight="1">
      <c r="A133" s="410">
        <f t="shared" si="3"/>
        <v>116</v>
      </c>
      <c r="B133" s="411" t="s">
        <v>586</v>
      </c>
      <c r="C133" s="167"/>
      <c r="D133" s="412" t="s">
        <v>587</v>
      </c>
      <c r="E133" s="412" t="s">
        <v>585</v>
      </c>
      <c r="F133" s="412" t="s">
        <v>410</v>
      </c>
      <c r="G133" s="413">
        <v>2009</v>
      </c>
      <c r="H133" s="414">
        <v>0</v>
      </c>
      <c r="I133" s="415">
        <v>1</v>
      </c>
      <c r="J133" s="415">
        <v>0.4</v>
      </c>
      <c r="K133" s="414" t="s">
        <v>345</v>
      </c>
      <c r="L133" s="414">
        <v>13440</v>
      </c>
      <c r="M133" s="415">
        <v>30</v>
      </c>
      <c r="N133" s="415">
        <v>5</v>
      </c>
      <c r="O133" s="415">
        <v>2</v>
      </c>
      <c r="P133" s="415">
        <v>80</v>
      </c>
      <c r="Q133" s="415">
        <v>0</v>
      </c>
      <c r="R133" s="415">
        <v>0</v>
      </c>
      <c r="S133" s="415"/>
      <c r="T133" s="416"/>
      <c r="U133" s="417"/>
      <c r="V133" s="418"/>
    </row>
    <row r="134" spans="1:22" s="117" customFormat="1" ht="27" customHeight="1">
      <c r="A134" s="410">
        <f t="shared" si="3"/>
        <v>117</v>
      </c>
      <c r="B134" s="411" t="s">
        <v>588</v>
      </c>
      <c r="C134" s="167"/>
      <c r="D134" s="412" t="s">
        <v>589</v>
      </c>
      <c r="E134" s="412" t="s">
        <v>589</v>
      </c>
      <c r="F134" s="412" t="s">
        <v>410</v>
      </c>
      <c r="G134" s="413">
        <v>1980</v>
      </c>
      <c r="H134" s="414">
        <v>14126000</v>
      </c>
      <c r="I134" s="415">
        <v>0.78</v>
      </c>
      <c r="J134" s="415">
        <v>1</v>
      </c>
      <c r="K134" s="414" t="s">
        <v>341</v>
      </c>
      <c r="L134" s="414">
        <v>36000</v>
      </c>
      <c r="M134" s="415">
        <v>60</v>
      </c>
      <c r="N134" s="415">
        <v>6</v>
      </c>
      <c r="O134" s="415">
        <v>14</v>
      </c>
      <c r="P134" s="415">
        <v>360</v>
      </c>
      <c r="Q134" s="415">
        <v>18</v>
      </c>
      <c r="R134" s="415">
        <v>76</v>
      </c>
      <c r="S134" s="414"/>
      <c r="T134" s="416"/>
      <c r="U134" s="417"/>
      <c r="V134" s="418" t="s">
        <v>457</v>
      </c>
    </row>
    <row r="135" spans="1:22" s="117" customFormat="1" ht="27" customHeight="1">
      <c r="A135" s="410">
        <f t="shared" si="3"/>
        <v>118</v>
      </c>
      <c r="B135" s="411" t="s">
        <v>590</v>
      </c>
      <c r="C135" s="167"/>
      <c r="D135" s="412" t="s">
        <v>591</v>
      </c>
      <c r="E135" s="412" t="s">
        <v>589</v>
      </c>
      <c r="F135" s="412" t="s">
        <v>410</v>
      </c>
      <c r="G135" s="413">
        <v>2009</v>
      </c>
      <c r="H135" s="414">
        <v>1200000000</v>
      </c>
      <c r="I135" s="415">
        <v>12</v>
      </c>
      <c r="J135" s="415">
        <v>0.5</v>
      </c>
      <c r="K135" s="414" t="s">
        <v>417</v>
      </c>
      <c r="L135" s="414">
        <v>98000</v>
      </c>
      <c r="M135" s="415">
        <v>42</v>
      </c>
      <c r="N135" s="415">
        <v>9</v>
      </c>
      <c r="O135" s="415">
        <v>10</v>
      </c>
      <c r="P135" s="415">
        <v>200</v>
      </c>
      <c r="Q135" s="415">
        <v>100</v>
      </c>
      <c r="R135" s="415">
        <v>400</v>
      </c>
      <c r="S135" s="414"/>
      <c r="T135" s="416"/>
      <c r="U135" s="417"/>
      <c r="V135" s="418"/>
    </row>
    <row r="136" spans="1:22" s="117" customFormat="1" ht="27" customHeight="1">
      <c r="A136" s="410">
        <f t="shared" si="3"/>
        <v>119</v>
      </c>
      <c r="B136" s="411" t="s">
        <v>413</v>
      </c>
      <c r="C136" s="167"/>
      <c r="D136" s="412" t="s">
        <v>414</v>
      </c>
      <c r="E136" s="412" t="s">
        <v>415</v>
      </c>
      <c r="F136" s="412" t="s">
        <v>410</v>
      </c>
      <c r="G136" s="413">
        <v>2006</v>
      </c>
      <c r="H136" s="414">
        <v>932673000</v>
      </c>
      <c r="I136" s="415">
        <v>1.1000000000000001</v>
      </c>
      <c r="J136" s="415">
        <v>0.4</v>
      </c>
      <c r="K136" s="414" t="s">
        <v>417</v>
      </c>
      <c r="L136" s="414">
        <v>20787</v>
      </c>
      <c r="M136" s="415">
        <v>35</v>
      </c>
      <c r="N136" s="415">
        <v>12.5</v>
      </c>
      <c r="O136" s="415">
        <v>11</v>
      </c>
      <c r="P136" s="415">
        <v>100</v>
      </c>
      <c r="Q136" s="423" t="s">
        <v>43</v>
      </c>
      <c r="R136" s="415">
        <v>0</v>
      </c>
      <c r="S136" s="414"/>
      <c r="T136" s="416"/>
      <c r="U136" s="417"/>
      <c r="V136" s="418"/>
    </row>
    <row r="137" spans="1:22" s="117" customFormat="1" ht="27" customHeight="1">
      <c r="A137" s="410">
        <f t="shared" si="3"/>
        <v>120</v>
      </c>
      <c r="B137" s="411" t="s">
        <v>592</v>
      </c>
      <c r="C137" s="167"/>
      <c r="D137" s="412" t="s">
        <v>593</v>
      </c>
      <c r="E137" s="412" t="s">
        <v>415</v>
      </c>
      <c r="F137" s="412" t="s">
        <v>410</v>
      </c>
      <c r="G137" s="413">
        <v>2000</v>
      </c>
      <c r="H137" s="414">
        <v>252485327</v>
      </c>
      <c r="I137" s="414">
        <v>3.13</v>
      </c>
      <c r="J137" s="414">
        <v>0.5</v>
      </c>
      <c r="K137" s="414" t="s">
        <v>430</v>
      </c>
      <c r="L137" s="414">
        <v>36000</v>
      </c>
      <c r="M137" s="414">
        <v>65</v>
      </c>
      <c r="N137" s="414">
        <v>5</v>
      </c>
      <c r="O137" s="414">
        <v>10</v>
      </c>
      <c r="P137" s="414">
        <v>0</v>
      </c>
      <c r="Q137" s="414">
        <v>0</v>
      </c>
      <c r="R137" s="414">
        <v>20</v>
      </c>
      <c r="S137" s="414"/>
      <c r="T137" s="416"/>
      <c r="U137" s="417"/>
      <c r="V137" s="418" t="s">
        <v>594</v>
      </c>
    </row>
    <row r="138" spans="1:22" s="117" customFormat="1" ht="27" customHeight="1">
      <c r="A138" s="410">
        <f t="shared" si="3"/>
        <v>121</v>
      </c>
      <c r="B138" s="411" t="s">
        <v>407</v>
      </c>
      <c r="C138" s="167"/>
      <c r="D138" s="412" t="s">
        <v>408</v>
      </c>
      <c r="E138" s="412" t="s">
        <v>409</v>
      </c>
      <c r="F138" s="412" t="s">
        <v>410</v>
      </c>
      <c r="G138" s="413">
        <v>1982</v>
      </c>
      <c r="H138" s="414">
        <v>96435000</v>
      </c>
      <c r="I138" s="415">
        <v>1.38</v>
      </c>
      <c r="J138" s="415">
        <v>3.97</v>
      </c>
      <c r="K138" s="414" t="s">
        <v>341</v>
      </c>
      <c r="L138" s="414">
        <v>26507</v>
      </c>
      <c r="M138" s="415">
        <v>72</v>
      </c>
      <c r="N138" s="415">
        <v>5</v>
      </c>
      <c r="O138" s="415">
        <v>6</v>
      </c>
      <c r="P138" s="415">
        <v>100</v>
      </c>
      <c r="Q138" s="415">
        <v>75</v>
      </c>
      <c r="R138" s="415">
        <v>112</v>
      </c>
      <c r="S138" s="414"/>
      <c r="T138" s="416"/>
      <c r="U138" s="417"/>
      <c r="V138" s="418"/>
    </row>
    <row r="139" spans="1:22" s="117" customFormat="1" ht="27" customHeight="1">
      <c r="A139" s="410">
        <f t="shared" si="3"/>
        <v>122</v>
      </c>
      <c r="B139" s="411" t="s">
        <v>595</v>
      </c>
      <c r="C139" s="167"/>
      <c r="D139" s="419" t="s">
        <v>596</v>
      </c>
      <c r="E139" s="412" t="s">
        <v>409</v>
      </c>
      <c r="F139" s="412" t="s">
        <v>568</v>
      </c>
      <c r="G139" s="413">
        <v>1980</v>
      </c>
      <c r="H139" s="414">
        <v>0</v>
      </c>
      <c r="I139" s="415">
        <v>0.6</v>
      </c>
      <c r="J139" s="415">
        <v>1</v>
      </c>
      <c r="K139" s="414" t="s">
        <v>430</v>
      </c>
      <c r="L139" s="414">
        <v>50000</v>
      </c>
      <c r="M139" s="415">
        <v>50</v>
      </c>
      <c r="N139" s="415">
        <v>6</v>
      </c>
      <c r="O139" s="415">
        <v>3</v>
      </c>
      <c r="P139" s="415">
        <v>50</v>
      </c>
      <c r="Q139" s="415">
        <v>0</v>
      </c>
      <c r="R139" s="415">
        <v>10</v>
      </c>
      <c r="S139" s="415"/>
      <c r="T139" s="416"/>
      <c r="U139" s="417"/>
      <c r="V139" s="418"/>
    </row>
    <row r="140" spans="1:22" s="117" customFormat="1" ht="27" customHeight="1">
      <c r="A140" s="410">
        <f t="shared" si="3"/>
        <v>123</v>
      </c>
      <c r="B140" s="411" t="s">
        <v>597</v>
      </c>
      <c r="C140" s="167"/>
      <c r="D140" s="419" t="s">
        <v>596</v>
      </c>
      <c r="E140" s="412" t="s">
        <v>409</v>
      </c>
      <c r="F140" s="412" t="s">
        <v>568</v>
      </c>
      <c r="G140" s="413">
        <v>1982</v>
      </c>
      <c r="H140" s="414">
        <v>0</v>
      </c>
      <c r="I140" s="415">
        <v>0.5</v>
      </c>
      <c r="J140" s="415">
        <v>0.9</v>
      </c>
      <c r="K140" s="414" t="s">
        <v>430</v>
      </c>
      <c r="L140" s="414">
        <v>35000</v>
      </c>
      <c r="M140" s="415">
        <v>67</v>
      </c>
      <c r="N140" s="415">
        <v>5</v>
      </c>
      <c r="O140" s="415">
        <v>3</v>
      </c>
      <c r="P140" s="415">
        <v>25</v>
      </c>
      <c r="Q140" s="415">
        <v>0</v>
      </c>
      <c r="R140" s="415">
        <v>12</v>
      </c>
      <c r="S140" s="415"/>
      <c r="T140" s="416"/>
      <c r="U140" s="417"/>
      <c r="V140" s="418"/>
    </row>
    <row r="141" spans="1:22" s="117" customFormat="1" ht="27" customHeight="1">
      <c r="A141" s="410">
        <f t="shared" si="3"/>
        <v>124</v>
      </c>
      <c r="B141" s="411" t="s">
        <v>598</v>
      </c>
      <c r="C141" s="167"/>
      <c r="D141" s="419" t="s">
        <v>596</v>
      </c>
      <c r="E141" s="412" t="s">
        <v>409</v>
      </c>
      <c r="F141" s="412" t="s">
        <v>568</v>
      </c>
      <c r="G141" s="413">
        <v>1985</v>
      </c>
      <c r="H141" s="414">
        <v>0</v>
      </c>
      <c r="I141" s="415">
        <v>0.7</v>
      </c>
      <c r="J141" s="415">
        <v>1</v>
      </c>
      <c r="K141" s="414" t="s">
        <v>430</v>
      </c>
      <c r="L141" s="414">
        <v>35000</v>
      </c>
      <c r="M141" s="415">
        <v>55</v>
      </c>
      <c r="N141" s="415">
        <v>6</v>
      </c>
      <c r="O141" s="415">
        <v>3</v>
      </c>
      <c r="P141" s="415">
        <v>50</v>
      </c>
      <c r="Q141" s="415">
        <v>0</v>
      </c>
      <c r="R141" s="415">
        <v>10</v>
      </c>
      <c r="S141" s="415"/>
      <c r="T141" s="416"/>
      <c r="U141" s="417"/>
      <c r="V141" s="418"/>
    </row>
    <row r="142" spans="1:22" s="117" customFormat="1" ht="27" customHeight="1">
      <c r="A142" s="410">
        <f t="shared" si="3"/>
        <v>125</v>
      </c>
      <c r="B142" s="411" t="s">
        <v>426</v>
      </c>
      <c r="C142" s="167"/>
      <c r="D142" s="412" t="s">
        <v>427</v>
      </c>
      <c r="E142" s="412" t="s">
        <v>409</v>
      </c>
      <c r="F142" s="412" t="s">
        <v>410</v>
      </c>
      <c r="G142" s="413">
        <v>1983</v>
      </c>
      <c r="H142" s="414">
        <v>36425000</v>
      </c>
      <c r="I142" s="415">
        <v>0.8</v>
      </c>
      <c r="J142" s="415">
        <v>0.5</v>
      </c>
      <c r="K142" s="414" t="s">
        <v>341</v>
      </c>
      <c r="L142" s="414">
        <v>110250</v>
      </c>
      <c r="M142" s="415">
        <v>155</v>
      </c>
      <c r="N142" s="415">
        <v>5</v>
      </c>
      <c r="O142" s="415">
        <v>4</v>
      </c>
      <c r="P142" s="415">
        <v>23</v>
      </c>
      <c r="Q142" s="415">
        <v>14</v>
      </c>
      <c r="R142" s="415">
        <v>37</v>
      </c>
      <c r="S142" s="414"/>
      <c r="T142" s="416"/>
      <c r="U142" s="417"/>
      <c r="V142" s="418"/>
    </row>
    <row r="143" spans="1:22" s="117" customFormat="1" ht="27" customHeight="1">
      <c r="A143" s="410">
        <f t="shared" si="3"/>
        <v>126</v>
      </c>
      <c r="B143" s="411" t="s">
        <v>599</v>
      </c>
      <c r="C143" s="167"/>
      <c r="D143" s="412" t="s">
        <v>600</v>
      </c>
      <c r="E143" s="412" t="s">
        <v>442</v>
      </c>
      <c r="F143" s="412" t="s">
        <v>410</v>
      </c>
      <c r="G143" s="413">
        <v>1980</v>
      </c>
      <c r="H143" s="414">
        <v>36361000</v>
      </c>
      <c r="I143" s="415">
        <v>0.8</v>
      </c>
      <c r="J143" s="415">
        <v>0.8</v>
      </c>
      <c r="K143" s="414" t="s">
        <v>341</v>
      </c>
      <c r="L143" s="414">
        <v>14500</v>
      </c>
      <c r="M143" s="415">
        <v>100</v>
      </c>
      <c r="N143" s="415">
        <v>5</v>
      </c>
      <c r="O143" s="415">
        <v>3</v>
      </c>
      <c r="P143" s="415">
        <v>86</v>
      </c>
      <c r="Q143" s="415">
        <v>29</v>
      </c>
      <c r="R143" s="415">
        <v>47</v>
      </c>
      <c r="S143" s="414"/>
      <c r="T143" s="416"/>
      <c r="U143" s="417"/>
      <c r="V143" s="418"/>
    </row>
    <row r="144" spans="1:22" s="117" customFormat="1" ht="27" customHeight="1">
      <c r="A144" s="410">
        <f t="shared" si="3"/>
        <v>127</v>
      </c>
      <c r="B144" s="411" t="s">
        <v>601</v>
      </c>
      <c r="C144" s="167"/>
      <c r="D144" s="412" t="s">
        <v>600</v>
      </c>
      <c r="E144" s="412" t="s">
        <v>442</v>
      </c>
      <c r="F144" s="412" t="s">
        <v>410</v>
      </c>
      <c r="G144" s="413">
        <v>1980</v>
      </c>
      <c r="H144" s="414">
        <v>59999000</v>
      </c>
      <c r="I144" s="415">
        <v>0.75</v>
      </c>
      <c r="J144" s="415">
        <v>1.5</v>
      </c>
      <c r="K144" s="414" t="s">
        <v>341</v>
      </c>
      <c r="L144" s="414">
        <v>20125</v>
      </c>
      <c r="M144" s="415">
        <v>130</v>
      </c>
      <c r="N144" s="415">
        <v>4</v>
      </c>
      <c r="O144" s="415">
        <v>3</v>
      </c>
      <c r="P144" s="415">
        <v>105</v>
      </c>
      <c r="Q144" s="415">
        <v>28</v>
      </c>
      <c r="R144" s="415">
        <v>68</v>
      </c>
      <c r="S144" s="414"/>
      <c r="T144" s="416"/>
      <c r="U144" s="417"/>
      <c r="V144" s="418"/>
    </row>
    <row r="145" spans="1:22" s="117" customFormat="1" ht="27" customHeight="1">
      <c r="A145" s="410">
        <f t="shared" si="3"/>
        <v>128</v>
      </c>
      <c r="B145" s="411" t="s">
        <v>440</v>
      </c>
      <c r="C145" s="167"/>
      <c r="D145" s="412" t="s">
        <v>600</v>
      </c>
      <c r="E145" s="412" t="s">
        <v>442</v>
      </c>
      <c r="F145" s="412" t="s">
        <v>410</v>
      </c>
      <c r="G145" s="413">
        <v>1980</v>
      </c>
      <c r="H145" s="414">
        <v>47344000</v>
      </c>
      <c r="I145" s="415">
        <v>0.64</v>
      </c>
      <c r="J145" s="415">
        <v>1</v>
      </c>
      <c r="K145" s="414" t="s">
        <v>341</v>
      </c>
      <c r="L145" s="414">
        <v>24500</v>
      </c>
      <c r="M145" s="415">
        <v>75</v>
      </c>
      <c r="N145" s="415">
        <v>5.5</v>
      </c>
      <c r="O145" s="415">
        <v>4</v>
      </c>
      <c r="P145" s="415">
        <v>67</v>
      </c>
      <c r="Q145" s="415">
        <v>0</v>
      </c>
      <c r="R145" s="415">
        <v>56</v>
      </c>
      <c r="S145" s="414"/>
      <c r="T145" s="416"/>
      <c r="U145" s="417"/>
      <c r="V145" s="418"/>
    </row>
    <row r="146" spans="1:22" s="117" customFormat="1" ht="27" customHeight="1">
      <c r="A146" s="410">
        <f t="shared" si="3"/>
        <v>129</v>
      </c>
      <c r="B146" s="411" t="s">
        <v>602</v>
      </c>
      <c r="C146" s="167"/>
      <c r="D146" s="412" t="s">
        <v>600</v>
      </c>
      <c r="E146" s="412" t="s">
        <v>442</v>
      </c>
      <c r="F146" s="412" t="s">
        <v>410</v>
      </c>
      <c r="G146" s="413">
        <v>2009</v>
      </c>
      <c r="H146" s="414">
        <v>0</v>
      </c>
      <c r="I146" s="414">
        <v>0.75</v>
      </c>
      <c r="J146" s="414">
        <v>0.5</v>
      </c>
      <c r="K146" s="414" t="s">
        <v>341</v>
      </c>
      <c r="L146" s="414">
        <v>60000</v>
      </c>
      <c r="M146" s="414">
        <v>60</v>
      </c>
      <c r="N146" s="414">
        <v>5</v>
      </c>
      <c r="O146" s="414">
        <v>3</v>
      </c>
      <c r="P146" s="414">
        <v>60</v>
      </c>
      <c r="Q146" s="414">
        <v>0</v>
      </c>
      <c r="R146" s="414">
        <v>0</v>
      </c>
      <c r="S146" s="415"/>
      <c r="T146" s="416"/>
      <c r="U146" s="417"/>
      <c r="V146" s="418"/>
    </row>
    <row r="147" spans="1:22" s="117" customFormat="1" ht="27" customHeight="1">
      <c r="A147" s="410">
        <f t="shared" si="3"/>
        <v>130</v>
      </c>
      <c r="B147" s="411" t="s">
        <v>603</v>
      </c>
      <c r="C147" s="167"/>
      <c r="D147" s="412" t="s">
        <v>77</v>
      </c>
      <c r="E147" s="412" t="s">
        <v>424</v>
      </c>
      <c r="F147" s="412" t="s">
        <v>410</v>
      </c>
      <c r="G147" s="413">
        <v>1980</v>
      </c>
      <c r="H147" s="414">
        <v>7229000</v>
      </c>
      <c r="I147" s="415">
        <v>0.7</v>
      </c>
      <c r="J147" s="415">
        <v>1.5</v>
      </c>
      <c r="K147" s="414" t="s">
        <v>345</v>
      </c>
      <c r="L147" s="414">
        <v>36700</v>
      </c>
      <c r="M147" s="415">
        <v>85</v>
      </c>
      <c r="N147" s="415">
        <v>13.5</v>
      </c>
      <c r="O147" s="415">
        <v>85</v>
      </c>
      <c r="P147" s="415">
        <v>130</v>
      </c>
      <c r="Q147" s="415">
        <v>0</v>
      </c>
      <c r="R147" s="415">
        <v>0</v>
      </c>
      <c r="S147" s="414"/>
      <c r="T147" s="416"/>
      <c r="U147" s="417"/>
      <c r="V147" s="418"/>
    </row>
    <row r="148" spans="1:22" s="117" customFormat="1" ht="27" customHeight="1">
      <c r="A148" s="410">
        <f t="shared" si="3"/>
        <v>131</v>
      </c>
      <c r="B148" s="411" t="s">
        <v>604</v>
      </c>
      <c r="C148" s="167"/>
      <c r="D148" s="412" t="s">
        <v>605</v>
      </c>
      <c r="E148" s="412" t="s">
        <v>424</v>
      </c>
      <c r="F148" s="412" t="s">
        <v>410</v>
      </c>
      <c r="G148" s="413">
        <v>1980</v>
      </c>
      <c r="H148" s="414">
        <v>96435000</v>
      </c>
      <c r="I148" s="415">
        <v>0.72</v>
      </c>
      <c r="J148" s="415">
        <v>0.8</v>
      </c>
      <c r="K148" s="414" t="s">
        <v>341</v>
      </c>
      <c r="L148" s="414">
        <v>12800</v>
      </c>
      <c r="M148" s="415">
        <v>185</v>
      </c>
      <c r="N148" s="415">
        <v>3.5</v>
      </c>
      <c r="O148" s="415">
        <v>3</v>
      </c>
      <c r="P148" s="415">
        <v>50</v>
      </c>
      <c r="Q148" s="415">
        <v>20</v>
      </c>
      <c r="R148" s="415">
        <v>34</v>
      </c>
      <c r="S148" s="414"/>
      <c r="T148" s="416"/>
      <c r="U148" s="417"/>
      <c r="V148" s="418"/>
    </row>
    <row r="149" spans="1:22" s="117" customFormat="1" ht="27" customHeight="1">
      <c r="A149" s="410">
        <f t="shared" si="3"/>
        <v>132</v>
      </c>
      <c r="B149" s="411" t="s">
        <v>423</v>
      </c>
      <c r="C149" s="167"/>
      <c r="D149" s="412" t="s">
        <v>77</v>
      </c>
      <c r="E149" s="412" t="s">
        <v>424</v>
      </c>
      <c r="F149" s="412" t="s">
        <v>410</v>
      </c>
      <c r="G149" s="413">
        <v>1995</v>
      </c>
      <c r="H149" s="414">
        <v>17776000</v>
      </c>
      <c r="I149" s="415">
        <v>0.95</v>
      </c>
      <c r="J149" s="415">
        <v>1.5</v>
      </c>
      <c r="K149" s="414" t="s">
        <v>341</v>
      </c>
      <c r="L149" s="414">
        <v>40000</v>
      </c>
      <c r="M149" s="415">
        <v>110</v>
      </c>
      <c r="N149" s="415">
        <v>7</v>
      </c>
      <c r="O149" s="415">
        <v>6</v>
      </c>
      <c r="P149" s="415">
        <v>180</v>
      </c>
      <c r="Q149" s="415">
        <v>18</v>
      </c>
      <c r="R149" s="415">
        <v>52</v>
      </c>
      <c r="S149" s="414"/>
      <c r="T149" s="416"/>
      <c r="U149" s="417"/>
      <c r="V149" s="418"/>
    </row>
    <row r="150" spans="1:22" s="117" customFormat="1" ht="27" customHeight="1">
      <c r="A150" s="410">
        <f t="shared" si="3"/>
        <v>133</v>
      </c>
      <c r="B150" s="411" t="s">
        <v>606</v>
      </c>
      <c r="C150" s="167"/>
      <c r="D150" s="412" t="s">
        <v>409</v>
      </c>
      <c r="E150" s="412" t="s">
        <v>424</v>
      </c>
      <c r="F150" s="412" t="s">
        <v>410</v>
      </c>
      <c r="G150" s="413">
        <v>1985</v>
      </c>
      <c r="H150" s="414">
        <v>255000000</v>
      </c>
      <c r="I150" s="415">
        <v>2</v>
      </c>
      <c r="J150" s="415">
        <v>0.75</v>
      </c>
      <c r="K150" s="414" t="s">
        <v>430</v>
      </c>
      <c r="L150" s="414">
        <v>80000</v>
      </c>
      <c r="M150" s="415">
        <v>93</v>
      </c>
      <c r="N150" s="415">
        <v>6</v>
      </c>
      <c r="O150" s="415">
        <v>6.5</v>
      </c>
      <c r="P150" s="415">
        <v>100</v>
      </c>
      <c r="Q150" s="415">
        <v>25</v>
      </c>
      <c r="R150" s="415">
        <v>100</v>
      </c>
      <c r="S150" s="415"/>
      <c r="T150" s="416"/>
      <c r="U150" s="417"/>
      <c r="V150" s="418"/>
    </row>
    <row r="151" spans="1:22" s="117" customFormat="1" ht="27" customHeight="1">
      <c r="A151" s="410">
        <f t="shared" si="3"/>
        <v>134</v>
      </c>
      <c r="B151" s="484" t="s">
        <v>607</v>
      </c>
      <c r="C151" s="167"/>
      <c r="D151" s="419" t="s">
        <v>408</v>
      </c>
      <c r="E151" s="412" t="s">
        <v>424</v>
      </c>
      <c r="F151" s="412" t="s">
        <v>410</v>
      </c>
      <c r="G151" s="413">
        <v>1983</v>
      </c>
      <c r="H151" s="414">
        <v>0</v>
      </c>
      <c r="I151" s="415">
        <v>0.7</v>
      </c>
      <c r="J151" s="415">
        <v>1</v>
      </c>
      <c r="K151" s="414" t="s">
        <v>341</v>
      </c>
      <c r="L151" s="414">
        <v>40000</v>
      </c>
      <c r="M151" s="415">
        <v>70</v>
      </c>
      <c r="N151" s="415">
        <v>5</v>
      </c>
      <c r="O151" s="415">
        <v>3</v>
      </c>
      <c r="P151" s="415">
        <v>45</v>
      </c>
      <c r="Q151" s="415">
        <v>0</v>
      </c>
      <c r="R151" s="415">
        <v>0</v>
      </c>
      <c r="S151" s="415"/>
      <c r="T151" s="416"/>
      <c r="U151" s="417"/>
      <c r="V151" s="418"/>
    </row>
    <row r="152" spans="1:22" s="117" customFormat="1" ht="27" customHeight="1">
      <c r="A152" s="410">
        <f t="shared" si="3"/>
        <v>135</v>
      </c>
      <c r="B152" s="411" t="s">
        <v>608</v>
      </c>
      <c r="C152" s="167"/>
      <c r="D152" s="412" t="s">
        <v>609</v>
      </c>
      <c r="E152" s="412" t="s">
        <v>420</v>
      </c>
      <c r="F152" s="412" t="s">
        <v>410</v>
      </c>
      <c r="G152" s="413">
        <v>1980</v>
      </c>
      <c r="H152" s="414">
        <v>11819000</v>
      </c>
      <c r="I152" s="415">
        <v>0.64</v>
      </c>
      <c r="J152" s="415">
        <v>2.25</v>
      </c>
      <c r="K152" s="414" t="s">
        <v>341</v>
      </c>
      <c r="L152" s="414">
        <v>44920</v>
      </c>
      <c r="M152" s="415">
        <v>115</v>
      </c>
      <c r="N152" s="415">
        <v>7</v>
      </c>
      <c r="O152" s="415">
        <v>9</v>
      </c>
      <c r="P152" s="415">
        <v>50</v>
      </c>
      <c r="Q152" s="415">
        <v>26</v>
      </c>
      <c r="R152" s="415">
        <v>212</v>
      </c>
      <c r="S152" s="414"/>
      <c r="T152" s="416"/>
      <c r="U152" s="417"/>
      <c r="V152" s="418"/>
    </row>
    <row r="153" spans="1:22" s="117" customFormat="1" ht="27" customHeight="1">
      <c r="A153" s="410">
        <f t="shared" si="3"/>
        <v>136</v>
      </c>
      <c r="B153" s="411" t="s">
        <v>418</v>
      </c>
      <c r="C153" s="167"/>
      <c r="D153" s="412" t="s">
        <v>610</v>
      </c>
      <c r="E153" s="412" t="s">
        <v>420</v>
      </c>
      <c r="F153" s="412" t="s">
        <v>410</v>
      </c>
      <c r="G153" s="413">
        <v>1982</v>
      </c>
      <c r="H153" s="414">
        <v>222918880</v>
      </c>
      <c r="I153" s="415">
        <v>0.72</v>
      </c>
      <c r="J153" s="415">
        <v>8.85</v>
      </c>
      <c r="K153" s="414" t="s">
        <v>345</v>
      </c>
      <c r="L153" s="414">
        <v>35000</v>
      </c>
      <c r="M153" s="415">
        <v>350</v>
      </c>
      <c r="N153" s="415">
        <v>9</v>
      </c>
      <c r="O153" s="415">
        <v>3.5</v>
      </c>
      <c r="P153" s="415">
        <v>200</v>
      </c>
      <c r="Q153" s="415">
        <v>125</v>
      </c>
      <c r="R153" s="415">
        <v>56</v>
      </c>
      <c r="S153" s="414"/>
      <c r="T153" s="416"/>
      <c r="U153" s="417"/>
      <c r="V153" s="418"/>
    </row>
    <row r="154" spans="1:22" s="117" customFormat="1" ht="27" customHeight="1">
      <c r="A154" s="410">
        <f t="shared" si="3"/>
        <v>137</v>
      </c>
      <c r="B154" s="411" t="s">
        <v>431</v>
      </c>
      <c r="C154" s="167"/>
      <c r="D154" s="412" t="s">
        <v>611</v>
      </c>
      <c r="E154" s="412" t="s">
        <v>420</v>
      </c>
      <c r="F154" s="412" t="s">
        <v>410</v>
      </c>
      <c r="G154" s="413">
        <v>1983</v>
      </c>
      <c r="H154" s="414">
        <v>27028000</v>
      </c>
      <c r="I154" s="415">
        <v>0.54</v>
      </c>
      <c r="J154" s="415">
        <v>0.4</v>
      </c>
      <c r="K154" s="414" t="s">
        <v>341</v>
      </c>
      <c r="L154" s="414">
        <v>37632</v>
      </c>
      <c r="M154" s="415">
        <v>159.5</v>
      </c>
      <c r="N154" s="415">
        <v>5</v>
      </c>
      <c r="O154" s="415">
        <v>3</v>
      </c>
      <c r="P154" s="415">
        <v>12</v>
      </c>
      <c r="Q154" s="415">
        <v>12</v>
      </c>
      <c r="R154" s="415">
        <v>32</v>
      </c>
      <c r="S154" s="414"/>
      <c r="T154" s="416"/>
      <c r="U154" s="417"/>
      <c r="V154" s="418"/>
    </row>
    <row r="155" spans="1:22" s="117" customFormat="1" ht="27" customHeight="1">
      <c r="A155" s="410">
        <f t="shared" si="3"/>
        <v>138</v>
      </c>
      <c r="B155" s="411" t="s">
        <v>612</v>
      </c>
      <c r="C155" s="167"/>
      <c r="D155" s="412" t="s">
        <v>609</v>
      </c>
      <c r="E155" s="412" t="s">
        <v>420</v>
      </c>
      <c r="F155" s="412" t="s">
        <v>410</v>
      </c>
      <c r="G155" s="413">
        <v>1982</v>
      </c>
      <c r="H155" s="414">
        <v>15192000</v>
      </c>
      <c r="I155" s="415">
        <v>0.5</v>
      </c>
      <c r="J155" s="415">
        <v>0.75</v>
      </c>
      <c r="K155" s="414" t="s">
        <v>341</v>
      </c>
      <c r="L155" s="414">
        <v>37630</v>
      </c>
      <c r="M155" s="415">
        <v>65.5</v>
      </c>
      <c r="N155" s="415">
        <v>3</v>
      </c>
      <c r="O155" s="415">
        <v>3</v>
      </c>
      <c r="P155" s="415">
        <v>60</v>
      </c>
      <c r="Q155" s="415">
        <v>12</v>
      </c>
      <c r="R155" s="415">
        <v>28</v>
      </c>
      <c r="S155" s="414"/>
      <c r="T155" s="416"/>
      <c r="U155" s="417"/>
      <c r="V155" s="418"/>
    </row>
    <row r="156" spans="1:22" s="117" customFormat="1" ht="27" customHeight="1">
      <c r="A156" s="410">
        <f t="shared" si="3"/>
        <v>139</v>
      </c>
      <c r="B156" s="411" t="s">
        <v>613</v>
      </c>
      <c r="C156" s="167"/>
      <c r="D156" s="412" t="s">
        <v>614</v>
      </c>
      <c r="E156" s="412" t="s">
        <v>420</v>
      </c>
      <c r="F156" s="412" t="s">
        <v>410</v>
      </c>
      <c r="G156" s="413">
        <v>1982</v>
      </c>
      <c r="H156" s="414">
        <v>25570000</v>
      </c>
      <c r="I156" s="415">
        <v>2.4</v>
      </c>
      <c r="J156" s="415">
        <v>5.25</v>
      </c>
      <c r="K156" s="414" t="s">
        <v>341</v>
      </c>
      <c r="L156" s="414">
        <v>158310</v>
      </c>
      <c r="M156" s="415">
        <v>62</v>
      </c>
      <c r="N156" s="415">
        <v>8</v>
      </c>
      <c r="O156" s="415">
        <v>3</v>
      </c>
      <c r="P156" s="415">
        <v>95</v>
      </c>
      <c r="Q156" s="415">
        <v>20</v>
      </c>
      <c r="R156" s="415">
        <v>49</v>
      </c>
      <c r="S156" s="414"/>
      <c r="T156" s="416"/>
      <c r="U156" s="417"/>
      <c r="V156" s="418"/>
    </row>
    <row r="157" spans="1:22" s="117" customFormat="1" ht="27" customHeight="1">
      <c r="A157" s="410">
        <f t="shared" si="3"/>
        <v>140</v>
      </c>
      <c r="B157" s="411" t="s">
        <v>615</v>
      </c>
      <c r="C157" s="167"/>
      <c r="D157" s="412" t="s">
        <v>614</v>
      </c>
      <c r="E157" s="412" t="s">
        <v>420</v>
      </c>
      <c r="F157" s="412" t="s">
        <v>410</v>
      </c>
      <c r="G157" s="413">
        <v>1983</v>
      </c>
      <c r="H157" s="414">
        <v>48301000</v>
      </c>
      <c r="I157" s="415">
        <v>0.42</v>
      </c>
      <c r="J157" s="415">
        <v>0.75</v>
      </c>
      <c r="K157" s="414" t="s">
        <v>341</v>
      </c>
      <c r="L157" s="414">
        <v>14250</v>
      </c>
      <c r="M157" s="415">
        <v>90</v>
      </c>
      <c r="N157" s="415">
        <v>7.5</v>
      </c>
      <c r="O157" s="415">
        <v>5</v>
      </c>
      <c r="P157" s="415">
        <v>30</v>
      </c>
      <c r="Q157" s="415">
        <v>12</v>
      </c>
      <c r="R157" s="415">
        <v>26</v>
      </c>
      <c r="S157" s="414"/>
      <c r="T157" s="416"/>
      <c r="U157" s="417"/>
      <c r="V157" s="418"/>
    </row>
    <row r="158" spans="1:22" s="117" customFormat="1" ht="27" customHeight="1">
      <c r="A158" s="410">
        <f t="shared" si="3"/>
        <v>141</v>
      </c>
      <c r="B158" s="411" t="s">
        <v>428</v>
      </c>
      <c r="C158" s="167"/>
      <c r="D158" s="412" t="s">
        <v>616</v>
      </c>
      <c r="E158" s="412" t="s">
        <v>420</v>
      </c>
      <c r="F158" s="412" t="s">
        <v>410</v>
      </c>
      <c r="G158" s="413">
        <v>1983</v>
      </c>
      <c r="H158" s="414">
        <v>250000000</v>
      </c>
      <c r="I158" s="415">
        <v>2.5</v>
      </c>
      <c r="J158" s="415">
        <v>0.85</v>
      </c>
      <c r="K158" s="414" t="s">
        <v>430</v>
      </c>
      <c r="L158" s="414">
        <v>35000</v>
      </c>
      <c r="M158" s="415">
        <v>140</v>
      </c>
      <c r="N158" s="415">
        <v>3.5</v>
      </c>
      <c r="O158" s="415">
        <v>2</v>
      </c>
      <c r="P158" s="415">
        <v>75</v>
      </c>
      <c r="Q158" s="415">
        <v>0</v>
      </c>
      <c r="R158" s="415">
        <v>0</v>
      </c>
      <c r="S158" s="415"/>
      <c r="T158" s="416"/>
      <c r="U158" s="417"/>
      <c r="V158" s="418"/>
    </row>
    <row r="159" spans="1:22" s="117" customFormat="1" ht="27" customHeight="1">
      <c r="A159" s="410">
        <f t="shared" si="3"/>
        <v>142</v>
      </c>
      <c r="B159" s="411" t="s">
        <v>617</v>
      </c>
      <c r="C159" s="167"/>
      <c r="D159" s="419" t="s">
        <v>609</v>
      </c>
      <c r="E159" s="412" t="s">
        <v>420</v>
      </c>
      <c r="F159" s="412" t="s">
        <v>568</v>
      </c>
      <c r="G159" s="413">
        <v>1986</v>
      </c>
      <c r="H159" s="414">
        <v>0</v>
      </c>
      <c r="I159" s="415">
        <v>0.8</v>
      </c>
      <c r="J159" s="415">
        <v>1</v>
      </c>
      <c r="K159" s="414" t="s">
        <v>430</v>
      </c>
      <c r="L159" s="414">
        <v>25000</v>
      </c>
      <c r="M159" s="415">
        <v>60</v>
      </c>
      <c r="N159" s="415">
        <v>4.5</v>
      </c>
      <c r="O159" s="415">
        <v>4</v>
      </c>
      <c r="P159" s="415">
        <v>35</v>
      </c>
      <c r="Q159" s="415">
        <v>0</v>
      </c>
      <c r="R159" s="415">
        <v>10</v>
      </c>
      <c r="S159" s="415"/>
      <c r="T159" s="416"/>
      <c r="U159" s="417"/>
      <c r="V159" s="418"/>
    </row>
    <row r="160" spans="1:22" s="117" customFormat="1" ht="27" customHeight="1">
      <c r="A160" s="410">
        <f t="shared" si="3"/>
        <v>143</v>
      </c>
      <c r="B160" s="411" t="s">
        <v>618</v>
      </c>
      <c r="C160" s="167"/>
      <c r="D160" s="412" t="s">
        <v>619</v>
      </c>
      <c r="E160" s="412" t="s">
        <v>619</v>
      </c>
      <c r="F160" s="412" t="s">
        <v>410</v>
      </c>
      <c r="G160" s="413">
        <v>1980</v>
      </c>
      <c r="H160" s="414">
        <v>40984000</v>
      </c>
      <c r="I160" s="415">
        <v>0.44</v>
      </c>
      <c r="J160" s="415">
        <v>1</v>
      </c>
      <c r="K160" s="414" t="s">
        <v>341</v>
      </c>
      <c r="L160" s="415">
        <v>14000</v>
      </c>
      <c r="M160" s="415">
        <v>50</v>
      </c>
      <c r="N160" s="415">
        <v>4.5</v>
      </c>
      <c r="O160" s="415">
        <v>3</v>
      </c>
      <c r="P160" s="415">
        <v>42</v>
      </c>
      <c r="Q160" s="415">
        <v>42</v>
      </c>
      <c r="R160" s="415">
        <v>167</v>
      </c>
      <c r="S160" s="414"/>
      <c r="T160" s="416"/>
      <c r="U160" s="417"/>
      <c r="V160" s="418"/>
    </row>
    <row r="161" spans="1:22" s="117" customFormat="1" ht="27" customHeight="1">
      <c r="A161" s="410">
        <f t="shared" si="3"/>
        <v>144</v>
      </c>
      <c r="B161" s="411" t="s">
        <v>432</v>
      </c>
      <c r="C161" s="167"/>
      <c r="D161" s="412" t="s">
        <v>433</v>
      </c>
      <c r="E161" s="412" t="s">
        <v>434</v>
      </c>
      <c r="F161" s="412" t="s">
        <v>410</v>
      </c>
      <c r="G161" s="413">
        <v>1981</v>
      </c>
      <c r="H161" s="414">
        <v>42572000</v>
      </c>
      <c r="I161" s="415">
        <v>0.46</v>
      </c>
      <c r="J161" s="415">
        <v>1.25</v>
      </c>
      <c r="K161" s="414" t="s">
        <v>341</v>
      </c>
      <c r="L161" s="414">
        <v>125700</v>
      </c>
      <c r="M161" s="415">
        <v>175</v>
      </c>
      <c r="N161" s="415">
        <v>5</v>
      </c>
      <c r="O161" s="415">
        <v>3</v>
      </c>
      <c r="P161" s="415">
        <v>35</v>
      </c>
      <c r="Q161" s="415">
        <v>64</v>
      </c>
      <c r="R161" s="415">
        <v>47</v>
      </c>
      <c r="S161" s="414"/>
      <c r="T161" s="416"/>
      <c r="U161" s="417"/>
      <c r="V161" s="418"/>
    </row>
    <row r="162" spans="1:22" s="117" customFormat="1" ht="27" customHeight="1">
      <c r="A162" s="410">
        <f t="shared" si="3"/>
        <v>145</v>
      </c>
      <c r="B162" s="411" t="s">
        <v>620</v>
      </c>
      <c r="C162" s="167"/>
      <c r="D162" s="412" t="s">
        <v>621</v>
      </c>
      <c r="E162" s="412" t="s">
        <v>622</v>
      </c>
      <c r="F162" s="412" t="s">
        <v>410</v>
      </c>
      <c r="G162" s="413">
        <v>2007</v>
      </c>
      <c r="H162" s="414">
        <v>1500000000</v>
      </c>
      <c r="I162" s="415">
        <v>3.3</v>
      </c>
      <c r="J162" s="415">
        <v>1</v>
      </c>
      <c r="K162" s="414" t="s">
        <v>345</v>
      </c>
      <c r="L162" s="414">
        <v>100000</v>
      </c>
      <c r="M162" s="415">
        <v>73.5</v>
      </c>
      <c r="N162" s="415">
        <v>9</v>
      </c>
      <c r="O162" s="415">
        <v>8</v>
      </c>
      <c r="P162" s="415">
        <v>100</v>
      </c>
      <c r="Q162" s="415">
        <v>60</v>
      </c>
      <c r="R162" s="415">
        <v>100</v>
      </c>
      <c r="S162" s="415"/>
      <c r="T162" s="416"/>
      <c r="U162" s="417"/>
      <c r="V162" s="418"/>
    </row>
    <row r="163" spans="1:22" s="117" customFormat="1" ht="27" customHeight="1">
      <c r="A163" s="410">
        <f t="shared" si="3"/>
        <v>146</v>
      </c>
      <c r="B163" s="411" t="s">
        <v>623</v>
      </c>
      <c r="C163" s="167"/>
      <c r="D163" s="412" t="s">
        <v>624</v>
      </c>
      <c r="E163" s="412" t="s">
        <v>625</v>
      </c>
      <c r="F163" s="412" t="s">
        <v>410</v>
      </c>
      <c r="G163" s="413">
        <v>2009</v>
      </c>
      <c r="H163" s="414">
        <v>500000000</v>
      </c>
      <c r="I163" s="415">
        <v>7.5</v>
      </c>
      <c r="J163" s="415">
        <v>0.4</v>
      </c>
      <c r="K163" s="414" t="s">
        <v>345</v>
      </c>
      <c r="L163" s="414">
        <v>52000</v>
      </c>
      <c r="M163" s="415">
        <v>36</v>
      </c>
      <c r="N163" s="415">
        <v>5</v>
      </c>
      <c r="O163" s="415">
        <v>10</v>
      </c>
      <c r="P163" s="415">
        <v>67</v>
      </c>
      <c r="Q163" s="415">
        <v>0</v>
      </c>
      <c r="R163" s="415">
        <v>0</v>
      </c>
      <c r="S163" s="415"/>
      <c r="T163" s="416"/>
      <c r="U163" s="417"/>
      <c r="V163" s="418"/>
    </row>
    <row r="164" spans="1:22" s="117" customFormat="1" ht="27" customHeight="1">
      <c r="A164" s="410">
        <f t="shared" si="3"/>
        <v>147</v>
      </c>
      <c r="B164" s="412" t="s">
        <v>626</v>
      </c>
      <c r="C164" s="167"/>
      <c r="D164" s="412" t="s">
        <v>627</v>
      </c>
      <c r="E164" s="412" t="s">
        <v>628</v>
      </c>
      <c r="F164" s="412" t="s">
        <v>410</v>
      </c>
      <c r="G164" s="413">
        <v>2009</v>
      </c>
      <c r="H164" s="414">
        <v>250000000</v>
      </c>
      <c r="I164" s="415">
        <v>1</v>
      </c>
      <c r="J164" s="415">
        <v>0.4</v>
      </c>
      <c r="K164" s="414" t="s">
        <v>430</v>
      </c>
      <c r="L164" s="414">
        <v>78000</v>
      </c>
      <c r="M164" s="415">
        <v>40</v>
      </c>
      <c r="N164" s="415">
        <v>4</v>
      </c>
      <c r="O164" s="415">
        <v>3</v>
      </c>
      <c r="P164" s="415">
        <v>50</v>
      </c>
      <c r="Q164" s="415">
        <v>0</v>
      </c>
      <c r="R164" s="415">
        <v>100</v>
      </c>
      <c r="S164" s="415"/>
      <c r="T164" s="416"/>
      <c r="U164" s="417"/>
      <c r="V164" s="418"/>
    </row>
    <row r="165" spans="1:22" s="117" customFormat="1" ht="27" customHeight="1">
      <c r="A165" s="410">
        <f t="shared" si="3"/>
        <v>148</v>
      </c>
      <c r="B165" s="412" t="s">
        <v>629</v>
      </c>
      <c r="C165" s="167"/>
      <c r="D165" s="412" t="s">
        <v>627</v>
      </c>
      <c r="E165" s="412" t="s">
        <v>628</v>
      </c>
      <c r="F165" s="412" t="s">
        <v>410</v>
      </c>
      <c r="G165" s="413">
        <v>2009</v>
      </c>
      <c r="H165" s="414">
        <v>280000000</v>
      </c>
      <c r="I165" s="415">
        <v>1</v>
      </c>
      <c r="J165" s="415">
        <v>0.5</v>
      </c>
      <c r="K165" s="414" t="s">
        <v>430</v>
      </c>
      <c r="L165" s="414">
        <v>85000</v>
      </c>
      <c r="M165" s="415">
        <v>25</v>
      </c>
      <c r="N165" s="415">
        <v>6</v>
      </c>
      <c r="O165" s="415">
        <v>3</v>
      </c>
      <c r="P165" s="415">
        <v>75</v>
      </c>
      <c r="Q165" s="415">
        <v>0</v>
      </c>
      <c r="R165" s="415">
        <v>100</v>
      </c>
      <c r="S165" s="415"/>
      <c r="T165" s="416"/>
      <c r="U165" s="417"/>
      <c r="V165" s="418"/>
    </row>
    <row r="166" spans="1:22" s="117" customFormat="1" ht="27" customHeight="1">
      <c r="A166" s="410">
        <f t="shared" si="3"/>
        <v>149</v>
      </c>
      <c r="B166" s="485" t="s">
        <v>421</v>
      </c>
      <c r="C166" s="486"/>
      <c r="D166" s="487" t="s">
        <v>414</v>
      </c>
      <c r="E166" s="487" t="s">
        <v>415</v>
      </c>
      <c r="F166" s="487" t="s">
        <v>410</v>
      </c>
      <c r="G166" s="488">
        <v>2006</v>
      </c>
      <c r="H166" s="489">
        <v>932673000</v>
      </c>
      <c r="I166" s="490">
        <v>1.1000000000000001</v>
      </c>
      <c r="J166" s="490">
        <v>0.4</v>
      </c>
      <c r="K166" s="489" t="s">
        <v>417</v>
      </c>
      <c r="L166" s="489">
        <v>20787</v>
      </c>
      <c r="M166" s="490">
        <v>35</v>
      </c>
      <c r="N166" s="490">
        <v>12.5</v>
      </c>
      <c r="O166" s="490">
        <v>11</v>
      </c>
      <c r="P166" s="490">
        <v>100</v>
      </c>
      <c r="Q166" s="491" t="s">
        <v>43</v>
      </c>
      <c r="R166" s="490">
        <v>0</v>
      </c>
      <c r="S166" s="489"/>
      <c r="T166" s="416"/>
      <c r="U166" s="417"/>
      <c r="V166" s="418"/>
    </row>
    <row r="167" spans="1:22" ht="30" customHeight="1">
      <c r="A167" s="428"/>
      <c r="B167" s="429"/>
      <c r="C167" s="103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430"/>
      <c r="U167" s="429"/>
      <c r="V167" s="431"/>
    </row>
    <row r="168" spans="1:22" s="117" customFormat="1" ht="28.5" customHeight="1">
      <c r="A168" s="492" t="s">
        <v>630</v>
      </c>
      <c r="B168" s="493" t="s">
        <v>237</v>
      </c>
      <c r="C168" s="494"/>
      <c r="D168" s="495"/>
      <c r="E168" s="495"/>
      <c r="F168" s="495"/>
      <c r="G168" s="496"/>
      <c r="H168" s="497"/>
      <c r="I168" s="498"/>
      <c r="J168" s="498"/>
      <c r="K168" s="498"/>
      <c r="L168" s="498"/>
      <c r="M168" s="498"/>
      <c r="N168" s="499"/>
      <c r="O168" s="498"/>
      <c r="P168" s="498"/>
      <c r="Q168" s="498"/>
      <c r="R168" s="498"/>
      <c r="S168" s="498"/>
      <c r="T168" s="500"/>
      <c r="U168" s="501"/>
      <c r="V168" s="502"/>
    </row>
    <row r="169" spans="1:22" s="117" customFormat="1" ht="29.25" customHeight="1">
      <c r="A169" s="443">
        <f>A166+1</f>
        <v>150</v>
      </c>
      <c r="B169" s="503" t="s">
        <v>238</v>
      </c>
      <c r="C169" s="504"/>
      <c r="D169" s="505" t="s">
        <v>239</v>
      </c>
      <c r="E169" s="505" t="s">
        <v>240</v>
      </c>
      <c r="F169" s="505" t="s">
        <v>187</v>
      </c>
      <c r="G169" s="506">
        <v>1997</v>
      </c>
      <c r="H169" s="507">
        <v>136258944.97999999</v>
      </c>
      <c r="I169" s="508">
        <v>2.5</v>
      </c>
      <c r="J169" s="508">
        <v>2</v>
      </c>
      <c r="K169" s="505" t="s">
        <v>241</v>
      </c>
      <c r="L169" s="509">
        <v>275000</v>
      </c>
      <c r="M169" s="509">
        <v>60</v>
      </c>
      <c r="N169" s="508">
        <v>9</v>
      </c>
      <c r="O169" s="508">
        <v>10</v>
      </c>
      <c r="P169" s="508">
        <v>20</v>
      </c>
      <c r="Q169" s="508">
        <v>100</v>
      </c>
      <c r="R169" s="508">
        <v>75</v>
      </c>
      <c r="S169" s="508"/>
      <c r="T169" s="510">
        <v>50000000</v>
      </c>
      <c r="U169" s="511">
        <f>+T169/H169*100</f>
        <v>36.694838645153879</v>
      </c>
      <c r="V169" s="512"/>
    </row>
    <row r="170" spans="1:22" s="117" customFormat="1" ht="29.25" customHeight="1">
      <c r="A170" s="410">
        <f t="shared" ref="A170:A190" si="4">A169+1</f>
        <v>151</v>
      </c>
      <c r="B170" s="119" t="s">
        <v>242</v>
      </c>
      <c r="C170" s="120"/>
      <c r="D170" s="121" t="s">
        <v>243</v>
      </c>
      <c r="E170" s="121" t="s">
        <v>244</v>
      </c>
      <c r="F170" s="121" t="s">
        <v>187</v>
      </c>
      <c r="G170" s="122">
        <v>1997</v>
      </c>
      <c r="H170" s="123">
        <v>906102884.14999998</v>
      </c>
      <c r="I170" s="125">
        <v>1.4</v>
      </c>
      <c r="J170" s="125">
        <v>8</v>
      </c>
      <c r="K170" s="125" t="s">
        <v>245</v>
      </c>
      <c r="L170" s="125">
        <v>225000</v>
      </c>
      <c r="M170" s="129">
        <v>240</v>
      </c>
      <c r="N170" s="129">
        <v>12.25</v>
      </c>
      <c r="O170" s="129">
        <v>10</v>
      </c>
      <c r="P170" s="129">
        <v>100</v>
      </c>
      <c r="Q170" s="129">
        <v>250</v>
      </c>
      <c r="R170" s="129">
        <v>50</v>
      </c>
      <c r="S170" s="124"/>
      <c r="T170" s="126">
        <v>50000000</v>
      </c>
      <c r="U170" s="127">
        <f>+T170/H170*100</f>
        <v>5.5181371646227753</v>
      </c>
      <c r="V170" s="513"/>
    </row>
    <row r="171" spans="1:22" s="117" customFormat="1" ht="29.25" customHeight="1">
      <c r="A171" s="410">
        <f t="shared" si="4"/>
        <v>152</v>
      </c>
      <c r="B171" s="130" t="s">
        <v>246</v>
      </c>
      <c r="C171" s="131"/>
      <c r="D171" s="132" t="s">
        <v>247</v>
      </c>
      <c r="E171" s="132" t="s">
        <v>248</v>
      </c>
      <c r="F171" s="132" t="s">
        <v>249</v>
      </c>
      <c r="G171" s="133">
        <v>1998</v>
      </c>
      <c r="H171" s="134">
        <v>844230000</v>
      </c>
      <c r="I171" s="135">
        <v>1.5</v>
      </c>
      <c r="J171" s="135">
        <v>2.4</v>
      </c>
      <c r="K171" s="135" t="s">
        <v>245</v>
      </c>
      <c r="L171" s="135">
        <v>143080</v>
      </c>
      <c r="M171" s="136">
        <v>167</v>
      </c>
      <c r="N171" s="136">
        <v>14</v>
      </c>
      <c r="O171" s="136">
        <v>15</v>
      </c>
      <c r="P171" s="136">
        <v>125</v>
      </c>
      <c r="Q171" s="136">
        <v>100</v>
      </c>
      <c r="R171" s="136">
        <v>100</v>
      </c>
      <c r="S171" s="137"/>
      <c r="T171" s="138">
        <v>50000000</v>
      </c>
      <c r="U171" s="139">
        <f>+T171/H171*100</f>
        <v>5.92255664925435</v>
      </c>
      <c r="V171" s="514"/>
    </row>
    <row r="172" spans="1:22" s="117" customFormat="1" ht="29.25" customHeight="1">
      <c r="A172" s="410">
        <f t="shared" si="4"/>
        <v>153</v>
      </c>
      <c r="B172" s="130" t="s">
        <v>250</v>
      </c>
      <c r="C172" s="131"/>
      <c r="D172" s="132" t="s">
        <v>251</v>
      </c>
      <c r="E172" s="132" t="str">
        <f>'[6]RKP 3'!F68</f>
        <v>Lape</v>
      </c>
      <c r="F172" s="121" t="s">
        <v>187</v>
      </c>
      <c r="G172" s="133">
        <f>'[6]RKP 3'!H68</f>
        <v>2007</v>
      </c>
      <c r="H172" s="134">
        <f>'[6]RKP 3'!I68</f>
        <v>1724991653</v>
      </c>
      <c r="I172" s="135">
        <f>'[6]RKP 3'!J68</f>
        <v>5</v>
      </c>
      <c r="J172" s="135">
        <f>'[6]RKP 3'!K68</f>
        <v>6.5</v>
      </c>
      <c r="K172" s="135" t="str">
        <f>'[6]RKP 3'!L68</f>
        <v>Pas. Batu</v>
      </c>
      <c r="L172" s="135">
        <f>'[6]RKP 3'!M68</f>
        <v>140000</v>
      </c>
      <c r="M172" s="136">
        <f>'[6]RKP 3'!N68</f>
        <v>105</v>
      </c>
      <c r="N172" s="136"/>
      <c r="O172" s="136">
        <f>'[6]RKP 3'!R68</f>
        <v>10.5</v>
      </c>
      <c r="P172" s="136">
        <f>'[6]RKP 3'!S68</f>
        <v>125</v>
      </c>
      <c r="Q172" s="136">
        <f>'[6]RKP 3'!T68</f>
        <v>150</v>
      </c>
      <c r="R172" s="136">
        <f>'[6]RKP 3'!U68</f>
        <v>50</v>
      </c>
      <c r="S172" s="137"/>
      <c r="T172" s="138"/>
      <c r="U172" s="139"/>
      <c r="V172" s="514"/>
    </row>
    <row r="173" spans="1:22" s="117" customFormat="1" ht="29.25" customHeight="1">
      <c r="A173" s="410">
        <f t="shared" si="4"/>
        <v>154</v>
      </c>
      <c r="B173" s="130" t="s">
        <v>252</v>
      </c>
      <c r="C173" s="131"/>
      <c r="D173" s="132" t="str">
        <f>'[6]RKP 3'!E69</f>
        <v>Semamung</v>
      </c>
      <c r="E173" s="132" t="str">
        <f>'[6]RKP 3'!F69</f>
        <v>Moyo Hulu</v>
      </c>
      <c r="F173" s="121" t="s">
        <v>187</v>
      </c>
      <c r="G173" s="133">
        <f>'[6]RKP 3'!H69</f>
        <v>2007</v>
      </c>
      <c r="H173" s="141">
        <f>'[6]RKP 3'!I69</f>
        <v>5379300000</v>
      </c>
      <c r="I173" s="132">
        <f>'[6]RKP 3'!J69</f>
        <v>3.7</v>
      </c>
      <c r="J173" s="132">
        <f>'[6]RKP 3'!K69</f>
        <v>0.53</v>
      </c>
      <c r="K173" s="132" t="str">
        <f>'[6]RKP 3'!L69</f>
        <v xml:space="preserve">Pas. Batu </v>
      </c>
      <c r="L173" s="132">
        <f>'[6]RKP 3'!M69</f>
        <v>170000</v>
      </c>
      <c r="M173" s="132">
        <f>'[6]RKP 3'!N69</f>
        <v>50</v>
      </c>
      <c r="N173" s="136"/>
      <c r="O173" s="136">
        <f>'[6]RKP 3'!R69</f>
        <v>8.5</v>
      </c>
      <c r="P173" s="136">
        <f>'[6]RKP 3'!S69</f>
        <v>125</v>
      </c>
      <c r="Q173" s="136">
        <f>'[6]RKP 3'!T69</f>
        <v>75</v>
      </c>
      <c r="R173" s="136">
        <f>'[6]RKP 3'!U69</f>
        <v>50</v>
      </c>
      <c r="S173" s="137"/>
      <c r="T173" s="138"/>
      <c r="U173" s="139"/>
      <c r="V173" s="514"/>
    </row>
    <row r="174" spans="1:22" s="117" customFormat="1" ht="29.25" customHeight="1">
      <c r="A174" s="410">
        <f t="shared" si="4"/>
        <v>155</v>
      </c>
      <c r="B174" s="130" t="s">
        <v>253</v>
      </c>
      <c r="C174" s="131"/>
      <c r="D174" s="132" t="str">
        <f>'[6]RKP 3'!E61</f>
        <v xml:space="preserve"> Tabose</v>
      </c>
      <c r="E174" s="132" t="str">
        <f>'[6]RKP 3'!F61</f>
        <v xml:space="preserve"> Lape Lopok</v>
      </c>
      <c r="F174" s="121" t="s">
        <v>187</v>
      </c>
      <c r="G174" s="122">
        <v>1994</v>
      </c>
      <c r="H174" s="132">
        <f>'[6]RKP 3'!I61</f>
        <v>300000000</v>
      </c>
      <c r="I174" s="132">
        <f>'[6]RKP 3'!J61</f>
        <v>0.86</v>
      </c>
      <c r="J174" s="132">
        <f>'[6]RKP 3'!K61</f>
        <v>2</v>
      </c>
      <c r="K174" s="132" t="str">
        <f>'[6]RKP 3'!L61</f>
        <v>timbunan</v>
      </c>
      <c r="L174" s="132">
        <f>'[6]RKP 3'!M61</f>
        <v>42910</v>
      </c>
      <c r="M174" s="132">
        <f>'[6]RKP 3'!N61</f>
        <v>155</v>
      </c>
      <c r="N174" s="136"/>
      <c r="O174" s="136">
        <f>'[6]RKP 3'!R61</f>
        <v>6</v>
      </c>
      <c r="P174" s="136">
        <v>50</v>
      </c>
      <c r="Q174" s="136">
        <f>'[6]RKP 3'!T61</f>
        <v>1000</v>
      </c>
      <c r="R174" s="136">
        <f>'[6]RKP 3'!U61</f>
        <v>50</v>
      </c>
      <c r="S174" s="137"/>
      <c r="T174" s="138"/>
      <c r="U174" s="139"/>
      <c r="V174" s="514"/>
    </row>
    <row r="175" spans="1:22" s="427" customFormat="1" ht="29.25" customHeight="1">
      <c r="A175" s="410">
        <f t="shared" si="4"/>
        <v>156</v>
      </c>
      <c r="B175" s="130" t="s">
        <v>254</v>
      </c>
      <c r="C175" s="131"/>
      <c r="D175" s="132" t="s">
        <v>255</v>
      </c>
      <c r="E175" s="132" t="s">
        <v>256</v>
      </c>
      <c r="F175" s="121" t="s">
        <v>187</v>
      </c>
      <c r="G175" s="133">
        <v>2000</v>
      </c>
      <c r="H175" s="515"/>
      <c r="I175" s="516"/>
      <c r="J175" s="516"/>
      <c r="K175" s="517"/>
      <c r="L175" s="516"/>
      <c r="M175" s="518"/>
      <c r="N175" s="518"/>
      <c r="O175" s="518"/>
      <c r="P175" s="518"/>
      <c r="Q175" s="518"/>
      <c r="R175" s="518"/>
      <c r="S175" s="519"/>
      <c r="T175" s="520"/>
      <c r="U175" s="521"/>
      <c r="V175" s="522"/>
    </row>
    <row r="176" spans="1:22" s="117" customFormat="1" ht="29.25" customHeight="1">
      <c r="A176" s="410">
        <f t="shared" si="4"/>
        <v>157</v>
      </c>
      <c r="B176" s="130" t="s">
        <v>257</v>
      </c>
      <c r="C176" s="131"/>
      <c r="D176" s="132" t="str">
        <f>'[6]RKP 3'!E59</f>
        <v>Mura</v>
      </c>
      <c r="E176" s="132" t="str">
        <f>'[6]RKP 3'!F59</f>
        <v>Brang Ene</v>
      </c>
      <c r="F176" s="132" t="s">
        <v>249</v>
      </c>
      <c r="G176" s="133">
        <v>2008</v>
      </c>
      <c r="H176" s="132">
        <f>'[6]RKP 3'!I59</f>
        <v>1199964650</v>
      </c>
      <c r="I176" s="132">
        <f>'[6]RKP 3'!J59</f>
        <v>1.04</v>
      </c>
      <c r="J176" s="132">
        <f>'[6]RKP 3'!K59</f>
        <v>0.45</v>
      </c>
      <c r="K176" s="132" t="str">
        <f>'[6]RKP 3'!L59</f>
        <v>Pas. Batu</v>
      </c>
      <c r="L176" s="132">
        <f>'[6]RKP 3'!M59</f>
        <v>58240</v>
      </c>
      <c r="M176" s="132">
        <f>'[6]RKP 3'!N59</f>
        <v>75</v>
      </c>
      <c r="N176" s="132">
        <f>'[6]RKP 3'!O59</f>
        <v>0</v>
      </c>
      <c r="O176" s="132">
        <f>'[6]RKP 3'!R59</f>
        <v>10</v>
      </c>
      <c r="P176" s="132">
        <f>'[6]RKP 3'!S59</f>
        <v>250</v>
      </c>
      <c r="Q176" s="132">
        <f>'[6]RKP 3'!T59</f>
        <v>125</v>
      </c>
      <c r="R176" s="132">
        <f>'[6]RKP 3'!U59</f>
        <v>50</v>
      </c>
      <c r="S176" s="137"/>
      <c r="T176" s="138"/>
      <c r="U176" s="139"/>
      <c r="V176" s="514"/>
    </row>
    <row r="177" spans="1:22" s="117" customFormat="1" ht="29.25" customHeight="1">
      <c r="A177" s="410">
        <f t="shared" si="4"/>
        <v>158</v>
      </c>
      <c r="B177" s="130" t="s">
        <v>258</v>
      </c>
      <c r="C177" s="131"/>
      <c r="D177" s="132" t="s">
        <v>259</v>
      </c>
      <c r="E177" s="132" t="s">
        <v>260</v>
      </c>
      <c r="F177" s="132" t="s">
        <v>249</v>
      </c>
      <c r="G177" s="523" t="s">
        <v>43</v>
      </c>
      <c r="H177" s="524" t="s">
        <v>43</v>
      </c>
      <c r="I177" s="525" t="s">
        <v>43</v>
      </c>
      <c r="J177" s="525" t="s">
        <v>43</v>
      </c>
      <c r="K177" s="132" t="s">
        <v>245</v>
      </c>
      <c r="L177" s="135">
        <v>120000</v>
      </c>
      <c r="M177" s="136"/>
      <c r="N177" s="136"/>
      <c r="O177" s="136"/>
      <c r="P177" s="136"/>
      <c r="Q177" s="136"/>
      <c r="R177" s="136"/>
      <c r="S177" s="137"/>
      <c r="T177" s="138"/>
      <c r="U177" s="139"/>
      <c r="V177" s="514"/>
    </row>
    <row r="178" spans="1:22" s="117" customFormat="1" ht="29.25" customHeight="1">
      <c r="A178" s="410">
        <f t="shared" si="4"/>
        <v>159</v>
      </c>
      <c r="B178" s="130" t="s">
        <v>261</v>
      </c>
      <c r="C178" s="131"/>
      <c r="D178" s="132" t="s">
        <v>262</v>
      </c>
      <c r="E178" s="132" t="s">
        <v>263</v>
      </c>
      <c r="F178" s="132" t="s">
        <v>249</v>
      </c>
      <c r="G178" s="523" t="s">
        <v>43</v>
      </c>
      <c r="H178" s="524" t="s">
        <v>43</v>
      </c>
      <c r="I178" s="525" t="s">
        <v>43</v>
      </c>
      <c r="J178" s="525" t="s">
        <v>43</v>
      </c>
      <c r="K178" s="132" t="s">
        <v>245</v>
      </c>
      <c r="L178" s="135">
        <v>152500</v>
      </c>
      <c r="M178" s="136"/>
      <c r="N178" s="136"/>
      <c r="O178" s="136"/>
      <c r="P178" s="129">
        <v>50</v>
      </c>
      <c r="Q178" s="129">
        <v>250</v>
      </c>
      <c r="R178" s="129">
        <v>20</v>
      </c>
      <c r="S178" s="137"/>
      <c r="T178" s="138"/>
      <c r="U178" s="139"/>
      <c r="V178" s="514"/>
    </row>
    <row r="179" spans="1:22" s="427" customFormat="1" ht="29.25" customHeight="1">
      <c r="A179" s="410">
        <f t="shared" si="4"/>
        <v>160</v>
      </c>
      <c r="B179" s="130" t="s">
        <v>631</v>
      </c>
      <c r="C179" s="131"/>
      <c r="D179" s="132" t="s">
        <v>265</v>
      </c>
      <c r="E179" s="132" t="s">
        <v>266</v>
      </c>
      <c r="F179" s="121" t="s">
        <v>187</v>
      </c>
      <c r="G179" s="523" t="s">
        <v>43</v>
      </c>
      <c r="H179" s="524" t="s">
        <v>43</v>
      </c>
      <c r="I179" s="525" t="s">
        <v>43</v>
      </c>
      <c r="J179" s="525" t="s">
        <v>43</v>
      </c>
      <c r="K179" s="132" t="s">
        <v>245</v>
      </c>
      <c r="L179" s="135">
        <v>150</v>
      </c>
      <c r="M179" s="136">
        <v>13679</v>
      </c>
      <c r="N179" s="136">
        <v>10</v>
      </c>
      <c r="O179" s="136">
        <v>10</v>
      </c>
      <c r="P179" s="136">
        <v>200</v>
      </c>
      <c r="Q179" s="526" t="s">
        <v>43</v>
      </c>
      <c r="R179" s="526" t="s">
        <v>43</v>
      </c>
      <c r="S179" s="519"/>
      <c r="T179" s="520"/>
      <c r="U179" s="521"/>
      <c r="V179" s="522"/>
    </row>
    <row r="180" spans="1:22" s="427" customFormat="1" ht="29.25" customHeight="1">
      <c r="A180" s="410">
        <f t="shared" si="4"/>
        <v>161</v>
      </c>
      <c r="B180" s="130" t="s">
        <v>267</v>
      </c>
      <c r="C180" s="131"/>
      <c r="D180" s="132" t="s">
        <v>268</v>
      </c>
      <c r="E180" s="132" t="s">
        <v>269</v>
      </c>
      <c r="F180" s="121" t="s">
        <v>187</v>
      </c>
      <c r="G180" s="133">
        <v>2013</v>
      </c>
      <c r="H180" s="134">
        <v>3500000000</v>
      </c>
      <c r="I180" s="135">
        <v>1.04</v>
      </c>
      <c r="J180" s="135">
        <v>1.37</v>
      </c>
      <c r="K180" s="132" t="s">
        <v>632</v>
      </c>
      <c r="L180" s="135">
        <v>34254</v>
      </c>
      <c r="M180" s="136">
        <v>13597</v>
      </c>
      <c r="N180" s="136">
        <v>9.5</v>
      </c>
      <c r="O180" s="526" t="s">
        <v>43</v>
      </c>
      <c r="P180" s="136">
        <v>40</v>
      </c>
      <c r="Q180" s="526" t="s">
        <v>43</v>
      </c>
      <c r="R180" s="526" t="s">
        <v>43</v>
      </c>
      <c r="S180" s="519"/>
      <c r="T180" s="520"/>
      <c r="U180" s="521"/>
      <c r="V180" s="522"/>
    </row>
    <row r="181" spans="1:22" s="427" customFormat="1" ht="29.25" customHeight="1">
      <c r="A181" s="410">
        <f t="shared" si="4"/>
        <v>162</v>
      </c>
      <c r="B181" s="119" t="s">
        <v>270</v>
      </c>
      <c r="C181" s="120"/>
      <c r="D181" s="121" t="s">
        <v>271</v>
      </c>
      <c r="E181" s="121" t="s">
        <v>272</v>
      </c>
      <c r="F181" s="121" t="s">
        <v>187</v>
      </c>
      <c r="G181" s="122"/>
      <c r="H181" s="123">
        <v>5300000000</v>
      </c>
      <c r="I181" s="125">
        <v>2.5</v>
      </c>
      <c r="J181" s="125">
        <v>3.75</v>
      </c>
      <c r="K181" s="121" t="s">
        <v>245</v>
      </c>
      <c r="L181" s="125">
        <v>154000</v>
      </c>
      <c r="M181" s="129">
        <v>16186</v>
      </c>
      <c r="N181" s="129">
        <v>15</v>
      </c>
      <c r="O181" s="129">
        <v>15</v>
      </c>
      <c r="P181" s="129">
        <v>250</v>
      </c>
      <c r="Q181" s="527" t="s">
        <v>43</v>
      </c>
      <c r="R181" s="527" t="s">
        <v>43</v>
      </c>
      <c r="S181" s="528"/>
      <c r="T181" s="529"/>
      <c r="U181" s="530"/>
      <c r="V181" s="531"/>
    </row>
    <row r="182" spans="1:22" s="427" customFormat="1" ht="29.25" customHeight="1">
      <c r="A182" s="410">
        <f t="shared" si="4"/>
        <v>163</v>
      </c>
      <c r="B182" s="532" t="s">
        <v>273</v>
      </c>
      <c r="C182" s="533"/>
      <c r="D182" s="534" t="s">
        <v>274</v>
      </c>
      <c r="E182" s="534" t="s">
        <v>275</v>
      </c>
      <c r="F182" s="534" t="s">
        <v>187</v>
      </c>
      <c r="G182" s="535" t="s">
        <v>43</v>
      </c>
      <c r="H182" s="536" t="s">
        <v>43</v>
      </c>
      <c r="I182" s="537">
        <v>0.67400000000000004</v>
      </c>
      <c r="J182" s="537">
        <v>0.28999999999999998</v>
      </c>
      <c r="K182" s="534" t="s">
        <v>633</v>
      </c>
      <c r="L182" s="537">
        <v>6284</v>
      </c>
      <c r="M182" s="538">
        <v>35</v>
      </c>
      <c r="N182" s="538">
        <v>9</v>
      </c>
      <c r="O182" s="538">
        <v>6</v>
      </c>
      <c r="P182" s="538">
        <v>50</v>
      </c>
      <c r="Q182" s="539" t="s">
        <v>43</v>
      </c>
      <c r="R182" s="539" t="s">
        <v>43</v>
      </c>
      <c r="S182" s="540"/>
      <c r="T182" s="541"/>
      <c r="U182" s="542"/>
      <c r="V182" s="543"/>
    </row>
    <row r="183" spans="1:22" s="117" customFormat="1" ht="29.25" customHeight="1">
      <c r="A183" s="410">
        <f t="shared" si="4"/>
        <v>164</v>
      </c>
      <c r="B183" s="173" t="s">
        <v>634</v>
      </c>
      <c r="C183" s="120"/>
      <c r="D183" s="175" t="s">
        <v>635</v>
      </c>
      <c r="E183" s="175" t="s">
        <v>636</v>
      </c>
      <c r="F183" s="175" t="s">
        <v>187</v>
      </c>
      <c r="G183" s="176">
        <v>1993</v>
      </c>
      <c r="H183" s="175">
        <v>150000000</v>
      </c>
      <c r="I183" s="177">
        <v>1.9</v>
      </c>
      <c r="J183" s="177">
        <v>3.5</v>
      </c>
      <c r="K183" s="175" t="s">
        <v>245</v>
      </c>
      <c r="L183" s="175">
        <v>35000</v>
      </c>
      <c r="M183" s="544">
        <v>125</v>
      </c>
      <c r="N183" s="129"/>
      <c r="O183" s="544">
        <v>6</v>
      </c>
      <c r="P183" s="544">
        <v>120</v>
      </c>
      <c r="Q183" s="544">
        <v>500</v>
      </c>
      <c r="R183" s="544">
        <v>50</v>
      </c>
      <c r="S183" s="124"/>
      <c r="T183" s="126"/>
      <c r="U183" s="127"/>
      <c r="V183" s="513"/>
    </row>
    <row r="184" spans="1:22" s="117" customFormat="1" ht="29.25" customHeight="1">
      <c r="A184" s="410">
        <f t="shared" si="4"/>
        <v>165</v>
      </c>
      <c r="B184" s="173" t="s">
        <v>637</v>
      </c>
      <c r="C184" s="120"/>
      <c r="D184" s="175" t="s">
        <v>638</v>
      </c>
      <c r="E184" s="175" t="s">
        <v>636</v>
      </c>
      <c r="F184" s="175" t="s">
        <v>187</v>
      </c>
      <c r="G184" s="176">
        <v>1994</v>
      </c>
      <c r="H184" s="175">
        <v>300000000</v>
      </c>
      <c r="I184" s="177">
        <v>1.19</v>
      </c>
      <c r="J184" s="177">
        <v>2.5</v>
      </c>
      <c r="K184" s="175" t="s">
        <v>639</v>
      </c>
      <c r="L184" s="175">
        <v>130000</v>
      </c>
      <c r="M184" s="544">
        <v>112</v>
      </c>
      <c r="N184" s="129"/>
      <c r="O184" s="544">
        <v>5</v>
      </c>
      <c r="P184" s="544">
        <v>120</v>
      </c>
      <c r="Q184" s="544">
        <v>800</v>
      </c>
      <c r="R184" s="544">
        <v>20</v>
      </c>
      <c r="S184" s="124"/>
      <c r="T184" s="126"/>
      <c r="U184" s="127"/>
      <c r="V184" s="513"/>
    </row>
    <row r="185" spans="1:22" s="117" customFormat="1" ht="29.25" customHeight="1">
      <c r="A185" s="410">
        <f t="shared" si="4"/>
        <v>166</v>
      </c>
      <c r="B185" s="173" t="s">
        <v>640</v>
      </c>
      <c r="C185" s="120"/>
      <c r="D185" s="175" t="s">
        <v>641</v>
      </c>
      <c r="E185" s="175" t="s">
        <v>636</v>
      </c>
      <c r="F185" s="175" t="s">
        <v>187</v>
      </c>
      <c r="G185" s="176">
        <v>1994</v>
      </c>
      <c r="H185" s="175">
        <v>375000000</v>
      </c>
      <c r="I185" s="177">
        <v>1.2</v>
      </c>
      <c r="J185" s="177">
        <v>5</v>
      </c>
      <c r="K185" s="175" t="s">
        <v>639</v>
      </c>
      <c r="L185" s="175">
        <v>146490</v>
      </c>
      <c r="M185" s="544">
        <v>261</v>
      </c>
      <c r="N185" s="129"/>
      <c r="O185" s="544">
        <v>10</v>
      </c>
      <c r="P185" s="544">
        <v>120</v>
      </c>
      <c r="Q185" s="544">
        <v>700</v>
      </c>
      <c r="R185" s="544">
        <v>15</v>
      </c>
      <c r="S185" s="124"/>
      <c r="T185" s="126"/>
      <c r="U185" s="127"/>
      <c r="V185" s="513"/>
    </row>
    <row r="186" spans="1:22" s="117" customFormat="1" ht="29.25" customHeight="1">
      <c r="A186" s="410">
        <f t="shared" si="4"/>
        <v>167</v>
      </c>
      <c r="B186" s="173" t="s">
        <v>642</v>
      </c>
      <c r="C186" s="120"/>
      <c r="D186" s="175" t="s">
        <v>658</v>
      </c>
      <c r="E186" s="175" t="s">
        <v>636</v>
      </c>
      <c r="F186" s="175" t="s">
        <v>187</v>
      </c>
      <c r="G186" s="176">
        <v>1996</v>
      </c>
      <c r="H186" s="175">
        <v>223569916</v>
      </c>
      <c r="I186" s="177">
        <v>1</v>
      </c>
      <c r="J186" s="177">
        <v>4</v>
      </c>
      <c r="K186" s="175" t="s">
        <v>291</v>
      </c>
      <c r="L186" s="175">
        <v>65000</v>
      </c>
      <c r="M186" s="544">
        <v>55</v>
      </c>
      <c r="N186" s="129"/>
      <c r="O186" s="544">
        <v>4.25</v>
      </c>
      <c r="P186" s="544">
        <v>50</v>
      </c>
      <c r="Q186" s="544">
        <v>200</v>
      </c>
      <c r="R186" s="544">
        <v>20</v>
      </c>
      <c r="S186" s="124"/>
      <c r="T186" s="126"/>
      <c r="U186" s="127"/>
      <c r="V186" s="513"/>
    </row>
    <row r="187" spans="1:22" s="117" customFormat="1" ht="29.25" customHeight="1">
      <c r="A187" s="410">
        <f t="shared" si="4"/>
        <v>168</v>
      </c>
      <c r="B187" s="173" t="s">
        <v>643</v>
      </c>
      <c r="C187" s="120"/>
      <c r="D187" s="175" t="s">
        <v>659</v>
      </c>
      <c r="E187" s="175" t="s">
        <v>240</v>
      </c>
      <c r="F187" s="175" t="s">
        <v>187</v>
      </c>
      <c r="G187" s="176">
        <v>1996</v>
      </c>
      <c r="H187" s="175">
        <v>223569916</v>
      </c>
      <c r="I187" s="177">
        <v>1.3</v>
      </c>
      <c r="J187" s="177">
        <v>4.5</v>
      </c>
      <c r="K187" s="175" t="s">
        <v>639</v>
      </c>
      <c r="L187" s="175">
        <v>75000</v>
      </c>
      <c r="M187" s="544">
        <v>150</v>
      </c>
      <c r="N187" s="129"/>
      <c r="O187" s="544">
        <v>10</v>
      </c>
      <c r="P187" s="544">
        <v>50</v>
      </c>
      <c r="Q187" s="544">
        <v>100</v>
      </c>
      <c r="R187" s="544">
        <v>25</v>
      </c>
      <c r="S187" s="124"/>
      <c r="T187" s="126"/>
      <c r="U187" s="127"/>
      <c r="V187" s="513"/>
    </row>
    <row r="188" spans="1:22" s="117" customFormat="1" ht="29.25" customHeight="1">
      <c r="A188" s="410">
        <f t="shared" si="4"/>
        <v>169</v>
      </c>
      <c r="B188" s="545" t="s">
        <v>644</v>
      </c>
      <c r="C188" s="120"/>
      <c r="D188" s="546" t="s">
        <v>660</v>
      </c>
      <c r="E188" s="175" t="s">
        <v>240</v>
      </c>
      <c r="F188" s="547" t="s">
        <v>187</v>
      </c>
      <c r="G188" s="548">
        <v>1996</v>
      </c>
      <c r="H188" s="546">
        <v>85000000</v>
      </c>
      <c r="I188" s="549">
        <v>1.5</v>
      </c>
      <c r="J188" s="549">
        <v>2</v>
      </c>
      <c r="K188" s="546" t="s">
        <v>639</v>
      </c>
      <c r="L188" s="550">
        <v>100000</v>
      </c>
      <c r="M188" s="551">
        <v>40</v>
      </c>
      <c r="N188" s="129"/>
      <c r="O188" s="551">
        <v>5</v>
      </c>
      <c r="P188" s="551">
        <v>50</v>
      </c>
      <c r="Q188" s="551">
        <v>200</v>
      </c>
      <c r="R188" s="552">
        <v>50</v>
      </c>
      <c r="S188" s="124"/>
      <c r="T188" s="126"/>
      <c r="U188" s="127"/>
      <c r="V188" s="513"/>
    </row>
    <row r="189" spans="1:22" s="117" customFormat="1" ht="29.25" customHeight="1">
      <c r="A189" s="410">
        <f t="shared" si="4"/>
        <v>170</v>
      </c>
      <c r="B189" s="545" t="s">
        <v>645</v>
      </c>
      <c r="C189" s="120"/>
      <c r="D189" s="547" t="s">
        <v>657</v>
      </c>
      <c r="E189" s="547" t="s">
        <v>657</v>
      </c>
      <c r="F189" s="547" t="s">
        <v>187</v>
      </c>
      <c r="G189" s="553">
        <v>1997</v>
      </c>
      <c r="H189" s="547">
        <v>118269546.18000001</v>
      </c>
      <c r="I189" s="554">
        <v>10.6</v>
      </c>
      <c r="J189" s="554">
        <v>1.5</v>
      </c>
      <c r="K189" s="547" t="s">
        <v>646</v>
      </c>
      <c r="L189" s="175">
        <v>53000</v>
      </c>
      <c r="M189" s="552">
        <v>48</v>
      </c>
      <c r="N189" s="129"/>
      <c r="O189" s="552">
        <v>10</v>
      </c>
      <c r="P189" s="552">
        <v>50</v>
      </c>
      <c r="Q189" s="552">
        <v>200</v>
      </c>
      <c r="R189" s="552">
        <v>15</v>
      </c>
      <c r="S189" s="124"/>
      <c r="T189" s="126"/>
      <c r="U189" s="127"/>
      <c r="V189" s="513"/>
    </row>
    <row r="190" spans="1:22" s="117" customFormat="1" ht="29.25" customHeight="1">
      <c r="A190" s="555">
        <f t="shared" si="4"/>
        <v>171</v>
      </c>
      <c r="B190" s="556" t="s">
        <v>647</v>
      </c>
      <c r="C190" s="557"/>
      <c r="D190" s="558"/>
      <c r="E190" s="559"/>
      <c r="F190" s="559" t="s">
        <v>648</v>
      </c>
      <c r="G190" s="560"/>
      <c r="H190" s="559"/>
      <c r="I190" s="561"/>
      <c r="J190" s="561"/>
      <c r="K190" s="558"/>
      <c r="L190" s="561"/>
      <c r="M190" s="562"/>
      <c r="N190" s="562"/>
      <c r="O190" s="562"/>
      <c r="P190" s="562"/>
      <c r="Q190" s="562"/>
      <c r="R190" s="562"/>
      <c r="S190" s="563"/>
      <c r="T190" s="126"/>
      <c r="U190" s="127"/>
      <c r="V190" s="513"/>
    </row>
    <row r="191" spans="1:22" s="117" customFormat="1" ht="29.25" customHeight="1">
      <c r="A191" s="564"/>
      <c r="B191" s="130"/>
      <c r="C191" s="131"/>
      <c r="D191" s="132"/>
      <c r="E191" s="132"/>
      <c r="F191" s="132"/>
      <c r="G191" s="133"/>
      <c r="H191" s="134"/>
      <c r="I191" s="135"/>
      <c r="J191" s="135"/>
      <c r="K191" s="132"/>
      <c r="L191" s="135"/>
      <c r="M191" s="136"/>
      <c r="N191" s="136"/>
      <c r="O191" s="136"/>
      <c r="P191" s="136"/>
      <c r="Q191" s="136"/>
      <c r="R191" s="136"/>
      <c r="S191" s="137"/>
      <c r="T191" s="138"/>
      <c r="U191" s="139"/>
      <c r="V191" s="514"/>
    </row>
    <row r="192" spans="1:22" s="117" customFormat="1" ht="29.25" customHeight="1">
      <c r="A192" s="565" t="s">
        <v>649</v>
      </c>
      <c r="B192" s="566" t="s">
        <v>277</v>
      </c>
      <c r="C192" s="567"/>
      <c r="D192" s="568"/>
      <c r="E192" s="568"/>
      <c r="F192" s="568"/>
      <c r="G192" s="569"/>
      <c r="H192" s="570"/>
      <c r="I192" s="571"/>
      <c r="J192" s="571"/>
      <c r="K192" s="571"/>
      <c r="L192" s="571"/>
      <c r="M192" s="572"/>
      <c r="N192" s="572"/>
      <c r="O192" s="572"/>
      <c r="P192" s="572"/>
      <c r="Q192" s="572"/>
      <c r="R192" s="572"/>
      <c r="S192" s="573"/>
      <c r="T192" s="574"/>
      <c r="U192" s="575"/>
      <c r="V192" s="576"/>
    </row>
    <row r="193" spans="1:22" s="117" customFormat="1" ht="29.25" customHeight="1">
      <c r="A193" s="443">
        <f>A190+1</f>
        <v>172</v>
      </c>
      <c r="B193" s="503" t="s">
        <v>281</v>
      </c>
      <c r="C193" s="504"/>
      <c r="D193" s="505" t="s">
        <v>279</v>
      </c>
      <c r="E193" s="505" t="s">
        <v>280</v>
      </c>
      <c r="F193" s="505" t="s">
        <v>192</v>
      </c>
      <c r="G193" s="506">
        <v>2011</v>
      </c>
      <c r="H193" s="507"/>
      <c r="I193" s="508">
        <v>0.5</v>
      </c>
      <c r="J193" s="508">
        <v>1.5</v>
      </c>
      <c r="K193" s="509" t="s">
        <v>282</v>
      </c>
      <c r="L193" s="509">
        <v>400000</v>
      </c>
      <c r="M193" s="509">
        <v>68</v>
      </c>
      <c r="N193" s="508">
        <v>11</v>
      </c>
      <c r="O193" s="508">
        <v>12</v>
      </c>
      <c r="P193" s="508">
        <v>150</v>
      </c>
      <c r="Q193" s="508">
        <v>50</v>
      </c>
      <c r="R193" s="508">
        <v>50</v>
      </c>
      <c r="S193" s="509"/>
      <c r="T193" s="510"/>
      <c r="U193" s="511"/>
      <c r="V193" s="512"/>
    </row>
    <row r="194" spans="1:22" s="117" customFormat="1" ht="29.25" customHeight="1">
      <c r="A194" s="577">
        <f>A193+1</f>
        <v>173</v>
      </c>
      <c r="B194" s="578" t="s">
        <v>650</v>
      </c>
      <c r="C194" s="579"/>
      <c r="D194" s="580"/>
      <c r="E194" s="580"/>
      <c r="F194" s="580" t="s">
        <v>192</v>
      </c>
      <c r="G194" s="581"/>
      <c r="H194" s="582"/>
      <c r="I194" s="583"/>
      <c r="J194" s="583"/>
      <c r="K194" s="584"/>
      <c r="L194" s="584"/>
      <c r="M194" s="584"/>
      <c r="N194" s="583"/>
      <c r="O194" s="583"/>
      <c r="P194" s="583"/>
      <c r="Q194" s="583"/>
      <c r="R194" s="583"/>
      <c r="S194" s="584"/>
      <c r="T194" s="138"/>
      <c r="U194" s="139"/>
      <c r="V194" s="514"/>
    </row>
    <row r="195" spans="1:22" s="117" customFormat="1" ht="29.25" customHeight="1">
      <c r="A195" s="565" t="s">
        <v>651</v>
      </c>
      <c r="B195" s="566" t="s">
        <v>284</v>
      </c>
      <c r="C195" s="567"/>
      <c r="D195" s="568"/>
      <c r="E195" s="568"/>
      <c r="F195" s="568"/>
      <c r="G195" s="569"/>
      <c r="H195" s="570"/>
      <c r="I195" s="573"/>
      <c r="J195" s="573"/>
      <c r="K195" s="571"/>
      <c r="L195" s="571"/>
      <c r="M195" s="571"/>
      <c r="N195" s="573"/>
      <c r="O195" s="573"/>
      <c r="P195" s="573"/>
      <c r="Q195" s="573"/>
      <c r="R195" s="573"/>
      <c r="S195" s="571"/>
      <c r="T195" s="574"/>
      <c r="U195" s="575"/>
      <c r="V195" s="576"/>
    </row>
    <row r="196" spans="1:22" s="117" customFormat="1" ht="29.25" customHeight="1">
      <c r="A196" s="443">
        <f>A194+1</f>
        <v>174</v>
      </c>
      <c r="B196" s="585" t="s">
        <v>285</v>
      </c>
      <c r="C196" s="445"/>
      <c r="D196" s="586" t="s">
        <v>286</v>
      </c>
      <c r="E196" s="586" t="s">
        <v>287</v>
      </c>
      <c r="F196" s="586" t="s">
        <v>189</v>
      </c>
      <c r="G196" s="506">
        <v>1993</v>
      </c>
      <c r="H196" s="509">
        <v>700000000</v>
      </c>
      <c r="I196" s="508">
        <v>3.52</v>
      </c>
      <c r="J196" s="508">
        <v>5.0999999999999996</v>
      </c>
      <c r="K196" s="509" t="s">
        <v>245</v>
      </c>
      <c r="L196" s="509">
        <v>300000</v>
      </c>
      <c r="M196" s="508">
        <v>166.8</v>
      </c>
      <c r="N196" s="508">
        <v>12</v>
      </c>
      <c r="O196" s="508">
        <v>8</v>
      </c>
      <c r="P196" s="508">
        <v>200</v>
      </c>
      <c r="Q196" s="508">
        <v>100</v>
      </c>
      <c r="R196" s="508">
        <v>100</v>
      </c>
      <c r="S196" s="509"/>
      <c r="T196" s="587"/>
      <c r="U196" s="170"/>
      <c r="V196" s="512"/>
    </row>
    <row r="197" spans="1:22" s="117" customFormat="1" ht="29.25" customHeight="1">
      <c r="A197" s="410">
        <f>A196+1</f>
        <v>175</v>
      </c>
      <c r="B197" s="119" t="s">
        <v>288</v>
      </c>
      <c r="C197" s="120"/>
      <c r="D197" s="121" t="s">
        <v>289</v>
      </c>
      <c r="E197" s="121" t="s">
        <v>290</v>
      </c>
      <c r="F197" s="121" t="s">
        <v>189</v>
      </c>
      <c r="G197" s="122">
        <v>1998</v>
      </c>
      <c r="H197" s="123">
        <v>762070000</v>
      </c>
      <c r="I197" s="124">
        <v>6.7</v>
      </c>
      <c r="J197" s="124">
        <v>7.5</v>
      </c>
      <c r="K197" s="125" t="s">
        <v>291</v>
      </c>
      <c r="L197" s="125">
        <v>315000</v>
      </c>
      <c r="M197" s="124">
        <v>80</v>
      </c>
      <c r="N197" s="124">
        <v>14.5</v>
      </c>
      <c r="O197" s="124">
        <v>15</v>
      </c>
      <c r="P197" s="124">
        <v>250</v>
      </c>
      <c r="Q197" s="124">
        <v>100</v>
      </c>
      <c r="R197" s="124">
        <v>100</v>
      </c>
      <c r="S197" s="125"/>
      <c r="T197" s="126">
        <v>50000000</v>
      </c>
      <c r="U197" s="127">
        <f>+T197/H197*100</f>
        <v>6.5610770664112223</v>
      </c>
      <c r="V197" s="588"/>
    </row>
    <row r="198" spans="1:22" s="117" customFormat="1" ht="29.25" customHeight="1">
      <c r="A198" s="410">
        <f>A197+1</f>
        <v>176</v>
      </c>
      <c r="B198" s="119" t="s">
        <v>292</v>
      </c>
      <c r="C198" s="120"/>
      <c r="D198" s="121" t="s">
        <v>293</v>
      </c>
      <c r="E198" s="121" t="s">
        <v>294</v>
      </c>
      <c r="F198" s="121" t="s">
        <v>189</v>
      </c>
      <c r="G198" s="122">
        <v>1998</v>
      </c>
      <c r="H198" s="123">
        <v>528498000</v>
      </c>
      <c r="I198" s="124">
        <v>8.25</v>
      </c>
      <c r="J198" s="124">
        <v>3.5</v>
      </c>
      <c r="K198" s="125" t="s">
        <v>245</v>
      </c>
      <c r="L198" s="125">
        <v>328000</v>
      </c>
      <c r="M198" s="124">
        <v>127.5</v>
      </c>
      <c r="N198" s="124">
        <v>13</v>
      </c>
      <c r="O198" s="124">
        <v>10</v>
      </c>
      <c r="P198" s="124">
        <v>120</v>
      </c>
      <c r="Q198" s="124">
        <v>200</v>
      </c>
      <c r="R198" s="124">
        <v>100</v>
      </c>
      <c r="S198" s="124"/>
      <c r="T198" s="126">
        <v>50000000</v>
      </c>
      <c r="U198" s="127">
        <f>+T198/H198*100</f>
        <v>9.4607737399195457</v>
      </c>
      <c r="V198" s="588"/>
    </row>
    <row r="199" spans="1:22" s="592" customFormat="1" ht="27" customHeight="1">
      <c r="A199" s="410">
        <f>A198+1</f>
        <v>177</v>
      </c>
      <c r="B199" s="545" t="s">
        <v>652</v>
      </c>
      <c r="C199" s="167"/>
      <c r="D199" s="120"/>
      <c r="E199" s="121"/>
      <c r="F199" s="121" t="s">
        <v>189</v>
      </c>
      <c r="G199" s="122"/>
      <c r="H199" s="125"/>
      <c r="I199" s="125">
        <v>7.38</v>
      </c>
      <c r="J199" s="124">
        <v>4.9800000000000004</v>
      </c>
      <c r="K199" s="125" t="s">
        <v>245</v>
      </c>
      <c r="L199" s="125">
        <v>116322</v>
      </c>
      <c r="M199" s="124">
        <v>233</v>
      </c>
      <c r="N199" s="124">
        <v>14.85</v>
      </c>
      <c r="O199" s="124">
        <v>20</v>
      </c>
      <c r="P199" s="124"/>
      <c r="Q199" s="124"/>
      <c r="R199" s="124"/>
      <c r="S199" s="125"/>
      <c r="T199" s="589"/>
      <c r="U199" s="590"/>
      <c r="V199" s="591"/>
    </row>
    <row r="200" spans="1:22" ht="27" customHeight="1">
      <c r="A200" s="410">
        <f t="shared" ref="A200:A201" si="5">A199+1</f>
        <v>178</v>
      </c>
      <c r="B200" s="173" t="s">
        <v>295</v>
      </c>
      <c r="C200" s="593"/>
      <c r="D200" s="175" t="s">
        <v>296</v>
      </c>
      <c r="E200" s="175" t="s">
        <v>297</v>
      </c>
      <c r="F200" s="175" t="s">
        <v>189</v>
      </c>
      <c r="G200" s="176">
        <v>1996</v>
      </c>
      <c r="H200" s="175">
        <v>85000000</v>
      </c>
      <c r="I200" s="177">
        <v>1.2</v>
      </c>
      <c r="J200" s="177">
        <v>1</v>
      </c>
      <c r="K200" s="175" t="s">
        <v>245</v>
      </c>
      <c r="L200" s="175">
        <v>50000</v>
      </c>
      <c r="M200" s="177">
        <v>50</v>
      </c>
      <c r="N200" s="177"/>
      <c r="O200" s="177"/>
      <c r="P200" s="177"/>
      <c r="Q200" s="177">
        <v>5</v>
      </c>
      <c r="R200" s="177">
        <v>85</v>
      </c>
      <c r="S200" s="177">
        <v>250</v>
      </c>
      <c r="T200" s="177">
        <v>200</v>
      </c>
      <c r="U200" s="594"/>
      <c r="V200" s="595"/>
    </row>
    <row r="201" spans="1:22" ht="27" customHeight="1">
      <c r="A201" s="410">
        <f t="shared" si="5"/>
        <v>179</v>
      </c>
      <c r="B201" s="173" t="s">
        <v>653</v>
      </c>
      <c r="C201" s="593"/>
      <c r="D201" s="175" t="s">
        <v>296</v>
      </c>
      <c r="E201" s="175" t="s">
        <v>297</v>
      </c>
      <c r="F201" s="175" t="s">
        <v>189</v>
      </c>
      <c r="G201" s="176">
        <v>1997</v>
      </c>
      <c r="H201" s="175">
        <v>82006000</v>
      </c>
      <c r="I201" s="177">
        <v>1.35</v>
      </c>
      <c r="J201" s="177">
        <v>2.2999999999999998</v>
      </c>
      <c r="K201" s="175" t="s">
        <v>245</v>
      </c>
      <c r="L201" s="175">
        <v>10000</v>
      </c>
      <c r="M201" s="177">
        <v>60</v>
      </c>
      <c r="N201" s="177"/>
      <c r="O201" s="177"/>
      <c r="P201" s="177"/>
      <c r="Q201" s="177">
        <v>5</v>
      </c>
      <c r="R201" s="177">
        <v>35</v>
      </c>
      <c r="S201" s="177">
        <v>300</v>
      </c>
      <c r="T201" s="177">
        <v>150</v>
      </c>
      <c r="U201" s="594"/>
      <c r="V201" s="595"/>
    </row>
    <row r="202" spans="1:22" ht="27" customHeight="1" thickBot="1">
      <c r="A202" s="596"/>
      <c r="B202" s="597"/>
      <c r="C202" s="598"/>
      <c r="D202" s="599"/>
      <c r="E202" s="600"/>
      <c r="F202" s="600"/>
      <c r="G202" s="601"/>
      <c r="H202" s="602"/>
      <c r="I202" s="603"/>
      <c r="J202" s="603"/>
      <c r="K202" s="602"/>
      <c r="L202" s="602"/>
      <c r="M202" s="603"/>
      <c r="N202" s="603"/>
      <c r="O202" s="603"/>
      <c r="P202" s="603"/>
      <c r="Q202" s="603"/>
      <c r="R202" s="603"/>
      <c r="S202" s="602"/>
      <c r="T202" s="604"/>
      <c r="U202" s="605"/>
      <c r="V202" s="606"/>
    </row>
    <row r="203" spans="1:22" ht="13" thickTop="1"/>
    <row r="206" spans="1:22" ht="15.5">
      <c r="P206" s="201" t="s">
        <v>654</v>
      </c>
    </row>
    <row r="207" spans="1:22" ht="15.5">
      <c r="L207" s="202"/>
      <c r="P207" s="203" t="s">
        <v>655</v>
      </c>
    </row>
    <row r="208" spans="1:22" ht="15.5">
      <c r="H208" s="204"/>
      <c r="P208" s="203" t="s">
        <v>656</v>
      </c>
    </row>
    <row r="209" spans="16:22" ht="14">
      <c r="P209" s="205"/>
    </row>
    <row r="210" spans="16:22" ht="14">
      <c r="P210" s="205"/>
    </row>
    <row r="211" spans="16:22" ht="14">
      <c r="P211" s="205"/>
    </row>
    <row r="212" spans="16:22" ht="14">
      <c r="P212" s="205"/>
    </row>
    <row r="213" spans="16:22" ht="15.5">
      <c r="P213" s="206" t="s">
        <v>302</v>
      </c>
    </row>
    <row r="214" spans="16:22" ht="15.5">
      <c r="P214" s="207" t="s">
        <v>303</v>
      </c>
    </row>
    <row r="217" spans="16:22">
      <c r="V217" s="208"/>
    </row>
  </sheetData>
  <mergeCells count="8">
    <mergeCell ref="V7:V10"/>
    <mergeCell ref="B8:C9"/>
    <mergeCell ref="D6:F6"/>
    <mergeCell ref="I6:O6"/>
    <mergeCell ref="P6:S6"/>
    <mergeCell ref="U6:U9"/>
    <mergeCell ref="I7:O7"/>
    <mergeCell ref="P7:S7"/>
  </mergeCells>
  <printOptions horizontalCentered="1"/>
  <pageMargins left="0.19685039370078741" right="1.1811023622047245" top="0.6692913385826772" bottom="0.23622047244094491" header="0.55118110236220474" footer="0.15748031496062992"/>
  <pageSetup paperSize="5" scale="56" fitToHeight="7" orientation="landscape" horizontalDpi="4294967294" r:id="rId1"/>
  <headerFooter alignWithMargins="0"/>
  <rowBreaks count="5" manualBreakCount="5">
    <brk id="44" max="21" man="1"/>
    <brk id="82" max="21" man="1"/>
    <brk id="118" max="21" man="1"/>
    <brk id="156" max="21" man="1"/>
    <brk id="191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M129"/>
  <sheetViews>
    <sheetView view="pageBreakPreview" zoomScale="60" workbookViewId="0">
      <selection activeCell="T38" sqref="T38"/>
    </sheetView>
  </sheetViews>
  <sheetFormatPr defaultRowHeight="14.5"/>
  <cols>
    <col min="2" max="2" width="5.7265625" customWidth="1"/>
    <col min="3" max="3" width="34.81640625" customWidth="1"/>
    <col min="4" max="5" width="3.1796875" style="654" customWidth="1"/>
    <col min="6" max="6" width="28.54296875" customWidth="1"/>
    <col min="7" max="7" width="14.54296875" customWidth="1"/>
    <col min="8" max="8" width="22.453125" hidden="1" customWidth="1"/>
    <col min="9" max="9" width="11.453125" customWidth="1"/>
    <col min="10" max="10" width="12.1796875" customWidth="1"/>
    <col min="11" max="11" width="17" customWidth="1"/>
    <col min="12" max="12" width="13.26953125" customWidth="1"/>
    <col min="13" max="13" width="11.7265625" customWidth="1"/>
  </cols>
  <sheetData>
    <row r="3" spans="2:13" ht="20">
      <c r="B3" s="778" t="s">
        <v>661</v>
      </c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</row>
    <row r="4" spans="2:13">
      <c r="B4" s="607"/>
      <c r="C4" s="607"/>
      <c r="D4" s="608"/>
      <c r="E4" s="608"/>
      <c r="F4" s="607"/>
      <c r="G4" s="607"/>
      <c r="H4" s="607"/>
    </row>
    <row r="5" spans="2:13">
      <c r="B5" s="609" t="s">
        <v>662</v>
      </c>
      <c r="C5" s="607"/>
      <c r="D5" s="608"/>
      <c r="E5" s="608"/>
      <c r="F5" s="607"/>
      <c r="G5" s="607"/>
      <c r="H5" s="607"/>
    </row>
    <row r="6" spans="2:13" ht="47.25" customHeight="1">
      <c r="B6" s="610" t="s">
        <v>663</v>
      </c>
      <c r="C6" s="610" t="s">
        <v>664</v>
      </c>
      <c r="D6" s="779" t="s">
        <v>665</v>
      </c>
      <c r="E6" s="780"/>
      <c r="F6" s="781"/>
      <c r="G6" s="611" t="s">
        <v>666</v>
      </c>
      <c r="H6" s="611" t="s">
        <v>666</v>
      </c>
      <c r="I6" s="612" t="s">
        <v>667</v>
      </c>
      <c r="J6" s="612" t="s">
        <v>667</v>
      </c>
      <c r="K6" s="612" t="s">
        <v>668</v>
      </c>
      <c r="L6" s="612" t="s">
        <v>669</v>
      </c>
      <c r="M6" s="612" t="s">
        <v>670</v>
      </c>
    </row>
    <row r="7" spans="2:13">
      <c r="B7" s="613">
        <v>1</v>
      </c>
      <c r="C7" s="614" t="s">
        <v>671</v>
      </c>
      <c r="D7" s="614" t="s">
        <v>672</v>
      </c>
      <c r="E7" s="615"/>
      <c r="F7" s="616"/>
      <c r="G7" s="616"/>
      <c r="H7" s="613">
        <v>1</v>
      </c>
      <c r="I7" s="617"/>
      <c r="J7" s="617"/>
      <c r="K7" s="617"/>
      <c r="L7" s="617"/>
      <c r="M7" s="617"/>
    </row>
    <row r="8" spans="2:13">
      <c r="B8" s="618">
        <v>2</v>
      </c>
      <c r="C8" s="619" t="s">
        <v>673</v>
      </c>
      <c r="D8" s="620" t="s">
        <v>674</v>
      </c>
      <c r="E8" s="621" t="s">
        <v>675</v>
      </c>
      <c r="F8" s="622"/>
      <c r="G8" s="622"/>
      <c r="H8" s="618">
        <v>9</v>
      </c>
      <c r="I8" s="623"/>
      <c r="J8" s="623"/>
      <c r="K8" s="623"/>
      <c r="L8" s="623"/>
      <c r="M8" s="623"/>
    </row>
    <row r="9" spans="2:13">
      <c r="B9" s="618"/>
      <c r="C9" s="619"/>
      <c r="D9" s="620" t="s">
        <v>674</v>
      </c>
      <c r="E9" s="615" t="s">
        <v>676</v>
      </c>
      <c r="F9" s="622"/>
      <c r="G9" s="622">
        <v>1</v>
      </c>
      <c r="H9" s="618"/>
      <c r="I9" s="623"/>
      <c r="J9" s="623"/>
      <c r="K9" s="623"/>
      <c r="L9" s="623"/>
      <c r="M9" s="623"/>
    </row>
    <row r="10" spans="2:13">
      <c r="B10" s="618"/>
      <c r="C10" s="619"/>
      <c r="D10" s="620" t="s">
        <v>674</v>
      </c>
      <c r="E10" s="615" t="s">
        <v>677</v>
      </c>
      <c r="F10" s="622"/>
      <c r="G10" s="622">
        <v>1</v>
      </c>
      <c r="H10" s="618"/>
      <c r="I10" s="623"/>
      <c r="J10" s="623"/>
      <c r="K10" s="623"/>
      <c r="L10" s="623"/>
      <c r="M10" s="623"/>
    </row>
    <row r="11" spans="2:13">
      <c r="B11" s="618"/>
      <c r="C11" s="619"/>
      <c r="D11" s="620" t="s">
        <v>674</v>
      </c>
      <c r="E11" s="615" t="s">
        <v>678</v>
      </c>
      <c r="F11" s="622"/>
      <c r="G11" s="622">
        <v>1</v>
      </c>
      <c r="H11" s="618"/>
      <c r="I11" s="623"/>
      <c r="J11" s="623"/>
      <c r="K11" s="623"/>
      <c r="L11" s="623"/>
      <c r="M11" s="623"/>
    </row>
    <row r="12" spans="2:13">
      <c r="B12" s="618"/>
      <c r="C12" s="619"/>
      <c r="D12" s="620" t="s">
        <v>674</v>
      </c>
      <c r="E12" s="615" t="s">
        <v>679</v>
      </c>
      <c r="F12" s="622"/>
      <c r="G12" s="622">
        <v>1</v>
      </c>
      <c r="H12" s="618"/>
      <c r="I12" s="623"/>
      <c r="J12" s="623"/>
      <c r="K12" s="623"/>
      <c r="L12" s="623"/>
      <c r="M12" s="623"/>
    </row>
    <row r="13" spans="2:13">
      <c r="B13" s="618"/>
      <c r="C13" s="619"/>
      <c r="D13" s="620" t="s">
        <v>674</v>
      </c>
      <c r="E13" s="615" t="s">
        <v>680</v>
      </c>
      <c r="F13" s="622"/>
      <c r="G13" s="622">
        <v>1</v>
      </c>
      <c r="H13" s="618"/>
      <c r="I13" s="623"/>
      <c r="J13" s="623"/>
      <c r="K13" s="623"/>
      <c r="L13" s="623"/>
      <c r="M13" s="623"/>
    </row>
    <row r="14" spans="2:13">
      <c r="B14" s="618"/>
      <c r="C14" s="619"/>
      <c r="D14" s="620" t="s">
        <v>674</v>
      </c>
      <c r="E14" s="615" t="s">
        <v>681</v>
      </c>
      <c r="F14" s="622"/>
      <c r="G14" s="622">
        <v>1</v>
      </c>
      <c r="H14" s="618"/>
      <c r="I14" s="623"/>
      <c r="J14" s="623"/>
      <c r="K14" s="623"/>
      <c r="L14" s="623"/>
      <c r="M14" s="623"/>
    </row>
    <row r="15" spans="2:13">
      <c r="B15" s="618"/>
      <c r="C15" s="619"/>
      <c r="D15" s="620" t="s">
        <v>674</v>
      </c>
      <c r="E15" s="615" t="s">
        <v>682</v>
      </c>
      <c r="F15" s="622"/>
      <c r="G15" s="622">
        <v>1</v>
      </c>
      <c r="H15" s="618"/>
      <c r="I15" s="623"/>
      <c r="J15" s="623"/>
      <c r="K15" s="623"/>
      <c r="L15" s="623"/>
      <c r="M15" s="623"/>
    </row>
    <row r="16" spans="2:13">
      <c r="B16" s="618"/>
      <c r="C16" s="619"/>
      <c r="D16" s="620" t="s">
        <v>674</v>
      </c>
      <c r="E16" s="615" t="s">
        <v>683</v>
      </c>
      <c r="F16" s="622"/>
      <c r="G16" s="622">
        <v>1</v>
      </c>
      <c r="H16" s="618"/>
      <c r="I16" s="623"/>
      <c r="J16" s="623"/>
      <c r="K16" s="623"/>
      <c r="L16" s="623"/>
      <c r="M16" s="623"/>
    </row>
    <row r="17" spans="2:13">
      <c r="B17" s="618"/>
      <c r="C17" s="619"/>
      <c r="D17" s="620" t="s">
        <v>674</v>
      </c>
      <c r="E17" s="615" t="s">
        <v>684</v>
      </c>
      <c r="F17" s="622"/>
      <c r="G17" s="622">
        <v>1</v>
      </c>
      <c r="H17" s="618"/>
      <c r="I17" s="624">
        <v>2016</v>
      </c>
      <c r="J17" s="623"/>
      <c r="K17" s="625">
        <v>283332000</v>
      </c>
      <c r="L17" s="623"/>
      <c r="M17" s="623"/>
    </row>
    <row r="18" spans="2:13">
      <c r="B18" s="618"/>
      <c r="C18" s="619"/>
      <c r="D18" s="620"/>
      <c r="E18" s="615"/>
      <c r="F18" s="622"/>
      <c r="G18" s="626">
        <f>SUM(G9:G17)</f>
        <v>9</v>
      </c>
      <c r="H18" s="618"/>
      <c r="I18" s="624"/>
      <c r="J18" s="623"/>
      <c r="K18" s="623"/>
      <c r="L18" s="623"/>
      <c r="M18" s="623"/>
    </row>
    <row r="19" spans="2:13">
      <c r="B19" s="618"/>
      <c r="C19" s="619"/>
      <c r="D19" s="627"/>
      <c r="E19" s="615"/>
      <c r="F19" s="622"/>
      <c r="G19" s="622"/>
      <c r="H19" s="618"/>
      <c r="I19" s="624"/>
      <c r="J19" s="623"/>
      <c r="K19" s="623"/>
      <c r="L19" s="623"/>
      <c r="M19" s="623"/>
    </row>
    <row r="20" spans="2:13">
      <c r="B20" s="618">
        <v>3</v>
      </c>
      <c r="C20" s="619" t="s">
        <v>685</v>
      </c>
      <c r="D20" s="627" t="s">
        <v>674</v>
      </c>
      <c r="E20" s="615" t="s">
        <v>686</v>
      </c>
      <c r="F20" s="622"/>
      <c r="G20" s="622"/>
      <c r="H20" s="618">
        <v>3</v>
      </c>
      <c r="I20" s="624"/>
      <c r="J20" s="623"/>
      <c r="K20" s="623"/>
      <c r="L20" s="623"/>
      <c r="M20" s="623"/>
    </row>
    <row r="21" spans="2:13">
      <c r="B21" s="618"/>
      <c r="C21" s="619"/>
      <c r="D21" s="627" t="s">
        <v>674</v>
      </c>
      <c r="E21" s="615" t="s">
        <v>687</v>
      </c>
      <c r="F21" s="622"/>
      <c r="G21" s="622">
        <v>1</v>
      </c>
      <c r="H21" s="618"/>
      <c r="I21" s="624">
        <v>2016</v>
      </c>
      <c r="J21" s="623"/>
      <c r="K21" s="625">
        <v>405506000</v>
      </c>
      <c r="L21" s="623"/>
      <c r="M21" s="623"/>
    </row>
    <row r="22" spans="2:13">
      <c r="B22" s="618"/>
      <c r="C22" s="619"/>
      <c r="D22" s="627" t="s">
        <v>674</v>
      </c>
      <c r="E22" s="615" t="s">
        <v>688</v>
      </c>
      <c r="F22" s="622"/>
      <c r="G22" s="622">
        <v>1</v>
      </c>
      <c r="H22" s="618"/>
      <c r="I22" s="624">
        <v>2016</v>
      </c>
      <c r="J22" s="623"/>
      <c r="K22" s="625">
        <v>439962000</v>
      </c>
      <c r="L22" s="623"/>
      <c r="M22" s="623"/>
    </row>
    <row r="23" spans="2:13">
      <c r="B23" s="618"/>
      <c r="C23" s="619"/>
      <c r="D23" s="627"/>
      <c r="E23" s="615"/>
      <c r="F23" s="622"/>
      <c r="G23" s="626">
        <f>SUM(G21:G22)</f>
        <v>2</v>
      </c>
      <c r="H23" s="618"/>
      <c r="I23" s="624"/>
      <c r="J23" s="623"/>
      <c r="K23" s="623"/>
      <c r="L23" s="623"/>
      <c r="M23" s="623"/>
    </row>
    <row r="24" spans="2:13">
      <c r="B24" s="618">
        <v>4</v>
      </c>
      <c r="C24" s="619" t="s">
        <v>689</v>
      </c>
      <c r="D24" s="627" t="s">
        <v>674</v>
      </c>
      <c r="E24" s="615" t="s">
        <v>690</v>
      </c>
      <c r="F24" s="622"/>
      <c r="G24" s="622">
        <v>1</v>
      </c>
      <c r="H24" s="618">
        <v>2</v>
      </c>
      <c r="I24" s="624"/>
      <c r="J24" s="623"/>
      <c r="K24" s="623"/>
      <c r="L24" s="623"/>
      <c r="M24" s="623"/>
    </row>
    <row r="25" spans="2:13">
      <c r="B25" s="618"/>
      <c r="C25" s="619"/>
      <c r="D25" s="627" t="s">
        <v>674</v>
      </c>
      <c r="E25" s="615" t="s">
        <v>691</v>
      </c>
      <c r="F25" s="622"/>
      <c r="G25" s="622">
        <v>1</v>
      </c>
      <c r="H25" s="618"/>
      <c r="I25" s="624"/>
      <c r="J25" s="623"/>
      <c r="K25" s="623"/>
      <c r="L25" s="623"/>
      <c r="M25" s="623"/>
    </row>
    <row r="26" spans="2:13">
      <c r="B26" s="618"/>
      <c r="C26" s="619"/>
      <c r="D26" s="627"/>
      <c r="E26" s="615"/>
      <c r="F26" s="622"/>
      <c r="G26" s="626">
        <f>SUM(G24:G25)</f>
        <v>2</v>
      </c>
      <c r="H26" s="618"/>
      <c r="I26" s="624"/>
      <c r="J26" s="623"/>
      <c r="K26" s="623"/>
      <c r="L26" s="623"/>
      <c r="M26" s="623"/>
    </row>
    <row r="27" spans="2:13">
      <c r="B27" s="618">
        <v>5</v>
      </c>
      <c r="C27" s="619" t="s">
        <v>692</v>
      </c>
      <c r="D27" s="619" t="s">
        <v>693</v>
      </c>
      <c r="E27" s="615"/>
      <c r="F27" s="622"/>
      <c r="G27" s="622">
        <v>1</v>
      </c>
      <c r="H27" s="618">
        <v>1</v>
      </c>
      <c r="I27" s="624"/>
      <c r="J27" s="623"/>
      <c r="K27" s="623"/>
      <c r="L27" s="623"/>
      <c r="M27" s="623"/>
    </row>
    <row r="28" spans="2:13">
      <c r="B28" s="618"/>
      <c r="C28" s="619"/>
      <c r="D28" s="627"/>
      <c r="E28" s="615"/>
      <c r="F28" s="622"/>
      <c r="G28" s="628">
        <f>G27</f>
        <v>1</v>
      </c>
      <c r="H28" s="618"/>
      <c r="I28" s="624"/>
      <c r="J28" s="623"/>
      <c r="K28" s="623"/>
      <c r="L28" s="623"/>
      <c r="M28" s="623"/>
    </row>
    <row r="29" spans="2:13">
      <c r="B29" s="618">
        <v>6</v>
      </c>
      <c r="C29" s="619" t="s">
        <v>694</v>
      </c>
      <c r="D29" s="619" t="s">
        <v>695</v>
      </c>
      <c r="E29" s="615"/>
      <c r="F29" s="622"/>
      <c r="G29" s="629">
        <v>1</v>
      </c>
      <c r="H29" s="618">
        <v>10</v>
      </c>
      <c r="I29" s="624">
        <v>2016</v>
      </c>
      <c r="J29" s="623"/>
      <c r="K29" s="625">
        <v>244687000</v>
      </c>
      <c r="L29" s="623"/>
      <c r="M29" s="623"/>
    </row>
    <row r="30" spans="2:13">
      <c r="B30" s="618"/>
      <c r="C30" s="619"/>
      <c r="D30" s="620" t="s">
        <v>696</v>
      </c>
      <c r="E30" s="630" t="s">
        <v>353</v>
      </c>
      <c r="F30" s="630"/>
      <c r="G30" s="631"/>
      <c r="H30" s="618"/>
      <c r="I30" s="624"/>
      <c r="J30" s="623"/>
      <c r="K30" s="632"/>
      <c r="L30" s="623"/>
      <c r="M30" s="623"/>
    </row>
    <row r="31" spans="2:13">
      <c r="B31" s="618"/>
      <c r="C31" s="619"/>
      <c r="D31" s="620"/>
      <c r="E31" s="633" t="s">
        <v>674</v>
      </c>
      <c r="F31" s="630" t="s">
        <v>697</v>
      </c>
      <c r="G31" s="629">
        <v>1</v>
      </c>
      <c r="H31" s="618"/>
      <c r="I31" s="624"/>
      <c r="J31" s="623"/>
      <c r="K31" s="632"/>
      <c r="L31" s="623"/>
      <c r="M31" s="623"/>
    </row>
    <row r="32" spans="2:13">
      <c r="B32" s="618"/>
      <c r="C32" s="619"/>
      <c r="D32" s="620"/>
      <c r="E32" s="633" t="s">
        <v>674</v>
      </c>
      <c r="F32" s="630" t="s">
        <v>698</v>
      </c>
      <c r="G32" s="629">
        <v>1</v>
      </c>
      <c r="H32" s="618"/>
      <c r="I32" s="624"/>
      <c r="J32" s="623"/>
      <c r="K32" s="632"/>
      <c r="L32" s="623"/>
      <c r="M32" s="623"/>
    </row>
    <row r="33" spans="2:13">
      <c r="B33" s="618"/>
      <c r="C33" s="619"/>
      <c r="D33" s="620"/>
      <c r="E33" s="633" t="s">
        <v>674</v>
      </c>
      <c r="F33" s="630" t="s">
        <v>699</v>
      </c>
      <c r="G33" s="629">
        <v>1</v>
      </c>
      <c r="H33" s="618"/>
      <c r="I33" s="624"/>
      <c r="J33" s="623"/>
      <c r="K33" s="632"/>
      <c r="L33" s="623"/>
      <c r="M33" s="623"/>
    </row>
    <row r="34" spans="2:13">
      <c r="B34" s="618"/>
      <c r="C34" s="619"/>
      <c r="D34" s="620"/>
      <c r="E34" s="633" t="s">
        <v>674</v>
      </c>
      <c r="F34" s="630" t="s">
        <v>700</v>
      </c>
      <c r="G34" s="629">
        <v>1</v>
      </c>
      <c r="H34" s="618"/>
      <c r="I34" s="624"/>
      <c r="J34" s="623"/>
      <c r="K34" s="632"/>
      <c r="L34" s="623"/>
      <c r="M34" s="623"/>
    </row>
    <row r="35" spans="2:13">
      <c r="B35" s="618"/>
      <c r="C35" s="619"/>
      <c r="D35" s="620"/>
      <c r="E35" s="633" t="s">
        <v>674</v>
      </c>
      <c r="F35" s="630" t="s">
        <v>701</v>
      </c>
      <c r="G35" s="629">
        <v>1</v>
      </c>
      <c r="H35" s="618"/>
      <c r="I35" s="624"/>
      <c r="J35" s="623"/>
      <c r="K35" s="632"/>
      <c r="L35" s="623"/>
      <c r="M35" s="623"/>
    </row>
    <row r="36" spans="2:13">
      <c r="B36" s="618"/>
      <c r="C36" s="619"/>
      <c r="D36" s="620"/>
      <c r="E36" s="633" t="s">
        <v>674</v>
      </c>
      <c r="F36" s="630" t="s">
        <v>702</v>
      </c>
      <c r="G36" s="629">
        <v>1</v>
      </c>
      <c r="H36" s="618"/>
      <c r="I36" s="624"/>
      <c r="J36" s="623"/>
      <c r="K36" s="632"/>
      <c r="L36" s="623"/>
      <c r="M36" s="623"/>
    </row>
    <row r="37" spans="2:13">
      <c r="B37" s="618"/>
      <c r="C37" s="619"/>
      <c r="D37" s="620"/>
      <c r="E37" s="633" t="s">
        <v>674</v>
      </c>
      <c r="F37" s="630" t="s">
        <v>703</v>
      </c>
      <c r="G37" s="629">
        <v>1</v>
      </c>
      <c r="H37" s="618"/>
      <c r="I37" s="624"/>
      <c r="J37" s="623"/>
      <c r="K37" s="632"/>
      <c r="L37" s="623"/>
      <c r="M37" s="623"/>
    </row>
    <row r="38" spans="2:13">
      <c r="B38" s="618"/>
      <c r="C38" s="619"/>
      <c r="D38" s="620"/>
      <c r="E38" s="615"/>
      <c r="F38" s="630"/>
      <c r="G38" s="628">
        <f>SUM(G29:G37)</f>
        <v>8</v>
      </c>
      <c r="H38" s="618"/>
      <c r="I38" s="624"/>
      <c r="J38" s="623"/>
      <c r="K38" s="632"/>
      <c r="L38" s="623"/>
      <c r="M38" s="623"/>
    </row>
    <row r="39" spans="2:13">
      <c r="B39" s="618"/>
      <c r="C39" s="619"/>
      <c r="D39" s="620" t="s">
        <v>704</v>
      </c>
      <c r="E39" s="615" t="s">
        <v>344</v>
      </c>
      <c r="F39" s="630"/>
      <c r="G39" s="629"/>
      <c r="H39" s="618"/>
      <c r="I39" s="624"/>
      <c r="J39" s="623"/>
      <c r="K39" s="632"/>
      <c r="L39" s="623"/>
      <c r="M39" s="623"/>
    </row>
    <row r="40" spans="2:13">
      <c r="B40" s="618"/>
      <c r="C40" s="619"/>
      <c r="D40" s="627"/>
      <c r="E40" s="633" t="s">
        <v>674</v>
      </c>
      <c r="F40" s="630" t="s">
        <v>705</v>
      </c>
      <c r="G40" s="629">
        <v>1</v>
      </c>
      <c r="H40" s="618"/>
      <c r="I40" s="624"/>
      <c r="J40" s="623"/>
      <c r="K40" s="632"/>
      <c r="L40" s="623"/>
      <c r="M40" s="623"/>
    </row>
    <row r="41" spans="2:13">
      <c r="B41" s="618"/>
      <c r="C41" s="619"/>
      <c r="D41" s="627"/>
      <c r="E41" s="633" t="s">
        <v>674</v>
      </c>
      <c r="F41" s="630" t="s">
        <v>706</v>
      </c>
      <c r="G41" s="629">
        <v>1</v>
      </c>
      <c r="H41" s="618"/>
      <c r="I41" s="624"/>
      <c r="J41" s="623"/>
      <c r="K41" s="632"/>
      <c r="L41" s="623"/>
      <c r="M41" s="623"/>
    </row>
    <row r="42" spans="2:13">
      <c r="B42" s="618"/>
      <c r="C42" s="619"/>
      <c r="D42" s="627"/>
      <c r="E42" s="633"/>
      <c r="F42" s="630"/>
      <c r="G42" s="628">
        <f>SUM(G40:G41)</f>
        <v>2</v>
      </c>
      <c r="H42" s="618"/>
      <c r="I42" s="624"/>
      <c r="J42" s="623"/>
      <c r="K42" s="632"/>
      <c r="L42" s="623"/>
      <c r="M42" s="623"/>
    </row>
    <row r="43" spans="2:13">
      <c r="B43" s="618">
        <v>7</v>
      </c>
      <c r="C43" s="619" t="s">
        <v>707</v>
      </c>
      <c r="D43" s="619" t="s">
        <v>708</v>
      </c>
      <c r="E43" s="633"/>
      <c r="F43" s="630"/>
      <c r="G43" s="622">
        <v>1</v>
      </c>
      <c r="H43" s="618">
        <v>10</v>
      </c>
      <c r="I43" s="624"/>
      <c r="J43" s="623"/>
      <c r="K43" s="632"/>
      <c r="L43" s="623"/>
      <c r="M43" s="623"/>
    </row>
    <row r="44" spans="2:13">
      <c r="B44" s="618"/>
      <c r="C44" s="619"/>
      <c r="D44" s="634" t="s">
        <v>674</v>
      </c>
      <c r="E44" s="615" t="s">
        <v>709</v>
      </c>
      <c r="F44" s="630"/>
      <c r="G44" s="622">
        <v>1</v>
      </c>
      <c r="H44" s="618"/>
      <c r="I44" s="624"/>
      <c r="J44" s="623"/>
      <c r="K44" s="632"/>
      <c r="L44" s="623"/>
      <c r="M44" s="623"/>
    </row>
    <row r="45" spans="2:13">
      <c r="B45" s="618"/>
      <c r="C45" s="619"/>
      <c r="D45" s="634" t="s">
        <v>674</v>
      </c>
      <c r="E45" s="615" t="s">
        <v>710</v>
      </c>
      <c r="F45" s="630"/>
      <c r="G45" s="622">
        <v>1</v>
      </c>
      <c r="H45" s="618"/>
      <c r="I45" s="624"/>
      <c r="J45" s="623"/>
      <c r="K45" s="632"/>
      <c r="L45" s="623"/>
      <c r="M45" s="623"/>
    </row>
    <row r="46" spans="2:13">
      <c r="B46" s="618"/>
      <c r="C46" s="619"/>
      <c r="D46" s="634" t="s">
        <v>674</v>
      </c>
      <c r="E46" s="615" t="s">
        <v>711</v>
      </c>
      <c r="F46" s="630"/>
      <c r="G46" s="622">
        <v>1</v>
      </c>
      <c r="H46" s="618"/>
      <c r="I46" s="624"/>
      <c r="J46" s="623"/>
      <c r="K46" s="632"/>
      <c r="L46" s="623"/>
      <c r="M46" s="623"/>
    </row>
    <row r="47" spans="2:13">
      <c r="B47" s="618"/>
      <c r="C47" s="619"/>
      <c r="D47" s="634" t="s">
        <v>674</v>
      </c>
      <c r="E47" s="615" t="s">
        <v>712</v>
      </c>
      <c r="F47" s="630"/>
      <c r="G47" s="622">
        <v>1</v>
      </c>
      <c r="H47" s="618"/>
      <c r="I47" s="624"/>
      <c r="J47" s="623"/>
      <c r="K47" s="632"/>
      <c r="L47" s="623"/>
      <c r="M47" s="623"/>
    </row>
    <row r="48" spans="2:13">
      <c r="B48" s="618"/>
      <c r="C48" s="619"/>
      <c r="D48" s="634" t="s">
        <v>674</v>
      </c>
      <c r="E48" s="615" t="s">
        <v>713</v>
      </c>
      <c r="F48" s="630"/>
      <c r="G48" s="622">
        <v>1</v>
      </c>
      <c r="H48" s="618"/>
      <c r="I48" s="624"/>
      <c r="J48" s="623"/>
      <c r="K48" s="632"/>
      <c r="L48" s="623"/>
      <c r="M48" s="623"/>
    </row>
    <row r="49" spans="2:13">
      <c r="B49" s="618"/>
      <c r="C49" s="619"/>
      <c r="D49" s="634" t="s">
        <v>674</v>
      </c>
      <c r="E49" s="615" t="s">
        <v>714</v>
      </c>
      <c r="F49" s="630"/>
      <c r="G49" s="622">
        <v>1</v>
      </c>
      <c r="H49" s="618"/>
      <c r="I49" s="624"/>
      <c r="J49" s="623"/>
      <c r="K49" s="632"/>
      <c r="L49" s="623"/>
      <c r="M49" s="623"/>
    </row>
    <row r="50" spans="2:13">
      <c r="B50" s="618"/>
      <c r="C50" s="619"/>
      <c r="D50" s="634" t="s">
        <v>674</v>
      </c>
      <c r="E50" s="615" t="s">
        <v>715</v>
      </c>
      <c r="F50" s="630"/>
      <c r="G50" s="622">
        <v>1</v>
      </c>
      <c r="H50" s="618"/>
      <c r="I50" s="624"/>
      <c r="J50" s="623"/>
      <c r="K50" s="632"/>
      <c r="L50" s="623"/>
      <c r="M50" s="623"/>
    </row>
    <row r="51" spans="2:13">
      <c r="B51" s="618"/>
      <c r="C51" s="619"/>
      <c r="D51" s="634" t="s">
        <v>674</v>
      </c>
      <c r="E51" s="615" t="s">
        <v>700</v>
      </c>
      <c r="F51" s="630"/>
      <c r="G51" s="622">
        <v>1</v>
      </c>
      <c r="H51" s="618"/>
      <c r="I51" s="624"/>
      <c r="J51" s="623"/>
      <c r="K51" s="632"/>
      <c r="L51" s="623"/>
      <c r="M51" s="623"/>
    </row>
    <row r="52" spans="2:13">
      <c r="B52" s="618"/>
      <c r="C52" s="619"/>
      <c r="D52" s="634" t="s">
        <v>674</v>
      </c>
      <c r="E52" s="615" t="s">
        <v>716</v>
      </c>
      <c r="F52" s="630"/>
      <c r="G52" s="622">
        <v>1</v>
      </c>
      <c r="H52" s="618"/>
      <c r="I52" s="624"/>
      <c r="J52" s="623"/>
      <c r="K52" s="632"/>
      <c r="L52" s="623"/>
      <c r="M52" s="623"/>
    </row>
    <row r="53" spans="2:13">
      <c r="B53" s="618"/>
      <c r="C53" s="619"/>
      <c r="D53" s="634" t="s">
        <v>674</v>
      </c>
      <c r="E53" s="615" t="s">
        <v>717</v>
      </c>
      <c r="F53" s="630"/>
      <c r="G53" s="622">
        <v>1</v>
      </c>
      <c r="H53" s="618"/>
      <c r="I53" s="624">
        <v>2016</v>
      </c>
      <c r="J53" s="623"/>
      <c r="K53" s="625">
        <v>61726000</v>
      </c>
      <c r="L53" s="623"/>
      <c r="M53" s="623"/>
    </row>
    <row r="54" spans="2:13">
      <c r="B54" s="618"/>
      <c r="C54" s="619"/>
      <c r="D54" s="634" t="s">
        <v>674</v>
      </c>
      <c r="E54" s="615" t="s">
        <v>718</v>
      </c>
      <c r="F54" s="630"/>
      <c r="G54" s="622">
        <v>1</v>
      </c>
      <c r="H54" s="618"/>
      <c r="I54" s="624">
        <v>2016</v>
      </c>
      <c r="J54" s="623"/>
      <c r="K54" s="625">
        <v>521675000</v>
      </c>
      <c r="L54" s="623"/>
      <c r="M54" s="623"/>
    </row>
    <row r="55" spans="2:13">
      <c r="B55" s="618"/>
      <c r="C55" s="619"/>
      <c r="D55" s="627"/>
      <c r="E55" s="615"/>
      <c r="F55" s="630"/>
      <c r="G55" s="626">
        <f>SUM(G43:G54)</f>
        <v>12</v>
      </c>
      <c r="H55" s="618"/>
      <c r="I55" s="624"/>
      <c r="J55" s="623"/>
      <c r="K55" s="623"/>
      <c r="L55" s="623"/>
      <c r="M55" s="623"/>
    </row>
    <row r="56" spans="2:13">
      <c r="B56" s="618">
        <v>8</v>
      </c>
      <c r="C56" s="619" t="s">
        <v>719</v>
      </c>
      <c r="D56" s="620" t="s">
        <v>674</v>
      </c>
      <c r="E56" s="621" t="s">
        <v>720</v>
      </c>
      <c r="F56" s="630"/>
      <c r="G56" s="622">
        <v>1</v>
      </c>
      <c r="H56" s="618">
        <v>3</v>
      </c>
      <c r="I56" s="624"/>
      <c r="J56" s="623"/>
      <c r="K56" s="623"/>
      <c r="L56" s="623"/>
      <c r="M56" s="623"/>
    </row>
    <row r="57" spans="2:13">
      <c r="B57" s="618"/>
      <c r="C57" s="619"/>
      <c r="D57" s="620" t="s">
        <v>674</v>
      </c>
      <c r="E57" s="615" t="s">
        <v>721</v>
      </c>
      <c r="F57" s="630"/>
      <c r="G57" s="622">
        <v>1</v>
      </c>
      <c r="H57" s="618"/>
      <c r="I57" s="624"/>
      <c r="J57" s="623"/>
      <c r="K57" s="623"/>
      <c r="L57" s="623"/>
      <c r="M57" s="623"/>
    </row>
    <row r="58" spans="2:13">
      <c r="B58" s="618"/>
      <c r="C58" s="619"/>
      <c r="D58" s="620" t="s">
        <v>674</v>
      </c>
      <c r="E58" s="615" t="s">
        <v>722</v>
      </c>
      <c r="F58" s="630"/>
      <c r="G58" s="622">
        <v>1</v>
      </c>
      <c r="H58" s="618"/>
      <c r="I58" s="624"/>
      <c r="J58" s="623"/>
      <c r="K58" s="623"/>
      <c r="L58" s="623"/>
      <c r="M58" s="623"/>
    </row>
    <row r="59" spans="2:13">
      <c r="B59" s="618"/>
      <c r="C59" s="619"/>
      <c r="D59" s="627"/>
      <c r="E59" s="615"/>
      <c r="F59" s="622"/>
      <c r="G59" s="626">
        <f>SUM(G56:G58)</f>
        <v>3</v>
      </c>
      <c r="H59" s="618"/>
      <c r="I59" s="624"/>
      <c r="J59" s="623"/>
      <c r="K59" s="623"/>
      <c r="L59" s="623"/>
      <c r="M59" s="623"/>
    </row>
    <row r="60" spans="2:13">
      <c r="B60" s="618">
        <v>9</v>
      </c>
      <c r="C60" s="619" t="s">
        <v>723</v>
      </c>
      <c r="D60" s="620" t="s">
        <v>674</v>
      </c>
      <c r="E60" s="615" t="s">
        <v>724</v>
      </c>
      <c r="F60" s="622"/>
      <c r="G60" s="622">
        <v>1</v>
      </c>
      <c r="H60" s="618">
        <v>7</v>
      </c>
      <c r="I60" s="624"/>
      <c r="J60" s="623"/>
      <c r="K60" s="623"/>
      <c r="L60" s="623"/>
      <c r="M60" s="623"/>
    </row>
    <row r="61" spans="2:13">
      <c r="B61" s="618"/>
      <c r="C61" s="619"/>
      <c r="D61" s="620" t="s">
        <v>674</v>
      </c>
      <c r="E61" s="615" t="s">
        <v>725</v>
      </c>
      <c r="F61" s="622"/>
      <c r="G61" s="622">
        <v>1</v>
      </c>
      <c r="H61" s="618"/>
      <c r="I61" s="624"/>
      <c r="J61" s="623"/>
      <c r="K61" s="623"/>
      <c r="L61" s="623"/>
      <c r="M61" s="623"/>
    </row>
    <row r="62" spans="2:13">
      <c r="B62" s="618"/>
      <c r="C62" s="619"/>
      <c r="D62" s="620" t="s">
        <v>674</v>
      </c>
      <c r="E62" s="615" t="s">
        <v>726</v>
      </c>
      <c r="F62" s="622"/>
      <c r="G62" s="622">
        <v>1</v>
      </c>
      <c r="H62" s="618"/>
      <c r="I62" s="624"/>
      <c r="J62" s="623"/>
      <c r="K62" s="623"/>
      <c r="L62" s="623"/>
      <c r="M62" s="623"/>
    </row>
    <row r="63" spans="2:13">
      <c r="B63" s="618"/>
      <c r="C63" s="619"/>
      <c r="D63" s="620" t="s">
        <v>674</v>
      </c>
      <c r="E63" s="615" t="s">
        <v>727</v>
      </c>
      <c r="F63" s="622"/>
      <c r="G63" s="622">
        <v>1</v>
      </c>
      <c r="H63" s="618"/>
      <c r="I63" s="624"/>
      <c r="J63" s="623"/>
      <c r="K63" s="623"/>
      <c r="L63" s="623"/>
      <c r="M63" s="623"/>
    </row>
    <row r="64" spans="2:13">
      <c r="B64" s="618"/>
      <c r="C64" s="619"/>
      <c r="D64" s="620" t="s">
        <v>674</v>
      </c>
      <c r="E64" s="615" t="s">
        <v>728</v>
      </c>
      <c r="F64" s="622"/>
      <c r="G64" s="622">
        <v>1</v>
      </c>
      <c r="H64" s="618"/>
      <c r="I64" s="624"/>
      <c r="J64" s="623"/>
      <c r="K64" s="623"/>
      <c r="L64" s="623"/>
      <c r="M64" s="623"/>
    </row>
    <row r="65" spans="2:13">
      <c r="B65" s="618"/>
      <c r="C65" s="619"/>
      <c r="D65" s="620" t="s">
        <v>674</v>
      </c>
      <c r="E65" s="615" t="s">
        <v>729</v>
      </c>
      <c r="F65" s="622"/>
      <c r="G65" s="622">
        <v>1</v>
      </c>
      <c r="H65" s="618"/>
      <c r="I65" s="624"/>
      <c r="J65" s="623"/>
      <c r="K65" s="623"/>
      <c r="L65" s="623"/>
      <c r="M65" s="623"/>
    </row>
    <row r="66" spans="2:13">
      <c r="B66" s="618"/>
      <c r="C66" s="619"/>
      <c r="D66" s="620" t="s">
        <v>674</v>
      </c>
      <c r="E66" s="615" t="s">
        <v>730</v>
      </c>
      <c r="F66" s="622"/>
      <c r="G66" s="622">
        <v>1</v>
      </c>
      <c r="H66" s="618"/>
      <c r="I66" s="624"/>
      <c r="J66" s="623"/>
      <c r="K66" s="623"/>
      <c r="L66" s="623"/>
      <c r="M66" s="623"/>
    </row>
    <row r="67" spans="2:13">
      <c r="B67" s="618"/>
      <c r="C67" s="619"/>
      <c r="D67" s="620"/>
      <c r="E67" s="615"/>
      <c r="F67" s="622"/>
      <c r="G67" s="626">
        <f>SUM(G60:G66)</f>
        <v>7</v>
      </c>
      <c r="H67" s="618"/>
      <c r="I67" s="624"/>
      <c r="J67" s="623"/>
      <c r="K67" s="623"/>
      <c r="L67" s="623"/>
      <c r="M67" s="623"/>
    </row>
    <row r="68" spans="2:13">
      <c r="B68" s="618">
        <v>10</v>
      </c>
      <c r="C68" s="619" t="s">
        <v>731</v>
      </c>
      <c r="D68" s="620" t="s">
        <v>674</v>
      </c>
      <c r="E68" s="615" t="s">
        <v>732</v>
      </c>
      <c r="F68" s="622"/>
      <c r="G68" s="622">
        <v>1</v>
      </c>
      <c r="H68" s="618">
        <v>10</v>
      </c>
      <c r="I68" s="624"/>
      <c r="J68" s="623"/>
      <c r="K68" s="623"/>
      <c r="L68" s="623"/>
      <c r="M68" s="623"/>
    </row>
    <row r="69" spans="2:13">
      <c r="B69" s="618"/>
      <c r="C69" s="619"/>
      <c r="D69" s="620" t="s">
        <v>674</v>
      </c>
      <c r="E69" s="615" t="s">
        <v>733</v>
      </c>
      <c r="F69" s="622"/>
      <c r="G69" s="622">
        <v>1</v>
      </c>
      <c r="H69" s="618"/>
      <c r="I69" s="624"/>
      <c r="J69" s="623"/>
      <c r="K69" s="623"/>
      <c r="L69" s="623"/>
      <c r="M69" s="623"/>
    </row>
    <row r="70" spans="2:13">
      <c r="B70" s="618"/>
      <c r="C70" s="619"/>
      <c r="D70" s="620" t="s">
        <v>674</v>
      </c>
      <c r="E70" s="615" t="s">
        <v>734</v>
      </c>
      <c r="F70" s="622"/>
      <c r="G70" s="622">
        <v>1</v>
      </c>
      <c r="H70" s="618"/>
      <c r="I70" s="624"/>
      <c r="J70" s="623"/>
      <c r="K70" s="623"/>
      <c r="L70" s="623"/>
      <c r="M70" s="623"/>
    </row>
    <row r="71" spans="2:13">
      <c r="B71" s="618"/>
      <c r="C71" s="619"/>
      <c r="D71" s="620" t="s">
        <v>674</v>
      </c>
      <c r="E71" s="615" t="s">
        <v>735</v>
      </c>
      <c r="F71" s="622"/>
      <c r="G71" s="622">
        <v>1</v>
      </c>
      <c r="H71" s="618"/>
      <c r="I71" s="624"/>
      <c r="J71" s="623"/>
      <c r="K71" s="623"/>
      <c r="L71" s="623"/>
      <c r="M71" s="623"/>
    </row>
    <row r="72" spans="2:13">
      <c r="B72" s="618"/>
      <c r="C72" s="619"/>
      <c r="D72" s="620" t="s">
        <v>674</v>
      </c>
      <c r="E72" s="615" t="s">
        <v>736</v>
      </c>
      <c r="F72" s="622"/>
      <c r="G72" s="622">
        <v>1</v>
      </c>
      <c r="H72" s="618"/>
      <c r="I72" s="624"/>
      <c r="J72" s="623"/>
      <c r="K72" s="623"/>
      <c r="L72" s="623"/>
      <c r="M72" s="623"/>
    </row>
    <row r="73" spans="2:13">
      <c r="B73" s="618"/>
      <c r="C73" s="619"/>
      <c r="D73" s="620" t="s">
        <v>674</v>
      </c>
      <c r="E73" s="615" t="s">
        <v>737</v>
      </c>
      <c r="F73" s="622"/>
      <c r="G73" s="622">
        <v>1</v>
      </c>
      <c r="H73" s="618"/>
      <c r="I73" s="624"/>
      <c r="J73" s="623"/>
      <c r="K73" s="623"/>
      <c r="L73" s="623"/>
      <c r="M73" s="623"/>
    </row>
    <row r="74" spans="2:13">
      <c r="B74" s="618"/>
      <c r="C74" s="619"/>
      <c r="D74" s="620" t="s">
        <v>674</v>
      </c>
      <c r="E74" s="615" t="s">
        <v>738</v>
      </c>
      <c r="F74" s="622"/>
      <c r="G74" s="622">
        <v>1</v>
      </c>
      <c r="H74" s="618"/>
      <c r="I74" s="624"/>
      <c r="J74" s="623"/>
      <c r="K74" s="623"/>
      <c r="L74" s="623"/>
      <c r="M74" s="623"/>
    </row>
    <row r="75" spans="2:13">
      <c r="B75" s="618"/>
      <c r="C75" s="619"/>
      <c r="D75" s="620" t="s">
        <v>674</v>
      </c>
      <c r="E75" s="615" t="s">
        <v>739</v>
      </c>
      <c r="F75" s="622"/>
      <c r="G75" s="622">
        <v>1</v>
      </c>
      <c r="H75" s="618"/>
      <c r="I75" s="624"/>
      <c r="J75" s="623"/>
      <c r="K75" s="623"/>
      <c r="L75" s="623"/>
      <c r="M75" s="623"/>
    </row>
    <row r="76" spans="2:13">
      <c r="B76" s="618"/>
      <c r="C76" s="619"/>
      <c r="D76" s="620" t="s">
        <v>674</v>
      </c>
      <c r="E76" s="615" t="s">
        <v>740</v>
      </c>
      <c r="F76" s="622"/>
      <c r="G76" s="622">
        <v>1</v>
      </c>
      <c r="H76" s="618"/>
      <c r="I76" s="624"/>
      <c r="J76" s="623"/>
      <c r="K76" s="623"/>
      <c r="L76" s="623"/>
      <c r="M76" s="623"/>
    </row>
    <row r="77" spans="2:13">
      <c r="B77" s="618"/>
      <c r="C77" s="619"/>
      <c r="D77" s="620" t="s">
        <v>674</v>
      </c>
      <c r="E77" s="615" t="s">
        <v>741</v>
      </c>
      <c r="F77" s="622"/>
      <c r="G77" s="622">
        <v>1</v>
      </c>
      <c r="H77" s="618"/>
      <c r="I77" s="624"/>
      <c r="J77" s="623"/>
      <c r="K77" s="623"/>
      <c r="L77" s="623"/>
      <c r="M77" s="623"/>
    </row>
    <row r="78" spans="2:13">
      <c r="B78" s="618"/>
      <c r="C78" s="619"/>
      <c r="D78" s="620"/>
      <c r="E78" s="615"/>
      <c r="F78" s="622"/>
      <c r="G78" s="626">
        <f>SUM(G68:G77)</f>
        <v>10</v>
      </c>
      <c r="H78" s="618"/>
      <c r="I78" s="624"/>
      <c r="J78" s="623"/>
      <c r="K78" s="623"/>
      <c r="L78" s="623"/>
      <c r="M78" s="623"/>
    </row>
    <row r="79" spans="2:13">
      <c r="B79" s="618">
        <v>11</v>
      </c>
      <c r="C79" s="619" t="s">
        <v>742</v>
      </c>
      <c r="D79" s="620" t="s">
        <v>674</v>
      </c>
      <c r="E79" s="615" t="s">
        <v>743</v>
      </c>
      <c r="F79" s="622"/>
      <c r="G79" s="622">
        <v>1</v>
      </c>
      <c r="H79" s="618">
        <v>16</v>
      </c>
      <c r="I79" s="624"/>
      <c r="J79" s="623"/>
      <c r="K79" s="623"/>
      <c r="L79" s="623"/>
      <c r="M79" s="623"/>
    </row>
    <row r="80" spans="2:13">
      <c r="B80" s="618"/>
      <c r="C80" s="619"/>
      <c r="D80" s="620" t="s">
        <v>674</v>
      </c>
      <c r="E80" s="615" t="s">
        <v>744</v>
      </c>
      <c r="F80" s="622"/>
      <c r="G80" s="622">
        <v>1</v>
      </c>
      <c r="H80" s="618"/>
      <c r="I80" s="624"/>
      <c r="J80" s="623"/>
      <c r="K80" s="623"/>
      <c r="L80" s="623"/>
      <c r="M80" s="623"/>
    </row>
    <row r="81" spans="2:13">
      <c r="B81" s="618"/>
      <c r="C81" s="619"/>
      <c r="D81" s="620" t="s">
        <v>674</v>
      </c>
      <c r="E81" s="615" t="s">
        <v>745</v>
      </c>
      <c r="F81" s="622"/>
      <c r="G81" s="622">
        <v>1</v>
      </c>
      <c r="H81" s="618"/>
      <c r="I81" s="624"/>
      <c r="J81" s="623"/>
      <c r="K81" s="623"/>
      <c r="L81" s="623"/>
      <c r="M81" s="623"/>
    </row>
    <row r="82" spans="2:13">
      <c r="B82" s="618"/>
      <c r="C82" s="619"/>
      <c r="D82" s="620" t="s">
        <v>674</v>
      </c>
      <c r="E82" s="615" t="s">
        <v>746</v>
      </c>
      <c r="F82" s="622"/>
      <c r="G82" s="622">
        <v>1</v>
      </c>
      <c r="H82" s="618"/>
      <c r="I82" s="624"/>
      <c r="J82" s="623"/>
      <c r="K82" s="623"/>
      <c r="L82" s="623"/>
      <c r="M82" s="623"/>
    </row>
    <row r="83" spans="2:13">
      <c r="B83" s="618"/>
      <c r="C83" s="619"/>
      <c r="D83" s="620" t="s">
        <v>674</v>
      </c>
      <c r="E83" s="615" t="s">
        <v>747</v>
      </c>
      <c r="F83" s="622"/>
      <c r="G83" s="622">
        <v>1</v>
      </c>
      <c r="H83" s="618"/>
      <c r="I83" s="624"/>
      <c r="J83" s="623"/>
      <c r="K83" s="623"/>
      <c r="L83" s="623"/>
      <c r="M83" s="623"/>
    </row>
    <row r="84" spans="2:13">
      <c r="B84" s="618"/>
      <c r="C84" s="619"/>
      <c r="D84" s="620" t="s">
        <v>674</v>
      </c>
      <c r="E84" s="615" t="s">
        <v>748</v>
      </c>
      <c r="F84" s="622"/>
      <c r="G84" s="622">
        <v>1</v>
      </c>
      <c r="H84" s="618"/>
      <c r="I84" s="624"/>
      <c r="J84" s="623"/>
      <c r="K84" s="623"/>
      <c r="L84" s="623"/>
      <c r="M84" s="623"/>
    </row>
    <row r="85" spans="2:13">
      <c r="B85" s="618"/>
      <c r="C85" s="619"/>
      <c r="D85" s="620" t="s">
        <v>674</v>
      </c>
      <c r="E85" s="615" t="s">
        <v>749</v>
      </c>
      <c r="F85" s="622"/>
      <c r="G85" s="622">
        <v>1</v>
      </c>
      <c r="H85" s="618"/>
      <c r="I85" s="624"/>
      <c r="J85" s="623"/>
      <c r="K85" s="623"/>
      <c r="L85" s="623"/>
      <c r="M85" s="623"/>
    </row>
    <row r="86" spans="2:13">
      <c r="B86" s="618"/>
      <c r="C86" s="619"/>
      <c r="D86" s="620" t="s">
        <v>674</v>
      </c>
      <c r="E86" s="615" t="s">
        <v>750</v>
      </c>
      <c r="F86" s="622"/>
      <c r="G86" s="622">
        <v>1</v>
      </c>
      <c r="H86" s="618"/>
      <c r="I86" s="624"/>
      <c r="J86" s="623"/>
      <c r="K86" s="623"/>
      <c r="L86" s="623"/>
      <c r="M86" s="623"/>
    </row>
    <row r="87" spans="2:13">
      <c r="B87" s="618"/>
      <c r="C87" s="619"/>
      <c r="D87" s="620" t="s">
        <v>674</v>
      </c>
      <c r="E87" s="615" t="s">
        <v>751</v>
      </c>
      <c r="F87" s="622"/>
      <c r="G87" s="622">
        <v>1</v>
      </c>
      <c r="H87" s="618"/>
      <c r="I87" s="624"/>
      <c r="J87" s="623"/>
      <c r="K87" s="623"/>
      <c r="L87" s="623"/>
      <c r="M87" s="623"/>
    </row>
    <row r="88" spans="2:13">
      <c r="B88" s="618"/>
      <c r="C88" s="619"/>
      <c r="D88" s="620" t="s">
        <v>674</v>
      </c>
      <c r="E88" s="615" t="s">
        <v>752</v>
      </c>
      <c r="F88" s="622"/>
      <c r="G88" s="622">
        <v>1</v>
      </c>
      <c r="H88" s="618"/>
      <c r="I88" s="624"/>
      <c r="J88" s="623"/>
      <c r="K88" s="623"/>
      <c r="L88" s="623"/>
      <c r="M88" s="623"/>
    </row>
    <row r="89" spans="2:13">
      <c r="B89" s="618"/>
      <c r="C89" s="619"/>
      <c r="D89" s="620" t="s">
        <v>674</v>
      </c>
      <c r="E89" s="615" t="s">
        <v>753</v>
      </c>
      <c r="F89" s="622"/>
      <c r="G89" s="622">
        <v>1</v>
      </c>
      <c r="H89" s="618"/>
      <c r="I89" s="624"/>
      <c r="J89" s="623"/>
      <c r="K89" s="623"/>
      <c r="L89" s="623"/>
      <c r="M89" s="623"/>
    </row>
    <row r="90" spans="2:13">
      <c r="B90" s="618"/>
      <c r="C90" s="619"/>
      <c r="D90" s="620" t="s">
        <v>674</v>
      </c>
      <c r="E90" s="615" t="s">
        <v>754</v>
      </c>
      <c r="F90" s="622"/>
      <c r="G90" s="622">
        <v>1</v>
      </c>
      <c r="H90" s="618"/>
      <c r="I90" s="624"/>
      <c r="J90" s="623"/>
      <c r="K90" s="623"/>
      <c r="L90" s="623"/>
      <c r="M90" s="623"/>
    </row>
    <row r="91" spans="2:13">
      <c r="B91" s="618"/>
      <c r="C91" s="619"/>
      <c r="D91" s="620" t="s">
        <v>674</v>
      </c>
      <c r="E91" s="615" t="s">
        <v>755</v>
      </c>
      <c r="F91" s="622"/>
      <c r="G91" s="622">
        <v>1</v>
      </c>
      <c r="H91" s="618"/>
      <c r="I91" s="624"/>
      <c r="J91" s="623"/>
      <c r="K91" s="623"/>
      <c r="L91" s="623"/>
      <c r="M91" s="623"/>
    </row>
    <row r="92" spans="2:13">
      <c r="B92" s="618"/>
      <c r="C92" s="619"/>
      <c r="D92" s="620" t="s">
        <v>674</v>
      </c>
      <c r="E92" s="615" t="s">
        <v>756</v>
      </c>
      <c r="F92" s="622"/>
      <c r="G92" s="622">
        <v>1</v>
      </c>
      <c r="H92" s="618"/>
      <c r="I92" s="624"/>
      <c r="J92" s="623"/>
      <c r="K92" s="623"/>
      <c r="L92" s="623"/>
      <c r="M92" s="623"/>
    </row>
    <row r="93" spans="2:13">
      <c r="B93" s="618"/>
      <c r="C93" s="619"/>
      <c r="D93" s="620" t="s">
        <v>674</v>
      </c>
      <c r="E93" s="615" t="s">
        <v>757</v>
      </c>
      <c r="F93" s="622"/>
      <c r="G93" s="622">
        <v>1</v>
      </c>
      <c r="H93" s="618"/>
      <c r="I93" s="624"/>
      <c r="J93" s="623"/>
      <c r="K93" s="623"/>
      <c r="L93" s="623"/>
      <c r="M93" s="623"/>
    </row>
    <row r="94" spans="2:13">
      <c r="B94" s="618"/>
      <c r="C94" s="619"/>
      <c r="D94" s="620" t="s">
        <v>674</v>
      </c>
      <c r="E94" s="615" t="s">
        <v>758</v>
      </c>
      <c r="F94" s="622"/>
      <c r="G94" s="622">
        <v>1</v>
      </c>
      <c r="H94" s="618"/>
      <c r="I94" s="624"/>
      <c r="J94" s="623"/>
      <c r="K94" s="623"/>
      <c r="L94" s="623"/>
      <c r="M94" s="623"/>
    </row>
    <row r="95" spans="2:13">
      <c r="B95" s="618"/>
      <c r="C95" s="619"/>
      <c r="D95" s="620"/>
      <c r="E95" s="615"/>
      <c r="F95" s="622"/>
      <c r="G95" s="626">
        <f>SUM(G79:G94)</f>
        <v>16</v>
      </c>
      <c r="H95" s="618"/>
      <c r="I95" s="624"/>
      <c r="J95" s="623"/>
      <c r="K95" s="623"/>
      <c r="L95" s="623"/>
      <c r="M95" s="623"/>
    </row>
    <row r="96" spans="2:13">
      <c r="B96" s="618">
        <v>12</v>
      </c>
      <c r="C96" s="619" t="s">
        <v>759</v>
      </c>
      <c r="D96" s="620" t="s">
        <v>674</v>
      </c>
      <c r="E96" s="621" t="s">
        <v>760</v>
      </c>
      <c r="F96" s="622"/>
      <c r="G96" s="622">
        <v>1</v>
      </c>
      <c r="H96" s="618">
        <v>10</v>
      </c>
      <c r="I96" s="624"/>
      <c r="J96" s="623"/>
      <c r="K96" s="623"/>
      <c r="L96" s="623"/>
      <c r="M96" s="623"/>
    </row>
    <row r="97" spans="2:13">
      <c r="B97" s="618"/>
      <c r="C97" s="619"/>
      <c r="D97" s="620" t="s">
        <v>674</v>
      </c>
      <c r="E97" s="621" t="s">
        <v>761</v>
      </c>
      <c r="F97" s="622"/>
      <c r="G97" s="622">
        <v>1</v>
      </c>
      <c r="H97" s="618"/>
      <c r="I97" s="624"/>
      <c r="J97" s="623"/>
      <c r="K97" s="623"/>
      <c r="L97" s="623"/>
      <c r="M97" s="623"/>
    </row>
    <row r="98" spans="2:13">
      <c r="B98" s="618"/>
      <c r="C98" s="619"/>
      <c r="D98" s="620" t="s">
        <v>674</v>
      </c>
      <c r="E98" s="621" t="s">
        <v>762</v>
      </c>
      <c r="F98" s="622"/>
      <c r="G98" s="622">
        <v>1</v>
      </c>
      <c r="H98" s="618"/>
      <c r="I98" s="624"/>
      <c r="J98" s="623"/>
      <c r="K98" s="623"/>
      <c r="L98" s="623"/>
      <c r="M98" s="623"/>
    </row>
    <row r="99" spans="2:13">
      <c r="B99" s="618"/>
      <c r="C99" s="619"/>
      <c r="D99" s="620" t="s">
        <v>674</v>
      </c>
      <c r="E99" s="621" t="s">
        <v>763</v>
      </c>
      <c r="F99" s="622"/>
      <c r="G99" s="622">
        <v>1</v>
      </c>
      <c r="H99" s="618"/>
      <c r="I99" s="624"/>
      <c r="J99" s="623"/>
      <c r="K99" s="623"/>
      <c r="L99" s="623"/>
      <c r="M99" s="623"/>
    </row>
    <row r="100" spans="2:13">
      <c r="B100" s="618"/>
      <c r="C100" s="619"/>
      <c r="D100" s="620" t="s">
        <v>674</v>
      </c>
      <c r="E100" s="621" t="s">
        <v>764</v>
      </c>
      <c r="F100" s="622"/>
      <c r="G100" s="622">
        <v>1</v>
      </c>
      <c r="H100" s="618"/>
      <c r="I100" s="624"/>
      <c r="J100" s="623"/>
      <c r="K100" s="623"/>
      <c r="L100" s="623"/>
      <c r="M100" s="623"/>
    </row>
    <row r="101" spans="2:13">
      <c r="B101" s="618"/>
      <c r="C101" s="619"/>
      <c r="D101" s="620" t="s">
        <v>674</v>
      </c>
      <c r="E101" s="621" t="s">
        <v>765</v>
      </c>
      <c r="F101" s="622"/>
      <c r="G101" s="622">
        <v>1</v>
      </c>
      <c r="H101" s="618"/>
      <c r="I101" s="624"/>
      <c r="J101" s="623"/>
      <c r="K101" s="623"/>
      <c r="L101" s="623"/>
      <c r="M101" s="623"/>
    </row>
    <row r="102" spans="2:13">
      <c r="B102" s="618"/>
      <c r="C102" s="619"/>
      <c r="D102" s="620" t="s">
        <v>674</v>
      </c>
      <c r="E102" s="621" t="s">
        <v>766</v>
      </c>
      <c r="F102" s="622"/>
      <c r="G102" s="622">
        <v>1</v>
      </c>
      <c r="H102" s="618"/>
      <c r="I102" s="624"/>
      <c r="J102" s="623"/>
      <c r="K102" s="623"/>
      <c r="L102" s="623"/>
      <c r="M102" s="623"/>
    </row>
    <row r="103" spans="2:13">
      <c r="B103" s="618"/>
      <c r="C103" s="619"/>
      <c r="D103" s="620" t="s">
        <v>674</v>
      </c>
      <c r="E103" s="621" t="s">
        <v>767</v>
      </c>
      <c r="F103" s="622"/>
      <c r="G103" s="622">
        <v>1</v>
      </c>
      <c r="H103" s="618"/>
      <c r="I103" s="624"/>
      <c r="J103" s="623"/>
      <c r="K103" s="623"/>
      <c r="L103" s="623"/>
      <c r="M103" s="623"/>
    </row>
    <row r="104" spans="2:13">
      <c r="B104" s="618"/>
      <c r="C104" s="619"/>
      <c r="D104" s="620" t="s">
        <v>674</v>
      </c>
      <c r="E104" s="621" t="s">
        <v>768</v>
      </c>
      <c r="F104" s="622"/>
      <c r="G104" s="622">
        <v>1</v>
      </c>
      <c r="H104" s="618"/>
      <c r="I104" s="624"/>
      <c r="J104" s="623"/>
      <c r="K104" s="623"/>
      <c r="L104" s="623"/>
      <c r="M104" s="623"/>
    </row>
    <row r="105" spans="2:13">
      <c r="B105" s="618"/>
      <c r="C105" s="619"/>
      <c r="D105" s="620" t="s">
        <v>674</v>
      </c>
      <c r="E105" s="621" t="s">
        <v>769</v>
      </c>
      <c r="F105" s="622"/>
      <c r="G105" s="622">
        <v>1</v>
      </c>
      <c r="H105" s="618"/>
      <c r="I105" s="624"/>
      <c r="J105" s="623"/>
      <c r="K105" s="623"/>
      <c r="L105" s="623"/>
      <c r="M105" s="623"/>
    </row>
    <row r="106" spans="2:13">
      <c r="B106" s="618"/>
      <c r="C106" s="619"/>
      <c r="D106" s="627"/>
      <c r="E106" s="615"/>
      <c r="F106" s="622"/>
      <c r="G106" s="626">
        <f>SUM(G96:G105)</f>
        <v>10</v>
      </c>
      <c r="H106" s="618"/>
      <c r="I106" s="624"/>
      <c r="J106" s="623"/>
      <c r="K106" s="623"/>
      <c r="L106" s="623"/>
      <c r="M106" s="623"/>
    </row>
    <row r="107" spans="2:13">
      <c r="B107" s="618">
        <v>13</v>
      </c>
      <c r="C107" s="619" t="s">
        <v>770</v>
      </c>
      <c r="D107" s="635" t="s">
        <v>674</v>
      </c>
      <c r="E107" s="621" t="s">
        <v>771</v>
      </c>
      <c r="F107" s="622"/>
      <c r="G107" s="622"/>
      <c r="H107" s="618">
        <v>4</v>
      </c>
      <c r="I107" s="624"/>
      <c r="J107" s="623"/>
      <c r="K107" s="623"/>
      <c r="L107" s="623"/>
      <c r="M107" s="623"/>
    </row>
    <row r="108" spans="2:13">
      <c r="B108" s="618"/>
      <c r="C108" s="619"/>
      <c r="D108" s="635" t="s">
        <v>674</v>
      </c>
      <c r="E108" s="621" t="s">
        <v>772</v>
      </c>
      <c r="F108" s="622"/>
      <c r="G108" s="622"/>
      <c r="H108" s="618"/>
      <c r="I108" s="624"/>
      <c r="J108" s="623"/>
      <c r="K108" s="623"/>
      <c r="L108" s="623"/>
      <c r="M108" s="623"/>
    </row>
    <row r="109" spans="2:13">
      <c r="B109" s="618"/>
      <c r="C109" s="619"/>
      <c r="D109" s="635" t="s">
        <v>674</v>
      </c>
      <c r="E109" s="621" t="s">
        <v>773</v>
      </c>
      <c r="F109" s="622"/>
      <c r="G109" s="622">
        <v>1</v>
      </c>
      <c r="H109" s="618"/>
      <c r="I109" s="624"/>
      <c r="J109" s="623"/>
      <c r="K109" s="623"/>
      <c r="L109" s="623"/>
      <c r="M109" s="623"/>
    </row>
    <row r="110" spans="2:13">
      <c r="B110" s="618"/>
      <c r="C110" s="619"/>
      <c r="D110" s="635" t="s">
        <v>674</v>
      </c>
      <c r="E110" s="621" t="s">
        <v>774</v>
      </c>
      <c r="F110" s="622"/>
      <c r="G110" s="622">
        <v>1</v>
      </c>
      <c r="H110" s="618"/>
      <c r="I110" s="624"/>
      <c r="J110" s="623"/>
      <c r="K110" s="623"/>
      <c r="L110" s="623"/>
      <c r="M110" s="623"/>
    </row>
    <row r="111" spans="2:13">
      <c r="B111" s="618"/>
      <c r="C111" s="619"/>
      <c r="D111" s="620"/>
      <c r="E111" s="615"/>
      <c r="F111" s="622"/>
      <c r="G111" s="626">
        <f>SUM(G109:G110)</f>
        <v>2</v>
      </c>
      <c r="H111" s="618"/>
      <c r="I111" s="624"/>
      <c r="J111" s="623"/>
      <c r="K111" s="623"/>
      <c r="L111" s="623"/>
      <c r="M111" s="623"/>
    </row>
    <row r="112" spans="2:13">
      <c r="B112" s="618">
        <v>14</v>
      </c>
      <c r="C112" s="619" t="s">
        <v>775</v>
      </c>
      <c r="D112" s="620" t="s">
        <v>674</v>
      </c>
      <c r="E112" s="621" t="s">
        <v>776</v>
      </c>
      <c r="F112" s="622"/>
      <c r="G112" s="622"/>
      <c r="H112" s="618"/>
      <c r="I112" s="624"/>
      <c r="J112" s="623"/>
      <c r="K112" s="623"/>
      <c r="L112" s="623"/>
      <c r="M112" s="623"/>
    </row>
    <row r="113" spans="2:13">
      <c r="B113" s="618"/>
      <c r="C113" s="619"/>
      <c r="D113" s="620" t="s">
        <v>674</v>
      </c>
      <c r="E113" s="615" t="s">
        <v>777</v>
      </c>
      <c r="F113" s="622"/>
      <c r="G113" s="622">
        <v>1</v>
      </c>
      <c r="H113" s="618"/>
      <c r="I113" s="624"/>
      <c r="J113" s="623"/>
      <c r="K113" s="623"/>
      <c r="L113" s="623"/>
      <c r="M113" s="623"/>
    </row>
    <row r="114" spans="2:13">
      <c r="B114" s="636"/>
      <c r="C114" s="619"/>
      <c r="D114" s="620" t="s">
        <v>674</v>
      </c>
      <c r="E114" s="615" t="s">
        <v>778</v>
      </c>
      <c r="F114" s="622"/>
      <c r="G114" s="622">
        <v>1</v>
      </c>
      <c r="H114" s="618"/>
      <c r="I114" s="624"/>
      <c r="J114" s="623"/>
      <c r="K114" s="623"/>
      <c r="L114" s="623"/>
      <c r="M114" s="623"/>
    </row>
    <row r="115" spans="2:13">
      <c r="B115" s="636"/>
      <c r="C115" s="619"/>
      <c r="D115" s="620"/>
      <c r="E115" s="615"/>
      <c r="F115" s="622"/>
      <c r="G115" s="637">
        <f>SUM(G113:G114)</f>
        <v>2</v>
      </c>
      <c r="H115" s="618"/>
      <c r="I115" s="624"/>
      <c r="J115" s="623"/>
      <c r="K115" s="623"/>
      <c r="L115" s="623"/>
      <c r="M115" s="623"/>
    </row>
    <row r="116" spans="2:13">
      <c r="B116" s="636">
        <v>15</v>
      </c>
      <c r="C116" s="619" t="s">
        <v>779</v>
      </c>
      <c r="D116" s="620" t="s">
        <v>674</v>
      </c>
      <c r="E116" s="615" t="s">
        <v>780</v>
      </c>
      <c r="F116" s="622"/>
      <c r="G116" s="622"/>
      <c r="H116" s="618">
        <v>2</v>
      </c>
      <c r="I116" s="624"/>
      <c r="J116" s="623"/>
      <c r="K116" s="623"/>
      <c r="L116" s="623"/>
      <c r="M116" s="623"/>
    </row>
    <row r="117" spans="2:13">
      <c r="B117" s="638"/>
      <c r="C117" s="639"/>
      <c r="D117" s="620" t="s">
        <v>674</v>
      </c>
      <c r="E117" s="615" t="s">
        <v>781</v>
      </c>
      <c r="F117" s="640"/>
      <c r="G117" s="640">
        <v>1</v>
      </c>
      <c r="H117" s="641"/>
      <c r="I117" s="624"/>
      <c r="J117" s="623"/>
      <c r="K117" s="623"/>
      <c r="L117" s="623"/>
      <c r="M117" s="623"/>
    </row>
    <row r="118" spans="2:13">
      <c r="B118" s="638"/>
      <c r="C118" s="639"/>
      <c r="D118" s="620"/>
      <c r="E118" s="642"/>
      <c r="F118" s="640"/>
      <c r="G118" s="643">
        <f>G117</f>
        <v>1</v>
      </c>
      <c r="H118" s="641"/>
      <c r="I118" s="624"/>
      <c r="J118" s="623"/>
      <c r="K118" s="623"/>
      <c r="L118" s="623"/>
      <c r="M118" s="623"/>
    </row>
    <row r="119" spans="2:13">
      <c r="B119" s="638">
        <v>16</v>
      </c>
      <c r="C119" s="639" t="s">
        <v>782</v>
      </c>
      <c r="D119" s="620" t="s">
        <v>674</v>
      </c>
      <c r="E119" s="644" t="s">
        <v>783</v>
      </c>
      <c r="F119" s="640"/>
      <c r="G119" s="640"/>
      <c r="H119" s="641">
        <v>8</v>
      </c>
      <c r="I119" s="624"/>
      <c r="J119" s="623"/>
      <c r="K119" s="623"/>
      <c r="L119" s="623"/>
      <c r="M119" s="623"/>
    </row>
    <row r="120" spans="2:13">
      <c r="B120" s="641"/>
      <c r="C120" s="639"/>
      <c r="D120" s="620" t="s">
        <v>674</v>
      </c>
      <c r="E120" s="615" t="s">
        <v>784</v>
      </c>
      <c r="F120" s="640"/>
      <c r="G120" s="640">
        <v>1</v>
      </c>
      <c r="H120" s="641"/>
      <c r="I120" s="623"/>
      <c r="J120" s="623"/>
      <c r="K120" s="623"/>
      <c r="L120" s="623"/>
      <c r="M120" s="623"/>
    </row>
    <row r="121" spans="2:13">
      <c r="B121" s="618"/>
      <c r="C121" s="619"/>
      <c r="D121" s="620" t="s">
        <v>674</v>
      </c>
      <c r="E121" s="615" t="s">
        <v>785</v>
      </c>
      <c r="F121" s="622"/>
      <c r="G121" s="622">
        <v>1</v>
      </c>
      <c r="H121" s="618"/>
      <c r="I121" s="623"/>
      <c r="J121" s="623"/>
      <c r="K121" s="623"/>
      <c r="L121" s="623"/>
      <c r="M121" s="623"/>
    </row>
    <row r="122" spans="2:13">
      <c r="B122" s="618"/>
      <c r="C122" s="619"/>
      <c r="D122" s="620" t="s">
        <v>674</v>
      </c>
      <c r="E122" s="615" t="s">
        <v>786</v>
      </c>
      <c r="F122" s="622"/>
      <c r="G122" s="622">
        <v>1</v>
      </c>
      <c r="H122" s="618"/>
      <c r="I122" s="623"/>
      <c r="J122" s="623"/>
      <c r="K122" s="623"/>
      <c r="L122" s="623"/>
      <c r="M122" s="623"/>
    </row>
    <row r="123" spans="2:13">
      <c r="B123" s="618"/>
      <c r="C123" s="619"/>
      <c r="D123" s="620" t="s">
        <v>674</v>
      </c>
      <c r="E123" s="615" t="s">
        <v>787</v>
      </c>
      <c r="F123" s="622"/>
      <c r="G123" s="622">
        <v>1</v>
      </c>
      <c r="H123" s="618"/>
      <c r="I123" s="623"/>
      <c r="J123" s="623"/>
      <c r="K123" s="623"/>
      <c r="L123" s="623"/>
      <c r="M123" s="623"/>
    </row>
    <row r="124" spans="2:13">
      <c r="B124" s="618"/>
      <c r="C124" s="619"/>
      <c r="D124" s="620" t="s">
        <v>674</v>
      </c>
      <c r="E124" s="615" t="s">
        <v>788</v>
      </c>
      <c r="F124" s="622"/>
      <c r="G124" s="622">
        <v>1</v>
      </c>
      <c r="H124" s="618"/>
      <c r="I124" s="623"/>
      <c r="J124" s="623"/>
      <c r="K124" s="623"/>
      <c r="L124" s="623"/>
      <c r="M124" s="623"/>
    </row>
    <row r="125" spans="2:13">
      <c r="B125" s="618"/>
      <c r="C125" s="619"/>
      <c r="D125" s="620" t="s">
        <v>674</v>
      </c>
      <c r="E125" s="615" t="s">
        <v>789</v>
      </c>
      <c r="F125" s="622"/>
      <c r="G125" s="622">
        <v>1</v>
      </c>
      <c r="H125" s="618"/>
      <c r="I125" s="623"/>
      <c r="J125" s="623"/>
      <c r="K125" s="623"/>
      <c r="L125" s="623"/>
      <c r="M125" s="623"/>
    </row>
    <row r="126" spans="2:13">
      <c r="B126" s="618"/>
      <c r="C126" s="619"/>
      <c r="D126" s="620" t="s">
        <v>674</v>
      </c>
      <c r="E126" s="615" t="s">
        <v>790</v>
      </c>
      <c r="F126" s="622"/>
      <c r="G126" s="622">
        <v>1</v>
      </c>
      <c r="H126" s="618"/>
      <c r="I126" s="623"/>
      <c r="J126" s="623"/>
      <c r="K126" s="623"/>
      <c r="L126" s="623"/>
      <c r="M126" s="623"/>
    </row>
    <row r="127" spans="2:13">
      <c r="B127" s="618"/>
      <c r="C127" s="619"/>
      <c r="D127" s="620" t="s">
        <v>674</v>
      </c>
      <c r="E127" s="615" t="s">
        <v>791</v>
      </c>
      <c r="F127" s="622"/>
      <c r="G127" s="622">
        <v>1</v>
      </c>
      <c r="H127" s="618"/>
      <c r="I127" s="623"/>
      <c r="J127" s="623"/>
      <c r="K127" s="623"/>
      <c r="L127" s="623"/>
      <c r="M127" s="623"/>
    </row>
    <row r="128" spans="2:13">
      <c r="B128" s="645"/>
      <c r="C128" s="646"/>
      <c r="D128" s="647"/>
      <c r="E128" s="648"/>
      <c r="F128" s="649"/>
      <c r="G128" s="650">
        <f>SUM(G120:G127)</f>
        <v>8</v>
      </c>
      <c r="H128" s="645"/>
      <c r="I128" s="651"/>
      <c r="J128" s="651"/>
      <c r="K128" s="651"/>
      <c r="L128" s="651"/>
      <c r="M128" s="651"/>
    </row>
    <row r="129" spans="2:13" ht="26.25" customHeight="1">
      <c r="B129" s="782" t="s">
        <v>298</v>
      </c>
      <c r="C129" s="783"/>
      <c r="D129" s="783"/>
      <c r="E129" s="783"/>
      <c r="F129" s="784"/>
      <c r="G129" s="652">
        <f>G128+G118+G111+G115+G106+G95+G78+G67+G59+G55+G42+G28+G26+G23+G18+G38</f>
        <v>95</v>
      </c>
      <c r="H129" s="610">
        <f>SUM(H7:H120)</f>
        <v>96</v>
      </c>
      <c r="I129" s="653"/>
      <c r="J129" s="653"/>
      <c r="K129" s="653"/>
      <c r="L129" s="653"/>
      <c r="M129" s="653"/>
    </row>
  </sheetData>
  <mergeCells count="3">
    <mergeCell ref="B3:M3"/>
    <mergeCell ref="D6:F6"/>
    <mergeCell ref="B129:F129"/>
  </mergeCells>
  <pageMargins left="0.16" right="0.19" top="0.75" bottom="0.75" header="0.3" footer="0.3"/>
  <pageSetup scale="62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70 BENDUNGAN</vt:lpstr>
      <vt:lpstr>20 EMBUNG OP sbw 2017</vt:lpstr>
      <vt:lpstr>44 EMBUNG OP Lombok</vt:lpstr>
      <vt:lpstr>179 EMBUNG NTB</vt:lpstr>
      <vt:lpstr>Bendungan.bendung tiap DI</vt:lpstr>
      <vt:lpstr>'179 EMBUNG NTB'!Print_Area</vt:lpstr>
      <vt:lpstr>'20 EMBUNG OP sbw 2017'!Print_Area</vt:lpstr>
      <vt:lpstr>'44 EMBUNG OP Lombok'!Print_Area</vt:lpstr>
      <vt:lpstr>'70 BENDUNGAN'!Print_Area</vt:lpstr>
      <vt:lpstr>'179 EMBUNG NTB'!Print_Titles</vt:lpstr>
      <vt:lpstr>'20 EMBUNG OP sbw 2017'!Print_Titles</vt:lpstr>
      <vt:lpstr>'44 EMBUNG OP Lombok'!Print_Titles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</cp:lastModifiedBy>
  <cp:lastPrinted>2018-02-05T09:10:26Z</cp:lastPrinted>
  <dcterms:created xsi:type="dcterms:W3CDTF">2017-02-08T07:05:55Z</dcterms:created>
  <dcterms:modified xsi:type="dcterms:W3CDTF">2018-02-05T09:12:23Z</dcterms:modified>
</cp:coreProperties>
</file>