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55"/>
  </bookViews>
  <sheets>
    <sheet name="Sheet1" sheetId="1" r:id="rId1"/>
  </sheets>
  <definedNames>
    <definedName name="_xlnm._FilterDatabase" localSheetId="0" hidden="1">Sheet1!$A$1:$E$29</definedName>
  </definedNames>
  <calcPr calcId="152511"/>
</workbook>
</file>

<file path=xl/calcChain.xml><?xml version="1.0" encoding="utf-8"?>
<calcChain xmlns="http://schemas.openxmlformats.org/spreadsheetml/2006/main">
  <c r="O31" i="1" l="1"/>
  <c r="G31" i="1"/>
  <c r="H3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2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2" i="1"/>
  <c r="M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M29" i="1"/>
  <c r="M3" i="1"/>
  <c r="Q3" i="1" s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H6" i="1"/>
  <c r="H7" i="1"/>
  <c r="I7" i="1" s="1"/>
  <c r="H8" i="1"/>
  <c r="I8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2" i="1"/>
  <c r="I2" i="1" s="1"/>
  <c r="I6" i="1" l="1"/>
  <c r="G6" i="1"/>
  <c r="J6" i="1" s="1"/>
  <c r="K6" i="1" s="1"/>
  <c r="G7" i="1"/>
  <c r="J7" i="1" s="1"/>
  <c r="K7" i="1" s="1"/>
  <c r="G8" i="1"/>
  <c r="J8" i="1" s="1"/>
  <c r="K8" i="1" s="1"/>
  <c r="G12" i="1"/>
  <c r="J12" i="1" s="1"/>
  <c r="K12" i="1" s="1"/>
  <c r="G13" i="1"/>
  <c r="J13" i="1" s="1"/>
  <c r="K13" i="1" s="1"/>
  <c r="G14" i="1"/>
  <c r="J14" i="1" s="1"/>
  <c r="K14" i="1" s="1"/>
  <c r="G15" i="1"/>
  <c r="J15" i="1" s="1"/>
  <c r="K15" i="1" s="1"/>
  <c r="G16" i="1"/>
  <c r="J16" i="1" s="1"/>
  <c r="K16" i="1" s="1"/>
  <c r="G17" i="1"/>
  <c r="J17" i="1" s="1"/>
  <c r="K17" i="1" s="1"/>
  <c r="G18" i="1"/>
  <c r="J18" i="1" s="1"/>
  <c r="K18" i="1" s="1"/>
  <c r="G19" i="1"/>
  <c r="J19" i="1" s="1"/>
  <c r="K19" i="1" s="1"/>
  <c r="G20" i="1"/>
  <c r="J20" i="1" s="1"/>
  <c r="K20" i="1" s="1"/>
  <c r="G21" i="1"/>
  <c r="J21" i="1" s="1"/>
  <c r="K21" i="1" s="1"/>
  <c r="G22" i="1"/>
  <c r="J22" i="1" s="1"/>
  <c r="K22" i="1" s="1"/>
  <c r="G23" i="1"/>
  <c r="J23" i="1" s="1"/>
  <c r="K23" i="1" s="1"/>
  <c r="G24" i="1"/>
  <c r="J24" i="1" s="1"/>
  <c r="K24" i="1" s="1"/>
  <c r="G25" i="1"/>
  <c r="J25" i="1" s="1"/>
  <c r="K25" i="1" s="1"/>
  <c r="G26" i="1"/>
  <c r="J26" i="1" s="1"/>
  <c r="K26" i="1" s="1"/>
  <c r="G27" i="1"/>
  <c r="J27" i="1" s="1"/>
  <c r="K27" i="1" s="1"/>
  <c r="G28" i="1"/>
  <c r="J28" i="1" s="1"/>
  <c r="K28" i="1" s="1"/>
  <c r="G29" i="1"/>
  <c r="J29" i="1" s="1"/>
  <c r="K29" i="1" s="1"/>
  <c r="G2" i="1"/>
  <c r="J2" i="1" s="1"/>
  <c r="K2" i="1" s="1"/>
  <c r="F11" i="1" l="1"/>
  <c r="H11" i="1" s="1"/>
  <c r="I11" i="1" s="1"/>
  <c r="F10" i="1"/>
  <c r="H10" i="1" s="1"/>
  <c r="I10" i="1" s="1"/>
  <c r="F9" i="1"/>
  <c r="H9" i="1" s="1"/>
  <c r="I9" i="1" s="1"/>
  <c r="F5" i="1"/>
  <c r="H5" i="1" s="1"/>
  <c r="I5" i="1" s="1"/>
  <c r="F4" i="1"/>
  <c r="H4" i="1" s="1"/>
  <c r="I4" i="1" s="1"/>
  <c r="F3" i="1"/>
  <c r="H3" i="1" s="1"/>
  <c r="I3" i="1" l="1"/>
  <c r="G3" i="1"/>
  <c r="G10" i="1"/>
  <c r="G4" i="1"/>
  <c r="G11" i="1"/>
  <c r="G5" i="1"/>
  <c r="G9" i="1"/>
  <c r="J9" i="1" l="1"/>
  <c r="K9" i="1" s="1"/>
  <c r="J11" i="1"/>
  <c r="K11" i="1" s="1"/>
  <c r="J10" i="1"/>
  <c r="K10" i="1" s="1"/>
  <c r="I31" i="1"/>
  <c r="J5" i="1"/>
  <c r="K5" i="1" s="1"/>
  <c r="J4" i="1"/>
  <c r="K4" i="1" s="1"/>
  <c r="J3" i="1" l="1"/>
  <c r="K3" i="1" s="1"/>
  <c r="J31" i="1" l="1"/>
</calcChain>
</file>

<file path=xl/sharedStrings.xml><?xml version="1.0" encoding="utf-8"?>
<sst xmlns="http://schemas.openxmlformats.org/spreadsheetml/2006/main" count="107" uniqueCount="89">
  <si>
    <t>Full Description</t>
  </si>
  <si>
    <t>Product</t>
  </si>
  <si>
    <t>PRICE EACH</t>
  </si>
  <si>
    <t>ORIGIN</t>
  </si>
  <si>
    <t>My Order Qty</t>
  </si>
  <si>
    <t>DOVE 150ML MEN +CARE FACE WASH SENSITIVE</t>
  </si>
  <si>
    <t>TODOV854</t>
  </si>
  <si>
    <t xml:space="preserve">EU                                                                                                  </t>
  </si>
  <si>
    <t>JOHNSONS BABY 200ML OIL</t>
  </si>
  <si>
    <t>TOJOH593</t>
  </si>
  <si>
    <t xml:space="preserve">ITALY                                                                                               </t>
  </si>
  <si>
    <t>JOHNSONS BABY 250ML FIRST TOUCH SHAMPOO</t>
  </si>
  <si>
    <t>TOJOH604</t>
  </si>
  <si>
    <t xml:space="preserve">GREECE                                                                                              </t>
  </si>
  <si>
    <t>LOREAL AGE PERFECT 50ML PRO CALCIUM DAY CREAM SPF15 (ACETATE PACK)</t>
  </si>
  <si>
    <t>COSLOR444</t>
  </si>
  <si>
    <t xml:space="preserve">GERMANY                                                                                             </t>
  </si>
  <si>
    <t>NSPA 15ML YOUTHFUL EYE CREAM (EN;FR)</t>
  </si>
  <si>
    <t>COSNSP006</t>
  </si>
  <si>
    <t xml:space="preserve">UK                                                                                                  </t>
  </si>
  <si>
    <t>REVITALE COLLAGEN &amp; Q10 ANTI WRINKLE EYE GEL PATCHES 5'S PAIRS CDU  03/21</t>
  </si>
  <si>
    <t>COSCOO002</t>
  </si>
  <si>
    <t xml:space="preserve">REVLON COLORSILK BUTTERCREAM DARK AUBURN </t>
  </si>
  <si>
    <t>TOREV442</t>
  </si>
  <si>
    <t>TRESEMME 900ML SHAMPOO CLEANSE &amp; REPLENISH</t>
  </si>
  <si>
    <t>TOTRE557</t>
  </si>
  <si>
    <t xml:space="preserve">VEET 100ML HAIR REMOVAL CREAM NORMAL </t>
  </si>
  <si>
    <t>TOVEE082</t>
  </si>
  <si>
    <t xml:space="preserve">FRANCE                                                                                              </t>
  </si>
  <si>
    <t>TRESEMME 750ML SHAMPOO BEAUTY FULL VOLUME (EN;SE;DK;FI)</t>
  </si>
  <si>
    <t>TOTRE611</t>
  </si>
  <si>
    <t>DOVE DERMA 75ML H/CREAM YOUTHFUL (FOR)</t>
  </si>
  <si>
    <t>TODOV866</t>
  </si>
  <si>
    <t>EU</t>
  </si>
  <si>
    <t>DOVE 50ML HAIR THERAPY NOURISH DRY ENDS</t>
  </si>
  <si>
    <t>TODOV751</t>
  </si>
  <si>
    <t>LOREAL SKIN 200ML 3IN1 MICELLAR SOLUTION</t>
  </si>
  <si>
    <t>COSLOR555</t>
  </si>
  <si>
    <t>Germany</t>
  </si>
  <si>
    <t>GARNIER SKIN 50ML BB CREAM EXTRA LIGHT</t>
  </si>
  <si>
    <t>COSGAR088A</t>
  </si>
  <si>
    <t>France</t>
  </si>
  <si>
    <t>GARNIER SKIN 15ML MIRACLE E/CREAM ACE PK</t>
  </si>
  <si>
    <t>COSGAR086A</t>
  </si>
  <si>
    <t>LOREAL A.PERFECT 50ML NIGHT CREAM ACE PK</t>
  </si>
  <si>
    <t>COSLOR749</t>
  </si>
  <si>
    <t>LOREAL SKIN 50ML BB CREAM FAIR (ACE PK)</t>
  </si>
  <si>
    <t>COSLOR597</t>
  </si>
  <si>
    <t>NSPA 50ML NIGHT REPAIR CREAM</t>
  </si>
  <si>
    <t>COSNSP007</t>
  </si>
  <si>
    <t>UK</t>
  </si>
  <si>
    <t>OLAY TOTAL EFFECTS 50ML CC CREAM FAIR</t>
  </si>
  <si>
    <t>COSOLA187</t>
  </si>
  <si>
    <t>OLAY REGENERIST 50ML CC CREAM FAIR SPF15</t>
  </si>
  <si>
    <t>COSOLA164</t>
  </si>
  <si>
    <t>USA</t>
  </si>
  <si>
    <t>TONI&amp;GUY 50ML S/POO NORMAL HAIR</t>
  </si>
  <si>
    <t>TOTON143</t>
  </si>
  <si>
    <t>TONI&amp;GUY 50ML S/POO DAMAGED HAIR</t>
  </si>
  <si>
    <t>TOTON114</t>
  </si>
  <si>
    <t>TONI&amp;GUY 50ML COND DAMAGED HAIR</t>
  </si>
  <si>
    <t>TOTON094A</t>
  </si>
  <si>
    <t>TOTON108</t>
  </si>
  <si>
    <t>TONI&amp;GUY 50ML COND DRY HAIR</t>
  </si>
  <si>
    <t>DAILY DEFENSE 147ML 3MIN TREAT KERATIN</t>
  </si>
  <si>
    <t>TODAI028</t>
  </si>
  <si>
    <t>TODAI066</t>
  </si>
  <si>
    <t>DAILY DEFENSE 295ML 3MIN DEEP COND KERAT</t>
  </si>
  <si>
    <t>TOTON122A</t>
  </si>
  <si>
    <t>TONI&amp;GUY 30ML SERUM SHINE GLOSS</t>
  </si>
  <si>
    <t>TOSIM079</t>
  </si>
  <si>
    <t>SIMPLE FACIAL CLEANSING WIPES 25'S</t>
  </si>
  <si>
    <t>GERMANY</t>
  </si>
  <si>
    <t>POLAND</t>
  </si>
  <si>
    <t>CANADA</t>
  </si>
  <si>
    <t xml:space="preserve">                             MEXICO                                                                       </t>
  </si>
  <si>
    <t>Total £</t>
  </si>
  <si>
    <t>Total Weight</t>
  </si>
  <si>
    <t>Unit Weight</t>
  </si>
  <si>
    <t>Total Weight Cost</t>
  </si>
  <si>
    <t>Total Cost</t>
  </si>
  <si>
    <t>Unit Cost</t>
  </si>
  <si>
    <t>Whole Sale</t>
  </si>
  <si>
    <t>Profit</t>
  </si>
  <si>
    <t>Retail</t>
  </si>
  <si>
    <t>Profit Amount</t>
  </si>
  <si>
    <t>Weight (KG)</t>
  </si>
  <si>
    <t>Product Cost</t>
  </si>
  <si>
    <t>Weight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</si>
</sst>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£&quot;#,##0.00"/>
    <numFmt numFmtId="165" formatCode="[$BDT]\ #,##0.00_);[Red]\([$BDT]\ #,##0.00\)"/>
    <numFmt numFmtId="166" formatCode="[$BDT]\ #,##0.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indexed="8"/>
      <name val="Segoe UI"/>
    </font>
    <font>
      <sz val="10"/>
      <color indexed="8"/>
      <name val="Segoe UI"/>
      <family val="2"/>
    </font>
    <font>
      <sz val="10"/>
      <name val="Segoe UI"/>
      <family val="2"/>
    </font>
    <font>
      <sz val="10"/>
      <color rgb="FF222222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indexed="8"/>
      <name val="Segoe UI"/>
      <family val="2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9E7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2" borderId="1" xfId="0" applyNumberFormat="1" applyFont="1" applyFill="1" applyBorder="1" applyAlignment="1" applyProtection="1">
      <alignment horizontal="center" vertical="center" wrapText="1"/>
    </xf>
    <xf numFmtId="164" fontId="3" fillId="2" borderId="1" xfId="0" applyNumberFormat="1" applyFont="1" applyFill="1" applyBorder="1" applyAlignment="1" applyProtection="1">
      <alignment horizontal="center" vertical="center" wrapText="1"/>
    </xf>
    <xf numFmtId="0" fontId="3" fillId="2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164" fontId="2" fillId="3" borderId="1" xfId="0" applyNumberFormat="1" applyFont="1" applyFill="1" applyBorder="1" applyAlignment="1" applyProtection="1">
      <alignment horizontal="center" vertical="center" wrapText="1"/>
    </xf>
    <xf numFmtId="0" fontId="2" fillId="4" borderId="1" xfId="0" applyNumberFormat="1" applyFont="1" applyFill="1" applyBorder="1" applyAlignment="1" applyProtection="1">
      <alignment horizontal="center" vertical="center" wrapText="1"/>
    </xf>
    <xf numFmtId="164" fontId="2" fillId="4" borderId="1" xfId="0" applyNumberFormat="1" applyFont="1" applyFill="1" applyBorder="1" applyAlignment="1" applyProtection="1">
      <alignment horizontal="center" vertical="center" wrapText="1"/>
    </xf>
    <xf numFmtId="0" fontId="3" fillId="4" borderId="1" xfId="0" applyNumberFormat="1" applyFont="1" applyFill="1" applyBorder="1" applyAlignment="1" applyProtection="1">
      <alignment horizontal="center" vertical="center" wrapText="1"/>
    </xf>
    <xf numFmtId="0" fontId="3" fillId="3" borderId="1" xfId="0" applyNumberFormat="1" applyFont="1" applyFill="1" applyBorder="1" applyAlignment="1" applyProtection="1">
      <alignment horizontal="center" vertical="center" wrapText="1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2" fillId="5" borderId="2" xfId="0" applyNumberFormat="1" applyFont="1" applyFill="1" applyBorder="1" applyAlignment="1" applyProtection="1">
      <alignment horizontal="center" vertical="center" wrapText="1"/>
    </xf>
    <xf numFmtId="0" fontId="3" fillId="5" borderId="2" xfId="0" applyNumberFormat="1" applyFont="1" applyFill="1" applyBorder="1" applyAlignment="1" applyProtection="1">
      <alignment horizontal="center" vertical="center" wrapText="1"/>
    </xf>
    <xf numFmtId="164" fontId="3" fillId="2" borderId="0" xfId="0" applyNumberFormat="1" applyFont="1" applyFill="1" applyBorder="1" applyAlignment="1" applyProtection="1">
      <alignment horizontal="center" vertical="center" wrapText="1"/>
    </xf>
    <xf numFmtId="165" fontId="0" fillId="0" borderId="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166" fontId="0" fillId="6" borderId="1" xfId="0" applyNumberFormat="1" applyFill="1" applyBorder="1" applyAlignment="1">
      <alignment horizontal="center" vertical="center"/>
    </xf>
    <xf numFmtId="166" fontId="0" fillId="8" borderId="1" xfId="0" applyNumberFormat="1" applyFill="1" applyBorder="1" applyAlignment="1">
      <alignment horizontal="center" vertical="center"/>
    </xf>
    <xf numFmtId="0" fontId="6" fillId="8" borderId="1" xfId="0" applyFont="1" applyFill="1" applyBorder="1" applyAlignment="1">
      <alignment vertical="center"/>
    </xf>
    <xf numFmtId="164" fontId="7" fillId="9" borderId="1" xfId="0" applyNumberFormat="1" applyFont="1" applyFill="1" applyBorder="1" applyAlignment="1" applyProtection="1">
      <alignment horizontal="center" vertical="center" wrapText="1"/>
    </xf>
    <xf numFmtId="166" fontId="0" fillId="9" borderId="1" xfId="0" applyNumberFormat="1" applyFill="1" applyBorder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6" xfId="0" applyFill="1" applyBorder="1" applyAlignment="1">
      <alignment horizontal="center" vertical="center" wrapText="1"/>
    </xf>
    <xf numFmtId="166" fontId="0" fillId="9" borderId="3" xfId="0" applyNumberFormat="1" applyFill="1" applyBorder="1" applyAlignment="1">
      <alignment horizontal="center" vertical="center"/>
    </xf>
    <xf numFmtId="166" fontId="0" fillId="6" borderId="3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66" fontId="0" fillId="8" borderId="3" xfId="0" applyNumberForma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4" xfId="0" applyFill="1" applyBorder="1"/>
    <xf numFmtId="164" fontId="0" fillId="10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164" fontId="8" fillId="10" borderId="8" xfId="0" applyNumberFormat="1" applyFont="1" applyFill="1" applyBorder="1" applyAlignment="1">
      <alignment horizontal="center" vertical="center"/>
    </xf>
    <xf numFmtId="0" fontId="8" fillId="10" borderId="4" xfId="0" applyFont="1" applyFill="1" applyBorder="1" applyAlignment="1">
      <alignment horizontal="center" vertical="center"/>
    </xf>
    <xf numFmtId="164" fontId="8" fillId="10" borderId="4" xfId="0" applyNumberFormat="1" applyFont="1" applyFill="1" applyBorder="1" applyAlignment="1">
      <alignment horizontal="center" vertical="center"/>
    </xf>
    <xf numFmtId="0" fontId="0" fillId="10" borderId="5" xfId="0" applyFill="1" applyBorder="1"/>
    <xf numFmtId="166" fontId="6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abSelected="1" topLeftCell="C27" workbookViewId="0">
      <selection activeCell="O32" sqref="O32"/>
    </sheetView>
  </sheetViews>
  <sheetFormatPr defaultRowHeight="39.950000000000003" customHeight="1" x14ac:dyDescent="0.25"/>
  <cols>
    <col min="1" max="1" width="42.85546875" bestFit="1" customWidth="1"/>
    <col min="2" max="2" width="12.5703125" bestFit="1" customWidth="1"/>
    <col min="3" max="3" width="12.28515625" style="19" customWidth="1"/>
    <col min="4" max="4" width="12.28515625" style="16" customWidth="1"/>
    <col min="5" max="5" width="10.7109375" style="16" customWidth="1"/>
    <col min="6" max="6" width="10.85546875" customWidth="1"/>
    <col min="7" max="7" width="11.5703125" style="19" customWidth="1"/>
    <col min="8" max="8" width="12.28515625" style="16" bestFit="1" customWidth="1"/>
    <col min="9" max="9" width="13.85546875" style="19" bestFit="1" customWidth="1"/>
    <col min="10" max="10" width="14.140625" style="19" bestFit="1" customWidth="1"/>
    <col min="11" max="11" width="11.5703125" style="19" customWidth="1"/>
    <col min="13" max="13" width="12" bestFit="1" customWidth="1"/>
    <col min="15" max="15" width="13.7109375" bestFit="1" customWidth="1"/>
    <col min="17" max="17" width="10.42578125" bestFit="1" customWidth="1"/>
    <col min="19" max="19" width="13.7109375" bestFit="1" customWidth="1"/>
  </cols>
  <sheetData>
    <row r="1" spans="1:19" ht="39.950000000000003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78</v>
      </c>
      <c r="F1" s="20" t="s">
        <v>4</v>
      </c>
      <c r="G1" s="2" t="s">
        <v>76</v>
      </c>
      <c r="H1" s="26" t="s">
        <v>77</v>
      </c>
      <c r="I1" s="23" t="s">
        <v>79</v>
      </c>
      <c r="J1" s="23" t="s">
        <v>80</v>
      </c>
      <c r="K1" s="35" t="s">
        <v>81</v>
      </c>
      <c r="M1" s="29" t="s">
        <v>82</v>
      </c>
      <c r="N1" s="29" t="s">
        <v>83</v>
      </c>
      <c r="O1" s="29" t="s">
        <v>85</v>
      </c>
      <c r="P1" s="30"/>
      <c r="Q1" s="31" t="s">
        <v>84</v>
      </c>
      <c r="R1" s="31" t="s">
        <v>83</v>
      </c>
      <c r="S1" s="34" t="s">
        <v>85</v>
      </c>
    </row>
    <row r="2" spans="1:19" ht="39.950000000000003" customHeight="1" x14ac:dyDescent="0.25">
      <c r="A2" s="10" t="s">
        <v>5</v>
      </c>
      <c r="B2" s="5" t="s">
        <v>6</v>
      </c>
      <c r="C2" s="6">
        <v>0.9</v>
      </c>
      <c r="D2" s="5" t="s">
        <v>7</v>
      </c>
      <c r="E2" s="5">
        <v>175</v>
      </c>
      <c r="F2" s="20">
        <v>60</v>
      </c>
      <c r="G2" s="18">
        <f>(F2*C2)</f>
        <v>54</v>
      </c>
      <c r="H2" s="16">
        <f>E2*F2</f>
        <v>10500</v>
      </c>
      <c r="I2" s="24">
        <f>(H2/1000)*400</f>
        <v>4200</v>
      </c>
      <c r="J2" s="25">
        <f>(G2*100)+I2</f>
        <v>9600</v>
      </c>
      <c r="K2" s="36">
        <f>J2/F2</f>
        <v>160</v>
      </c>
      <c r="M2" s="32">
        <f>K2+((N2/100)*K2)</f>
        <v>200</v>
      </c>
      <c r="N2" s="27">
        <v>25</v>
      </c>
      <c r="O2" s="32">
        <f>M2-K2</f>
        <v>40</v>
      </c>
      <c r="Q2" s="33">
        <f>M2+((R2/100)*M2)</f>
        <v>250</v>
      </c>
      <c r="R2" s="28">
        <v>25</v>
      </c>
      <c r="S2" s="33">
        <f>Q2-M2</f>
        <v>50</v>
      </c>
    </row>
    <row r="3" spans="1:19" ht="39.950000000000003" customHeight="1" x14ac:dyDescent="0.25">
      <c r="A3" s="10" t="s">
        <v>8</v>
      </c>
      <c r="B3" s="5" t="s">
        <v>9</v>
      </c>
      <c r="C3" s="6">
        <v>0.75</v>
      </c>
      <c r="D3" s="5" t="s">
        <v>10</v>
      </c>
      <c r="E3" s="5">
        <v>195</v>
      </c>
      <c r="F3" s="20">
        <f>24*3</f>
        <v>72</v>
      </c>
      <c r="G3" s="18">
        <f t="shared" ref="G3:G29" si="0">(F3*C3)</f>
        <v>54</v>
      </c>
      <c r="H3" s="16">
        <f t="shared" ref="H3:H29" si="1">E3*F3</f>
        <v>14040</v>
      </c>
      <c r="I3" s="24">
        <f t="shared" ref="I3:I29" si="2">(H3/1000)*400</f>
        <v>5616</v>
      </c>
      <c r="J3" s="25">
        <f>(G3*100)+I3</f>
        <v>11016</v>
      </c>
      <c r="K3" s="36">
        <f>J3/F3</f>
        <v>153</v>
      </c>
      <c r="M3" s="32">
        <f t="shared" ref="M3:M29" si="3">K3+((N3/100)*K3)</f>
        <v>191.25</v>
      </c>
      <c r="N3" s="27">
        <v>25</v>
      </c>
      <c r="O3" s="32">
        <f t="shared" ref="O3:O29" si="4">M3-K3</f>
        <v>38.25</v>
      </c>
      <c r="Q3" s="33">
        <f t="shared" ref="Q3:Q29" si="5">M3+((R3/100)*M3)</f>
        <v>239.0625</v>
      </c>
      <c r="R3" s="28">
        <v>25</v>
      </c>
      <c r="S3" s="33">
        <f t="shared" ref="S3:S29" si="6">Q3-M3</f>
        <v>47.8125</v>
      </c>
    </row>
    <row r="4" spans="1:19" ht="39.950000000000003" customHeight="1" x14ac:dyDescent="0.25">
      <c r="A4" s="9" t="s">
        <v>11</v>
      </c>
      <c r="B4" s="7" t="s">
        <v>12</v>
      </c>
      <c r="C4" s="8">
        <v>0.68</v>
      </c>
      <c r="D4" s="7" t="s">
        <v>13</v>
      </c>
      <c r="E4" s="7">
        <v>295</v>
      </c>
      <c r="F4" s="20">
        <f>24*3</f>
        <v>72</v>
      </c>
      <c r="G4" s="18">
        <f t="shared" si="0"/>
        <v>48.96</v>
      </c>
      <c r="H4" s="16">
        <f t="shared" si="1"/>
        <v>21240</v>
      </c>
      <c r="I4" s="24">
        <f t="shared" si="2"/>
        <v>8496</v>
      </c>
      <c r="J4" s="25">
        <f>(G4*100)+I4</f>
        <v>13392</v>
      </c>
      <c r="K4" s="36">
        <f>J4/F4</f>
        <v>186</v>
      </c>
      <c r="M4" s="32">
        <f t="shared" si="3"/>
        <v>232.5</v>
      </c>
      <c r="N4" s="27">
        <v>25</v>
      </c>
      <c r="O4" s="32">
        <f t="shared" si="4"/>
        <v>46.5</v>
      </c>
      <c r="Q4" s="33">
        <f t="shared" si="5"/>
        <v>290.625</v>
      </c>
      <c r="R4" s="28">
        <v>25</v>
      </c>
      <c r="S4" s="33">
        <f t="shared" si="6"/>
        <v>58.125</v>
      </c>
    </row>
    <row r="5" spans="1:19" ht="39.950000000000003" customHeight="1" x14ac:dyDescent="0.25">
      <c r="A5" s="10" t="s">
        <v>14</v>
      </c>
      <c r="B5" s="5" t="s">
        <v>15</v>
      </c>
      <c r="C5" s="6">
        <v>4.25</v>
      </c>
      <c r="D5" s="5" t="s">
        <v>16</v>
      </c>
      <c r="E5" s="5">
        <v>260</v>
      </c>
      <c r="F5" s="20">
        <f>6*10</f>
        <v>60</v>
      </c>
      <c r="G5" s="18">
        <f t="shared" si="0"/>
        <v>255</v>
      </c>
      <c r="H5" s="16">
        <f t="shared" si="1"/>
        <v>15600</v>
      </c>
      <c r="I5" s="24">
        <f t="shared" si="2"/>
        <v>6240</v>
      </c>
      <c r="J5" s="25">
        <f>(G5*100)+I5</f>
        <v>31740</v>
      </c>
      <c r="K5" s="36">
        <f>J5/F5</f>
        <v>529</v>
      </c>
      <c r="M5" s="32">
        <f t="shared" si="3"/>
        <v>661.25</v>
      </c>
      <c r="N5" s="27">
        <v>25</v>
      </c>
      <c r="O5" s="32">
        <f t="shared" si="4"/>
        <v>132.25</v>
      </c>
      <c r="Q5" s="33">
        <f t="shared" si="5"/>
        <v>826.5625</v>
      </c>
      <c r="R5" s="28">
        <v>25</v>
      </c>
      <c r="S5" s="33">
        <f t="shared" si="6"/>
        <v>165.3125</v>
      </c>
    </row>
    <row r="6" spans="1:19" ht="39.950000000000003" customHeight="1" x14ac:dyDescent="0.25">
      <c r="A6" s="9" t="s">
        <v>17</v>
      </c>
      <c r="B6" s="7" t="s">
        <v>18</v>
      </c>
      <c r="C6" s="8">
        <v>1.3</v>
      </c>
      <c r="D6" s="7" t="s">
        <v>19</v>
      </c>
      <c r="E6" s="7">
        <v>45</v>
      </c>
      <c r="F6" s="20">
        <v>24</v>
      </c>
      <c r="G6" s="18">
        <f t="shared" si="0"/>
        <v>31.200000000000003</v>
      </c>
      <c r="H6" s="16">
        <f t="shared" si="1"/>
        <v>1080</v>
      </c>
      <c r="I6" s="24">
        <f t="shared" si="2"/>
        <v>432</v>
      </c>
      <c r="J6" s="25">
        <f>(G6*100)+I6</f>
        <v>3552.0000000000005</v>
      </c>
      <c r="K6" s="36">
        <f>J6/F6</f>
        <v>148.00000000000003</v>
      </c>
      <c r="M6" s="32">
        <f t="shared" si="3"/>
        <v>185.00000000000003</v>
      </c>
      <c r="N6" s="27">
        <v>25</v>
      </c>
      <c r="O6" s="32">
        <f t="shared" si="4"/>
        <v>37</v>
      </c>
      <c r="Q6" s="33">
        <f t="shared" si="5"/>
        <v>231.25000000000003</v>
      </c>
      <c r="R6" s="28">
        <v>25</v>
      </c>
      <c r="S6" s="33">
        <f t="shared" si="6"/>
        <v>46.25</v>
      </c>
    </row>
    <row r="7" spans="1:19" ht="39.950000000000003" customHeight="1" x14ac:dyDescent="0.25">
      <c r="A7" s="10" t="s">
        <v>20</v>
      </c>
      <c r="B7" s="5" t="s">
        <v>21</v>
      </c>
      <c r="C7" s="6">
        <v>0.55000000000000004</v>
      </c>
      <c r="D7" s="5" t="s">
        <v>19</v>
      </c>
      <c r="E7" s="5">
        <v>60</v>
      </c>
      <c r="F7" s="20">
        <v>144</v>
      </c>
      <c r="G7" s="18">
        <f t="shared" si="0"/>
        <v>79.2</v>
      </c>
      <c r="H7" s="16">
        <f t="shared" si="1"/>
        <v>8640</v>
      </c>
      <c r="I7" s="24">
        <f t="shared" si="2"/>
        <v>3456</v>
      </c>
      <c r="J7" s="25">
        <f>(G7*100)+I7</f>
        <v>11376</v>
      </c>
      <c r="K7" s="36">
        <f>J7/F7</f>
        <v>79</v>
      </c>
      <c r="M7" s="32">
        <f t="shared" si="3"/>
        <v>98.75</v>
      </c>
      <c r="N7" s="27">
        <v>25</v>
      </c>
      <c r="O7" s="32">
        <f t="shared" si="4"/>
        <v>19.75</v>
      </c>
      <c r="Q7" s="33">
        <f t="shared" si="5"/>
        <v>123.4375</v>
      </c>
      <c r="R7" s="28">
        <v>25</v>
      </c>
      <c r="S7" s="33">
        <f t="shared" si="6"/>
        <v>24.6875</v>
      </c>
    </row>
    <row r="8" spans="1:19" ht="39.950000000000003" customHeight="1" x14ac:dyDescent="0.25">
      <c r="A8" s="10" t="s">
        <v>22</v>
      </c>
      <c r="B8" s="11" t="s">
        <v>23</v>
      </c>
      <c r="C8" s="6">
        <v>1.1000000000000001</v>
      </c>
      <c r="D8" s="10" t="s">
        <v>75</v>
      </c>
      <c r="E8" s="5">
        <v>300</v>
      </c>
      <c r="F8" s="20">
        <v>12</v>
      </c>
      <c r="G8" s="18">
        <f t="shared" si="0"/>
        <v>13.200000000000001</v>
      </c>
      <c r="H8" s="16">
        <f t="shared" si="1"/>
        <v>3600</v>
      </c>
      <c r="I8" s="24">
        <f t="shared" si="2"/>
        <v>1440</v>
      </c>
      <c r="J8" s="25">
        <f>(G8*100)+I8</f>
        <v>2760</v>
      </c>
      <c r="K8" s="36">
        <f>J8/F8</f>
        <v>230</v>
      </c>
      <c r="M8" s="32">
        <f t="shared" si="3"/>
        <v>287.5</v>
      </c>
      <c r="N8" s="27">
        <v>25</v>
      </c>
      <c r="O8" s="32">
        <f t="shared" si="4"/>
        <v>57.5</v>
      </c>
      <c r="Q8" s="33">
        <f t="shared" si="5"/>
        <v>359.375</v>
      </c>
      <c r="R8" s="28">
        <v>25</v>
      </c>
      <c r="S8" s="33">
        <f t="shared" si="6"/>
        <v>71.875</v>
      </c>
    </row>
    <row r="9" spans="1:19" ht="39.950000000000003" customHeight="1" x14ac:dyDescent="0.25">
      <c r="A9" s="10" t="s">
        <v>24</v>
      </c>
      <c r="B9" s="11" t="s">
        <v>25</v>
      </c>
      <c r="C9" s="6">
        <v>1.8</v>
      </c>
      <c r="D9" s="5" t="s">
        <v>7</v>
      </c>
      <c r="E9" s="5">
        <v>940</v>
      </c>
      <c r="F9" s="20">
        <f>4*4</f>
        <v>16</v>
      </c>
      <c r="G9" s="18">
        <f t="shared" si="0"/>
        <v>28.8</v>
      </c>
      <c r="H9" s="16">
        <f t="shared" si="1"/>
        <v>15040</v>
      </c>
      <c r="I9" s="24">
        <f t="shared" si="2"/>
        <v>6016</v>
      </c>
      <c r="J9" s="25">
        <f>(G9*100)+I9</f>
        <v>8896</v>
      </c>
      <c r="K9" s="36">
        <f>J9/F9</f>
        <v>556</v>
      </c>
      <c r="M9" s="32">
        <f t="shared" si="3"/>
        <v>695</v>
      </c>
      <c r="N9" s="27">
        <v>25</v>
      </c>
      <c r="O9" s="32">
        <f t="shared" si="4"/>
        <v>139</v>
      </c>
      <c r="Q9" s="33">
        <f t="shared" si="5"/>
        <v>868.75</v>
      </c>
      <c r="R9" s="28">
        <v>25</v>
      </c>
      <c r="S9" s="33">
        <f t="shared" si="6"/>
        <v>173.75</v>
      </c>
    </row>
    <row r="10" spans="1:19" ht="39.950000000000003" customHeight="1" x14ac:dyDescent="0.25">
      <c r="A10" s="10" t="s">
        <v>26</v>
      </c>
      <c r="B10" s="11" t="s">
        <v>27</v>
      </c>
      <c r="C10" s="6">
        <v>1.3</v>
      </c>
      <c r="D10" s="5" t="s">
        <v>28</v>
      </c>
      <c r="E10" s="5">
        <v>135</v>
      </c>
      <c r="F10" s="20">
        <f>6*10</f>
        <v>60</v>
      </c>
      <c r="G10" s="18">
        <f t="shared" si="0"/>
        <v>78</v>
      </c>
      <c r="H10" s="16">
        <f t="shared" si="1"/>
        <v>8100</v>
      </c>
      <c r="I10" s="24">
        <f t="shared" si="2"/>
        <v>3240</v>
      </c>
      <c r="J10" s="25">
        <f>(G10*100)+I10</f>
        <v>11040</v>
      </c>
      <c r="K10" s="36">
        <f>J10/F10</f>
        <v>184</v>
      </c>
      <c r="M10" s="32">
        <f t="shared" si="3"/>
        <v>230</v>
      </c>
      <c r="N10" s="27">
        <v>25</v>
      </c>
      <c r="O10" s="32">
        <f t="shared" si="4"/>
        <v>46</v>
      </c>
      <c r="Q10" s="33">
        <f t="shared" si="5"/>
        <v>287.5</v>
      </c>
      <c r="R10" s="28">
        <v>25</v>
      </c>
      <c r="S10" s="33">
        <f t="shared" si="6"/>
        <v>57.5</v>
      </c>
    </row>
    <row r="11" spans="1:19" ht="39.950000000000003" customHeight="1" x14ac:dyDescent="0.25">
      <c r="A11" s="10" t="s">
        <v>29</v>
      </c>
      <c r="B11" s="5" t="s">
        <v>30</v>
      </c>
      <c r="C11" s="6">
        <v>1.5</v>
      </c>
      <c r="D11" s="5" t="s">
        <v>7</v>
      </c>
      <c r="E11" s="5">
        <v>830</v>
      </c>
      <c r="F11" s="20">
        <f>4*10</f>
        <v>40</v>
      </c>
      <c r="G11" s="18">
        <f t="shared" si="0"/>
        <v>60</v>
      </c>
      <c r="H11" s="16">
        <f t="shared" si="1"/>
        <v>33200</v>
      </c>
      <c r="I11" s="24">
        <f t="shared" si="2"/>
        <v>13280.000000000002</v>
      </c>
      <c r="J11" s="25">
        <f>(G11*100)+I11</f>
        <v>19280</v>
      </c>
      <c r="K11" s="36">
        <f>J11/F11</f>
        <v>482</v>
      </c>
      <c r="M11" s="32">
        <f t="shared" si="3"/>
        <v>602.5</v>
      </c>
      <c r="N11" s="27">
        <v>25</v>
      </c>
      <c r="O11" s="32">
        <f t="shared" si="4"/>
        <v>120.5</v>
      </c>
      <c r="Q11" s="33">
        <f t="shared" si="5"/>
        <v>753.125</v>
      </c>
      <c r="R11" s="28">
        <v>25</v>
      </c>
      <c r="S11" s="33">
        <f t="shared" si="6"/>
        <v>150.625</v>
      </c>
    </row>
    <row r="12" spans="1:19" ht="39.950000000000003" customHeight="1" x14ac:dyDescent="0.25">
      <c r="A12" s="15" t="s">
        <v>31</v>
      </c>
      <c r="B12" s="15" t="s">
        <v>32</v>
      </c>
      <c r="C12" s="18">
        <v>0.9</v>
      </c>
      <c r="D12" s="13" t="s">
        <v>33</v>
      </c>
      <c r="E12" s="12">
        <v>93</v>
      </c>
      <c r="F12" s="21">
        <v>12</v>
      </c>
      <c r="G12" s="18">
        <f t="shared" si="0"/>
        <v>10.8</v>
      </c>
      <c r="H12" s="16">
        <f t="shared" si="1"/>
        <v>1116</v>
      </c>
      <c r="I12" s="24">
        <f t="shared" si="2"/>
        <v>446.40000000000003</v>
      </c>
      <c r="J12" s="25">
        <f>(G12*100)+I12</f>
        <v>1526.4</v>
      </c>
      <c r="K12" s="36">
        <f>J12/F12</f>
        <v>127.2</v>
      </c>
      <c r="M12" s="32">
        <f t="shared" si="3"/>
        <v>159</v>
      </c>
      <c r="N12" s="27">
        <v>25</v>
      </c>
      <c r="O12" s="32">
        <f t="shared" si="4"/>
        <v>31.799999999999997</v>
      </c>
      <c r="Q12" s="33">
        <f t="shared" si="5"/>
        <v>198.75</v>
      </c>
      <c r="R12" s="28">
        <v>25</v>
      </c>
      <c r="S12" s="33">
        <f t="shared" si="6"/>
        <v>39.75</v>
      </c>
    </row>
    <row r="13" spans="1:19" ht="39.950000000000003" customHeight="1" x14ac:dyDescent="0.25">
      <c r="A13" s="15" t="s">
        <v>34</v>
      </c>
      <c r="B13" s="15" t="s">
        <v>35</v>
      </c>
      <c r="C13" s="18">
        <v>0.9</v>
      </c>
      <c r="D13" s="4" t="s">
        <v>50</v>
      </c>
      <c r="E13" s="12">
        <v>68</v>
      </c>
      <c r="F13" s="22">
        <v>30</v>
      </c>
      <c r="G13" s="18">
        <f t="shared" si="0"/>
        <v>27</v>
      </c>
      <c r="H13" s="16">
        <f t="shared" si="1"/>
        <v>2040</v>
      </c>
      <c r="I13" s="24">
        <f t="shared" si="2"/>
        <v>816</v>
      </c>
      <c r="J13" s="25">
        <f>(G13*100)+I13</f>
        <v>3516</v>
      </c>
      <c r="K13" s="36">
        <f>J13/F13</f>
        <v>117.2</v>
      </c>
      <c r="M13" s="32">
        <f t="shared" si="3"/>
        <v>146.5</v>
      </c>
      <c r="N13" s="27">
        <v>25</v>
      </c>
      <c r="O13" s="32">
        <f t="shared" si="4"/>
        <v>29.299999999999997</v>
      </c>
      <c r="Q13" s="33">
        <f t="shared" si="5"/>
        <v>183.125</v>
      </c>
      <c r="R13" s="28">
        <v>25</v>
      </c>
      <c r="S13" s="33">
        <f t="shared" si="6"/>
        <v>36.625</v>
      </c>
    </row>
    <row r="14" spans="1:19" ht="39.950000000000003" customHeight="1" x14ac:dyDescent="0.25">
      <c r="A14" s="15" t="s">
        <v>36</v>
      </c>
      <c r="B14" s="15" t="s">
        <v>37</v>
      </c>
      <c r="C14" s="18">
        <v>1.25</v>
      </c>
      <c r="D14" s="13" t="s">
        <v>38</v>
      </c>
      <c r="E14" s="13">
        <v>239</v>
      </c>
      <c r="F14" s="20">
        <v>12</v>
      </c>
      <c r="G14" s="18">
        <f t="shared" si="0"/>
        <v>15</v>
      </c>
      <c r="H14" s="16">
        <f t="shared" si="1"/>
        <v>2868</v>
      </c>
      <c r="I14" s="24">
        <f t="shared" si="2"/>
        <v>1147.2</v>
      </c>
      <c r="J14" s="25">
        <f>(G14*100)+I14</f>
        <v>2647.2</v>
      </c>
      <c r="K14" s="36">
        <f>J14/F14</f>
        <v>220.6</v>
      </c>
      <c r="M14" s="32">
        <f t="shared" si="3"/>
        <v>275.75</v>
      </c>
      <c r="N14" s="27">
        <v>25</v>
      </c>
      <c r="O14" s="32">
        <f t="shared" si="4"/>
        <v>55.150000000000006</v>
      </c>
      <c r="Q14" s="33">
        <f t="shared" si="5"/>
        <v>344.6875</v>
      </c>
      <c r="R14" s="28">
        <v>25</v>
      </c>
      <c r="S14" s="33">
        <f t="shared" si="6"/>
        <v>68.9375</v>
      </c>
    </row>
    <row r="15" spans="1:19" ht="39.950000000000003" customHeight="1" x14ac:dyDescent="0.25">
      <c r="A15" s="15" t="s">
        <v>39</v>
      </c>
      <c r="B15" s="15" t="s">
        <v>40</v>
      </c>
      <c r="C15" s="18">
        <v>2.25</v>
      </c>
      <c r="D15" s="9" t="s">
        <v>41</v>
      </c>
      <c r="E15" s="9">
        <v>74</v>
      </c>
      <c r="F15" s="20">
        <v>18</v>
      </c>
      <c r="G15" s="18">
        <f t="shared" si="0"/>
        <v>40.5</v>
      </c>
      <c r="H15" s="16">
        <f t="shared" si="1"/>
        <v>1332</v>
      </c>
      <c r="I15" s="24">
        <f t="shared" si="2"/>
        <v>532.80000000000007</v>
      </c>
      <c r="J15" s="25">
        <f>(G15*100)+I15</f>
        <v>4582.8</v>
      </c>
      <c r="K15" s="36">
        <f>J15/F15</f>
        <v>254.60000000000002</v>
      </c>
      <c r="M15" s="32">
        <f t="shared" si="3"/>
        <v>318.25</v>
      </c>
      <c r="N15" s="27">
        <v>25</v>
      </c>
      <c r="O15" s="32">
        <f t="shared" si="4"/>
        <v>63.649999999999977</v>
      </c>
      <c r="Q15" s="33">
        <f t="shared" si="5"/>
        <v>397.8125</v>
      </c>
      <c r="R15" s="28">
        <v>25</v>
      </c>
      <c r="S15" s="33">
        <f t="shared" si="6"/>
        <v>79.5625</v>
      </c>
    </row>
    <row r="16" spans="1:19" ht="39.950000000000003" customHeight="1" x14ac:dyDescent="0.25">
      <c r="A16" s="15" t="s">
        <v>42</v>
      </c>
      <c r="B16" s="15" t="s">
        <v>43</v>
      </c>
      <c r="C16" s="18">
        <v>1.65</v>
      </c>
      <c r="D16" s="10" t="s">
        <v>41</v>
      </c>
      <c r="E16" s="10">
        <v>42</v>
      </c>
      <c r="F16" s="20">
        <v>12</v>
      </c>
      <c r="G16" s="18">
        <f t="shared" si="0"/>
        <v>19.799999999999997</v>
      </c>
      <c r="H16" s="16">
        <f t="shared" si="1"/>
        <v>504</v>
      </c>
      <c r="I16" s="24">
        <f t="shared" si="2"/>
        <v>201.6</v>
      </c>
      <c r="J16" s="25">
        <f>(G16*100)+I16</f>
        <v>2181.6</v>
      </c>
      <c r="K16" s="36">
        <f>J16/F16</f>
        <v>181.79999999999998</v>
      </c>
      <c r="M16" s="32">
        <f t="shared" si="3"/>
        <v>227.24999999999997</v>
      </c>
      <c r="N16" s="27">
        <v>25</v>
      </c>
      <c r="O16" s="32">
        <f t="shared" si="4"/>
        <v>45.449999999999989</v>
      </c>
      <c r="Q16" s="33">
        <f t="shared" si="5"/>
        <v>284.06249999999994</v>
      </c>
      <c r="R16" s="28">
        <v>25</v>
      </c>
      <c r="S16" s="33">
        <f t="shared" si="6"/>
        <v>56.812499999999972</v>
      </c>
    </row>
    <row r="17" spans="1:19" ht="39.950000000000003" customHeight="1" x14ac:dyDescent="0.25">
      <c r="A17" s="15" t="s">
        <v>44</v>
      </c>
      <c r="B17" s="15" t="s">
        <v>45</v>
      </c>
      <c r="C17" s="18">
        <v>4.25</v>
      </c>
      <c r="D17" s="10" t="s">
        <v>38</v>
      </c>
      <c r="E17" s="10">
        <v>256</v>
      </c>
      <c r="F17" s="22">
        <v>12</v>
      </c>
      <c r="G17" s="18">
        <f t="shared" si="0"/>
        <v>51</v>
      </c>
      <c r="H17" s="16">
        <f t="shared" si="1"/>
        <v>3072</v>
      </c>
      <c r="I17" s="24">
        <f t="shared" si="2"/>
        <v>1228.8</v>
      </c>
      <c r="J17" s="25">
        <f>(G17*100)+I17</f>
        <v>6328.8</v>
      </c>
      <c r="K17" s="36">
        <f>J17/F17</f>
        <v>527.4</v>
      </c>
      <c r="M17" s="32">
        <f t="shared" si="3"/>
        <v>659.25</v>
      </c>
      <c r="N17" s="27">
        <v>25</v>
      </c>
      <c r="O17" s="32">
        <f t="shared" si="4"/>
        <v>131.85000000000002</v>
      </c>
      <c r="Q17" s="33">
        <f t="shared" si="5"/>
        <v>824.0625</v>
      </c>
      <c r="R17" s="28">
        <v>25</v>
      </c>
      <c r="S17" s="33">
        <f t="shared" si="6"/>
        <v>164.8125</v>
      </c>
    </row>
    <row r="18" spans="1:19" ht="39.950000000000003" customHeight="1" x14ac:dyDescent="0.25">
      <c r="A18" s="15" t="s">
        <v>46</v>
      </c>
      <c r="B18" s="15" t="s">
        <v>47</v>
      </c>
      <c r="C18" s="18">
        <v>2.25</v>
      </c>
      <c r="D18" s="10" t="s">
        <v>41</v>
      </c>
      <c r="E18" s="10">
        <v>88</v>
      </c>
      <c r="F18" s="20">
        <v>12</v>
      </c>
      <c r="G18" s="18">
        <f t="shared" si="0"/>
        <v>27</v>
      </c>
      <c r="H18" s="16">
        <f t="shared" si="1"/>
        <v>1056</v>
      </c>
      <c r="I18" s="24">
        <f t="shared" si="2"/>
        <v>422.40000000000003</v>
      </c>
      <c r="J18" s="25">
        <f>(G18*100)+I18</f>
        <v>3122.4</v>
      </c>
      <c r="K18" s="36">
        <f>J18/F18</f>
        <v>260.2</v>
      </c>
      <c r="M18" s="32">
        <f t="shared" si="3"/>
        <v>325.25</v>
      </c>
      <c r="N18" s="27">
        <v>25</v>
      </c>
      <c r="O18" s="32">
        <f t="shared" si="4"/>
        <v>65.050000000000011</v>
      </c>
      <c r="Q18" s="33">
        <f t="shared" si="5"/>
        <v>406.5625</v>
      </c>
      <c r="R18" s="28">
        <v>25</v>
      </c>
      <c r="S18" s="33">
        <f t="shared" si="6"/>
        <v>81.3125</v>
      </c>
    </row>
    <row r="19" spans="1:19" ht="39.950000000000003" customHeight="1" x14ac:dyDescent="0.25">
      <c r="A19" s="15" t="s">
        <v>48</v>
      </c>
      <c r="B19" s="15" t="s">
        <v>49</v>
      </c>
      <c r="C19" s="18">
        <v>1.2</v>
      </c>
      <c r="D19" s="10" t="s">
        <v>50</v>
      </c>
      <c r="E19" s="10">
        <v>85</v>
      </c>
      <c r="F19" s="20">
        <v>18</v>
      </c>
      <c r="G19" s="18">
        <f t="shared" si="0"/>
        <v>21.599999999999998</v>
      </c>
      <c r="H19" s="16">
        <f t="shared" si="1"/>
        <v>1530</v>
      </c>
      <c r="I19" s="24">
        <f t="shared" si="2"/>
        <v>612</v>
      </c>
      <c r="J19" s="25">
        <f>(G19*100)+I19</f>
        <v>2772</v>
      </c>
      <c r="K19" s="36">
        <f>J19/F19</f>
        <v>154</v>
      </c>
      <c r="M19" s="32">
        <f t="shared" si="3"/>
        <v>192.5</v>
      </c>
      <c r="N19" s="27">
        <v>25</v>
      </c>
      <c r="O19" s="32">
        <f t="shared" si="4"/>
        <v>38.5</v>
      </c>
      <c r="Q19" s="33">
        <f t="shared" si="5"/>
        <v>240.625</v>
      </c>
      <c r="R19" s="28">
        <v>25</v>
      </c>
      <c r="S19" s="33">
        <f t="shared" si="6"/>
        <v>48.125</v>
      </c>
    </row>
    <row r="20" spans="1:19" ht="39.950000000000003" customHeight="1" x14ac:dyDescent="0.25">
      <c r="A20" s="15" t="s">
        <v>51</v>
      </c>
      <c r="B20" s="15" t="s">
        <v>52</v>
      </c>
      <c r="C20" s="18">
        <v>2.25</v>
      </c>
      <c r="D20" s="4" t="s">
        <v>33</v>
      </c>
      <c r="E20" s="10">
        <v>73</v>
      </c>
      <c r="F20" s="22">
        <v>12</v>
      </c>
      <c r="G20" s="18">
        <f t="shared" si="0"/>
        <v>27</v>
      </c>
      <c r="H20" s="16">
        <f t="shared" si="1"/>
        <v>876</v>
      </c>
      <c r="I20" s="24">
        <f t="shared" si="2"/>
        <v>350.4</v>
      </c>
      <c r="J20" s="25">
        <f>(G20*100)+I20</f>
        <v>3050.4</v>
      </c>
      <c r="K20" s="36">
        <f>J20/F20</f>
        <v>254.20000000000002</v>
      </c>
      <c r="M20" s="32">
        <f t="shared" si="3"/>
        <v>317.75</v>
      </c>
      <c r="N20" s="27">
        <v>25</v>
      </c>
      <c r="O20" s="32">
        <f t="shared" si="4"/>
        <v>63.549999999999983</v>
      </c>
      <c r="Q20" s="33">
        <f t="shared" si="5"/>
        <v>397.1875</v>
      </c>
      <c r="R20" s="28">
        <v>25</v>
      </c>
      <c r="S20" s="33">
        <f t="shared" si="6"/>
        <v>79.4375</v>
      </c>
    </row>
    <row r="21" spans="1:19" ht="39.950000000000003" customHeight="1" x14ac:dyDescent="0.25">
      <c r="A21" s="15" t="s">
        <v>53</v>
      </c>
      <c r="B21" s="15" t="s">
        <v>54</v>
      </c>
      <c r="C21" s="18">
        <v>3</v>
      </c>
      <c r="D21" s="14" t="s">
        <v>55</v>
      </c>
      <c r="E21" s="14">
        <v>104</v>
      </c>
      <c r="F21" s="20">
        <v>12</v>
      </c>
      <c r="G21" s="18">
        <f t="shared" si="0"/>
        <v>36</v>
      </c>
      <c r="H21" s="16">
        <f t="shared" si="1"/>
        <v>1248</v>
      </c>
      <c r="I21" s="24">
        <f t="shared" si="2"/>
        <v>499.2</v>
      </c>
      <c r="J21" s="25">
        <f>(G21*100)+I21</f>
        <v>4099.2</v>
      </c>
      <c r="K21" s="36">
        <f>J21/F21</f>
        <v>341.59999999999997</v>
      </c>
      <c r="M21" s="32">
        <f t="shared" si="3"/>
        <v>426.99999999999994</v>
      </c>
      <c r="N21" s="27">
        <v>25</v>
      </c>
      <c r="O21" s="32">
        <f t="shared" si="4"/>
        <v>85.399999999999977</v>
      </c>
      <c r="Q21" s="33">
        <f t="shared" si="5"/>
        <v>533.74999999999989</v>
      </c>
      <c r="R21" s="28">
        <v>25</v>
      </c>
      <c r="S21" s="33">
        <f t="shared" si="6"/>
        <v>106.74999999999994</v>
      </c>
    </row>
    <row r="22" spans="1:19" ht="39.950000000000003" customHeight="1" x14ac:dyDescent="0.25">
      <c r="A22" s="14" t="s">
        <v>56</v>
      </c>
      <c r="B22" s="17" t="s">
        <v>57</v>
      </c>
      <c r="C22" s="18">
        <v>0.4</v>
      </c>
      <c r="D22" s="14" t="s">
        <v>73</v>
      </c>
      <c r="E22" s="14">
        <v>65</v>
      </c>
      <c r="F22" s="20">
        <v>12</v>
      </c>
      <c r="G22" s="18">
        <f t="shared" si="0"/>
        <v>4.8000000000000007</v>
      </c>
      <c r="H22" s="16">
        <f t="shared" si="1"/>
        <v>780</v>
      </c>
      <c r="I22" s="24">
        <f t="shared" si="2"/>
        <v>312</v>
      </c>
      <c r="J22" s="25">
        <f>(G22*100)+I22</f>
        <v>792</v>
      </c>
      <c r="K22" s="36">
        <f>J22/F22</f>
        <v>66</v>
      </c>
      <c r="M22" s="32">
        <f t="shared" si="3"/>
        <v>82.5</v>
      </c>
      <c r="N22" s="27">
        <v>25</v>
      </c>
      <c r="O22" s="32">
        <f t="shared" si="4"/>
        <v>16.5</v>
      </c>
      <c r="Q22" s="33">
        <f t="shared" si="5"/>
        <v>103.125</v>
      </c>
      <c r="R22" s="28">
        <v>25</v>
      </c>
      <c r="S22" s="33">
        <f t="shared" si="6"/>
        <v>20.625</v>
      </c>
    </row>
    <row r="23" spans="1:19" ht="39.950000000000003" customHeight="1" x14ac:dyDescent="0.25">
      <c r="A23" s="14" t="s">
        <v>58</v>
      </c>
      <c r="B23" s="14" t="s">
        <v>59</v>
      </c>
      <c r="C23" s="18">
        <v>0.4</v>
      </c>
      <c r="D23" s="14" t="s">
        <v>73</v>
      </c>
      <c r="E23" s="14">
        <v>67</v>
      </c>
      <c r="F23" s="20">
        <v>12</v>
      </c>
      <c r="G23" s="18">
        <f t="shared" si="0"/>
        <v>4.8000000000000007</v>
      </c>
      <c r="H23" s="16">
        <f t="shared" si="1"/>
        <v>804</v>
      </c>
      <c r="I23" s="24">
        <f t="shared" si="2"/>
        <v>321.60000000000002</v>
      </c>
      <c r="J23" s="25">
        <f>(G23*100)+I23</f>
        <v>801.60000000000014</v>
      </c>
      <c r="K23" s="36">
        <f>J23/F23</f>
        <v>66.800000000000011</v>
      </c>
      <c r="M23" s="32">
        <f t="shared" si="3"/>
        <v>83.500000000000014</v>
      </c>
      <c r="N23" s="27">
        <v>25</v>
      </c>
      <c r="O23" s="32">
        <f t="shared" si="4"/>
        <v>16.700000000000003</v>
      </c>
      <c r="Q23" s="33">
        <f t="shared" si="5"/>
        <v>104.37500000000001</v>
      </c>
      <c r="R23" s="28">
        <v>25</v>
      </c>
      <c r="S23" s="33">
        <f t="shared" si="6"/>
        <v>20.875</v>
      </c>
    </row>
    <row r="24" spans="1:19" ht="39.950000000000003" customHeight="1" x14ac:dyDescent="0.25">
      <c r="A24" s="14" t="s">
        <v>60</v>
      </c>
      <c r="B24" s="14" t="s">
        <v>61</v>
      </c>
      <c r="C24" s="18">
        <v>0.4</v>
      </c>
      <c r="D24" s="14" t="s">
        <v>72</v>
      </c>
      <c r="E24" s="14">
        <v>62</v>
      </c>
      <c r="F24" s="20">
        <v>12</v>
      </c>
      <c r="G24" s="18">
        <f t="shared" si="0"/>
        <v>4.8000000000000007</v>
      </c>
      <c r="H24" s="16">
        <f t="shared" si="1"/>
        <v>744</v>
      </c>
      <c r="I24" s="24">
        <f t="shared" si="2"/>
        <v>297.60000000000002</v>
      </c>
      <c r="J24" s="25">
        <f>(G24*100)+I24</f>
        <v>777.60000000000014</v>
      </c>
      <c r="K24" s="36">
        <f>J24/F24</f>
        <v>64.800000000000011</v>
      </c>
      <c r="M24" s="32">
        <f t="shared" si="3"/>
        <v>81.000000000000014</v>
      </c>
      <c r="N24" s="27">
        <v>25</v>
      </c>
      <c r="O24" s="32">
        <f t="shared" si="4"/>
        <v>16.200000000000003</v>
      </c>
      <c r="Q24" s="33">
        <f t="shared" si="5"/>
        <v>101.25000000000001</v>
      </c>
      <c r="R24" s="28">
        <v>25</v>
      </c>
      <c r="S24" s="33">
        <f t="shared" si="6"/>
        <v>20.25</v>
      </c>
    </row>
    <row r="25" spans="1:19" ht="39.950000000000003" customHeight="1" x14ac:dyDescent="0.25">
      <c r="A25" s="14" t="s">
        <v>63</v>
      </c>
      <c r="B25" s="14" t="s">
        <v>62</v>
      </c>
      <c r="C25" s="18">
        <v>0.4</v>
      </c>
      <c r="D25" s="14" t="s">
        <v>33</v>
      </c>
      <c r="E25" s="14">
        <v>63</v>
      </c>
      <c r="F25" s="20">
        <v>48</v>
      </c>
      <c r="G25" s="18">
        <f t="shared" si="0"/>
        <v>19.200000000000003</v>
      </c>
      <c r="H25" s="16">
        <f t="shared" si="1"/>
        <v>3024</v>
      </c>
      <c r="I25" s="24">
        <f t="shared" si="2"/>
        <v>1209.5999999999999</v>
      </c>
      <c r="J25" s="25">
        <f>(G25*100)+I25</f>
        <v>3129.6000000000004</v>
      </c>
      <c r="K25" s="36">
        <f>J25/F25</f>
        <v>65.2</v>
      </c>
      <c r="M25" s="32">
        <f t="shared" si="3"/>
        <v>81.5</v>
      </c>
      <c r="N25" s="27">
        <v>25</v>
      </c>
      <c r="O25" s="32">
        <f t="shared" si="4"/>
        <v>16.299999999999997</v>
      </c>
      <c r="Q25" s="33">
        <f t="shared" si="5"/>
        <v>101.875</v>
      </c>
      <c r="R25" s="28">
        <v>25</v>
      </c>
      <c r="S25" s="33">
        <f t="shared" si="6"/>
        <v>20.375</v>
      </c>
    </row>
    <row r="26" spans="1:19" ht="39.950000000000003" customHeight="1" x14ac:dyDescent="0.25">
      <c r="A26" s="14" t="s">
        <v>64</v>
      </c>
      <c r="B26" s="14" t="s">
        <v>65</v>
      </c>
      <c r="C26" s="18">
        <v>0.6</v>
      </c>
      <c r="D26" s="14" t="s">
        <v>74</v>
      </c>
      <c r="E26" s="14">
        <v>180</v>
      </c>
      <c r="F26" s="20">
        <v>12</v>
      </c>
      <c r="G26" s="18">
        <f t="shared" si="0"/>
        <v>7.1999999999999993</v>
      </c>
      <c r="H26" s="16">
        <f t="shared" si="1"/>
        <v>2160</v>
      </c>
      <c r="I26" s="24">
        <f t="shared" si="2"/>
        <v>864</v>
      </c>
      <c r="J26" s="25">
        <f>(G26*100)+I26</f>
        <v>1584</v>
      </c>
      <c r="K26" s="36">
        <f>J26/F26</f>
        <v>132</v>
      </c>
      <c r="M26" s="32">
        <f t="shared" si="3"/>
        <v>165</v>
      </c>
      <c r="N26" s="27">
        <v>25</v>
      </c>
      <c r="O26" s="32">
        <f t="shared" si="4"/>
        <v>33</v>
      </c>
      <c r="Q26" s="33">
        <f t="shared" si="5"/>
        <v>206.25</v>
      </c>
      <c r="R26" s="28">
        <v>25</v>
      </c>
      <c r="S26" s="33">
        <f t="shared" si="6"/>
        <v>41.25</v>
      </c>
    </row>
    <row r="27" spans="1:19" ht="39.950000000000003" customHeight="1" x14ac:dyDescent="0.25">
      <c r="A27" s="14" t="s">
        <v>67</v>
      </c>
      <c r="B27" s="14" t="s">
        <v>66</v>
      </c>
      <c r="C27" s="18">
        <v>1.2</v>
      </c>
      <c r="D27" s="14" t="s">
        <v>74</v>
      </c>
      <c r="E27" s="14">
        <v>340</v>
      </c>
      <c r="F27" s="20">
        <v>12</v>
      </c>
      <c r="G27" s="18">
        <f t="shared" si="0"/>
        <v>14.399999999999999</v>
      </c>
      <c r="H27" s="16">
        <f t="shared" si="1"/>
        <v>4080</v>
      </c>
      <c r="I27" s="24">
        <f t="shared" si="2"/>
        <v>1632</v>
      </c>
      <c r="J27" s="25">
        <f>(G27*100)+I27</f>
        <v>3072</v>
      </c>
      <c r="K27" s="36">
        <f>J27/F27</f>
        <v>256</v>
      </c>
      <c r="M27" s="32">
        <f t="shared" si="3"/>
        <v>320</v>
      </c>
      <c r="N27" s="27">
        <v>25</v>
      </c>
      <c r="O27" s="32">
        <f t="shared" si="4"/>
        <v>64</v>
      </c>
      <c r="Q27" s="33">
        <f t="shared" si="5"/>
        <v>400</v>
      </c>
      <c r="R27" s="28">
        <v>25</v>
      </c>
      <c r="S27" s="33">
        <f t="shared" si="6"/>
        <v>80</v>
      </c>
    </row>
    <row r="28" spans="1:19" ht="39.950000000000003" customHeight="1" x14ac:dyDescent="0.25">
      <c r="A28" s="14" t="s">
        <v>69</v>
      </c>
      <c r="B28" s="14" t="s">
        <v>68</v>
      </c>
      <c r="C28" s="18">
        <v>0.98</v>
      </c>
      <c r="D28" s="14" t="s">
        <v>72</v>
      </c>
      <c r="E28" s="14">
        <v>56</v>
      </c>
      <c r="F28" s="20">
        <v>12</v>
      </c>
      <c r="G28" s="18">
        <f t="shared" si="0"/>
        <v>11.76</v>
      </c>
      <c r="H28" s="16">
        <f t="shared" si="1"/>
        <v>672</v>
      </c>
      <c r="I28" s="24">
        <f t="shared" si="2"/>
        <v>268.8</v>
      </c>
      <c r="J28" s="25">
        <f>(G28*100)+I28</f>
        <v>1444.8</v>
      </c>
      <c r="K28" s="36">
        <f>J28/F28</f>
        <v>120.39999999999999</v>
      </c>
      <c r="M28" s="32">
        <f t="shared" si="3"/>
        <v>150.5</v>
      </c>
      <c r="N28" s="27">
        <v>25</v>
      </c>
      <c r="O28" s="32">
        <f t="shared" si="4"/>
        <v>30.100000000000009</v>
      </c>
      <c r="Q28" s="33">
        <f t="shared" si="5"/>
        <v>188.125</v>
      </c>
      <c r="R28" s="28">
        <v>25</v>
      </c>
      <c r="S28" s="33">
        <f t="shared" si="6"/>
        <v>37.625</v>
      </c>
    </row>
    <row r="29" spans="1:19" ht="39.950000000000003" customHeight="1" thickBot="1" x14ac:dyDescent="0.3">
      <c r="A29" s="40" t="s">
        <v>71</v>
      </c>
      <c r="B29" s="40" t="s">
        <v>70</v>
      </c>
      <c r="C29" s="39">
        <v>1.2</v>
      </c>
      <c r="D29" s="40" t="s">
        <v>50</v>
      </c>
      <c r="E29" s="40">
        <v>219</v>
      </c>
      <c r="F29" s="41">
        <v>12</v>
      </c>
      <c r="G29" s="39">
        <f t="shared" si="0"/>
        <v>14.399999999999999</v>
      </c>
      <c r="H29" s="16">
        <f t="shared" si="1"/>
        <v>2628</v>
      </c>
      <c r="I29" s="24">
        <f t="shared" si="2"/>
        <v>1051.2</v>
      </c>
      <c r="J29" s="25">
        <f>(G29*100)+I29</f>
        <v>2491.1999999999998</v>
      </c>
      <c r="K29" s="42">
        <f>J29/F29</f>
        <v>207.6</v>
      </c>
      <c r="M29" s="43">
        <f t="shared" si="3"/>
        <v>259.5</v>
      </c>
      <c r="N29" s="44">
        <v>25</v>
      </c>
      <c r="O29" s="43">
        <f t="shared" si="4"/>
        <v>51.900000000000006</v>
      </c>
      <c r="Q29" s="45">
        <f t="shared" si="5"/>
        <v>324.375</v>
      </c>
      <c r="R29" s="46">
        <v>25</v>
      </c>
      <c r="S29" s="45">
        <f t="shared" si="6"/>
        <v>64.875</v>
      </c>
    </row>
    <row r="30" spans="1:19" ht="39.950000000000003" customHeight="1" thickBot="1" x14ac:dyDescent="0.3">
      <c r="A30" s="47"/>
      <c r="B30" s="48"/>
      <c r="C30" s="49"/>
      <c r="D30" s="50"/>
      <c r="E30" s="50"/>
      <c r="F30" s="48"/>
      <c r="G30" s="51" t="s">
        <v>87</v>
      </c>
      <c r="H30" s="52" t="s">
        <v>86</v>
      </c>
      <c r="I30" s="53" t="s">
        <v>88</v>
      </c>
      <c r="J30" s="53" t="s">
        <v>80</v>
      </c>
      <c r="K30" s="49"/>
      <c r="L30" s="48"/>
      <c r="M30" s="52" t="s">
        <v>82</v>
      </c>
      <c r="N30" s="48"/>
      <c r="O30" s="52" t="s">
        <v>83</v>
      </c>
      <c r="P30" s="48"/>
      <c r="Q30" s="48"/>
      <c r="R30" s="48"/>
      <c r="S30" s="54"/>
    </row>
    <row r="31" spans="1:19" ht="39.950000000000003" customHeight="1" x14ac:dyDescent="0.25">
      <c r="A31" s="16"/>
      <c r="G31" s="38">
        <f>SUM(G2:G29)</f>
        <v>1059.42</v>
      </c>
      <c r="H31" s="30">
        <f>SUM(H2:H29)/1000</f>
        <v>161.57400000000001</v>
      </c>
      <c r="I31" s="37">
        <f>SUM(I2:I29)</f>
        <v>64629.599999999999</v>
      </c>
      <c r="J31" s="37">
        <f>SUM(J2:J29)</f>
        <v>170571.6</v>
      </c>
      <c r="M31" s="37"/>
      <c r="O31" s="55">
        <f>(O2*F2)+(O3*F3)+(O4*F4)+(O5*F5)+(O6*F6)+(O7*F7)+(O8*F8)+(O9*F9)+(O10*F10)+(O11*F11)+(O12*F12)+(O13*F13)+(O14*F14)+(O15*F15)+(O16*F16)+(O17*F17)+(O18*F18)+(O19*F19)+(O20*F20)+(O21*F21)+(O22*F22)+(O23*F23)+(O24*F24)+(O25*F25)+(O26*F26)+(O27*F27)+(O28*F28)+(O29*F29)</f>
        <v>42642.9</v>
      </c>
    </row>
    <row r="32" spans="1:19" ht="39.950000000000003" customHeight="1" x14ac:dyDescent="0.25">
      <c r="A32" s="16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2017-07-28T08:54:23Z</dcterms:modified>
</cp:coreProperties>
</file>