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<sst xmlns="http://schemas.openxmlformats.org/spreadsheetml/2006/main" count="36" uniqueCount="36">
  <si>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NOAA Solar Calculations - Change any of the highlighted cells to get solar position data for that location and time-of-day for a year.</t>
  </si>
  <si>
    <t xml:space="preserve">Date</t>
  </si>
  <si>
    <t xml:space="preserve">Time (hrs past local midnight)</t>
  </si>
  <si>
    <t xml:space="preserve">Julian Day</t>
  </si>
  <si>
    <t xml:space="preserve">Julian Century</t>
  </si>
  <si>
    <t xml:space="preserve">Geom Mean Long Sun (deg)</t>
  </si>
  <si>
    <t xml:space="preserve">Geom Mean Anom Sun (deg)</t>
  </si>
  <si>
    <t xml:space="preserve">Eccent Earth Orbit</t>
  </si>
  <si>
    <t xml:space="preserve">Sun Eq of Ctr</t>
  </si>
  <si>
    <t xml:space="preserve">Sun True Long (deg)</t>
  </si>
  <si>
    <t xml:space="preserve">Sun True Anom (deg)</t>
  </si>
  <si>
    <t xml:space="preserve">Sun Rad Vector (AUs)</t>
  </si>
  <si>
    <t xml:space="preserve">Sun App Long (deg)</t>
  </si>
  <si>
    <t xml:space="preserve">Mean Obliq Ecliptic (deg)</t>
  </si>
  <si>
    <t xml:space="preserve">Obliq Corr (deg)</t>
  </si>
  <si>
    <t xml:space="preserve">Sun Rt Ascen (deg)</t>
  </si>
  <si>
    <t xml:space="preserve">Sun Declin (deg)</t>
  </si>
  <si>
    <t xml:space="preserve">var y</t>
  </si>
  <si>
    <t xml:space="preserve">Eq of Time (minutes)</t>
  </si>
  <si>
    <t xml:space="preserve">HA Sunrise (deg)</t>
  </si>
  <si>
    <t xml:space="preserve">Solar Noon (LST)</t>
  </si>
  <si>
    <t xml:space="preserve">Sunrise Time (LST)</t>
  </si>
  <si>
    <t xml:space="preserve">Sunset Time (LST)</t>
  </si>
  <si>
    <t xml:space="preserve">Sunlight Duration (minutes)</t>
  </si>
  <si>
    <t xml:space="preserve">True Solar Time (min)</t>
  </si>
  <si>
    <t xml:space="preserve">Hour Angle (deg)</t>
  </si>
  <si>
    <t xml:space="preserve">Solar Zenith Angle (deg)</t>
  </si>
  <si>
    <t xml:space="preserve">Solar Elevation Angle (deg)</t>
  </si>
  <si>
    <t xml:space="preserve">Approx Atmospheric Refraction (deg)</t>
  </si>
  <si>
    <t xml:space="preserve">Solar Elevation corrected for atm refraction (deg)</t>
  </si>
  <si>
    <t xml:space="preserve">Solar Azimuth Angle (deg cw from N)</t>
  </si>
  <si>
    <t xml:space="preserve">Latitude (+ to N)</t>
  </si>
  <si>
    <t xml:space="preserve">Longitude (+ to E)</t>
  </si>
  <si>
    <t xml:space="preserve">Time Zone (+ to E)</t>
  </si>
  <si>
    <t xml:space="preserve">Local Time (hrs)</t>
  </si>
  <si>
    <t xml:space="preserve">Year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</si>
</sst>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h:mm:ss;@"/>
    <numFmt numFmtId="167" formatCode="0.00"/>
    <numFmt numFmtId="168" formatCode="0.00000000"/>
    <numFmt numFmtId="169" formatCode="hh:mm:ss"/>
    <numFmt numFmtId="170" formatCode="0.000000000000000"/>
    <numFmt numFmtId="171" formatCode="General"/>
    <numFmt numFmtId="172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  <a:ea typeface="Calibri"/>
              </a:rPr>
              <a:t>Analemma</a:t>
            </a:r>
          </a:p>
        </c:rich>
      </c:tx>
      <c:layout>
        <c:manualLayout>
          <c:xMode val="edge"/>
          <c:yMode val="edge"/>
          <c:x val="0.315743376395884"/>
          <c:y val="0.10925957739220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6093715787"/>
          <c:y val="0.46349424497509"/>
          <c:w val="0.787278300853952"/>
          <c:h val="0.340834908091393"/>
        </c:manualLayout>
      </c:layout>
      <c:scatterChart>
        <c:scatterStyle val="line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spPr>
            <a:solidFill>
              <a:srgbClr val="666699"/>
            </a:solidFill>
            <a:ln w="2556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Calculations!$AE$2:$AE$367</c:f>
              <c:numCache>
                <c:formatCode>General</c:formatCode>
                <c:ptCount val="366"/>
                <c:pt idx="0">
                  <c:v>1.78196699097134</c:v>
                </c:pt>
                <c:pt idx="1">
                  <c:v>1.87859684470939</c:v>
                </c:pt>
                <c:pt idx="2">
                  <c:v>1.98261008468126</c:v>
                </c:pt>
                <c:pt idx="3">
                  <c:v>2.09395548296149</c:v>
                </c:pt>
                <c:pt idx="4">
                  <c:v>2.21257854428579</c:v>
                </c:pt>
                <c:pt idx="5">
                  <c:v>2.33842157533093</c:v>
                </c:pt>
                <c:pt idx="6">
                  <c:v>2.47142375754648</c:v>
                </c:pt>
                <c:pt idx="7">
                  <c:v>2.61152122328851</c:v>
                </c:pt>
                <c:pt idx="8">
                  <c:v>2.75864713500262</c:v>
                </c:pt>
                <c:pt idx="9">
                  <c:v>2.9127317671947</c:v>
                </c:pt>
                <c:pt idx="10">
                  <c:v>3.07370259092798</c:v>
                </c:pt>
                <c:pt idx="11">
                  <c:v>3.24148436057979</c:v>
                </c:pt>
                <c:pt idx="12">
                  <c:v>3.41599920258729</c:v>
                </c:pt>
                <c:pt idx="13">
                  <c:v>3.59716670592425</c:v>
                </c:pt>
                <c:pt idx="14">
                  <c:v>3.78490401403954</c:v>
                </c:pt>
                <c:pt idx="15">
                  <c:v>3.97912591800134</c:v>
                </c:pt>
                <c:pt idx="16">
                  <c:v>4.17974495059019</c:v>
                </c:pt>
                <c:pt idx="17">
                  <c:v>4.38667148109991</c:v>
                </c:pt>
                <c:pt idx="18">
                  <c:v>4.5998138105966</c:v>
                </c:pt>
                <c:pt idx="19">
                  <c:v>4.81907826741168</c:v>
                </c:pt>
                <c:pt idx="20">
                  <c:v>5.04436930264512</c:v>
                </c:pt>
                <c:pt idx="21">
                  <c:v>5.27558958546128</c:v>
                </c:pt>
                <c:pt idx="22">
                  <c:v>5.5126400979775</c:v>
                </c:pt>
                <c:pt idx="23">
                  <c:v>5.7554202295548</c:v>
                </c:pt>
                <c:pt idx="24">
                  <c:v>6.00382787030648</c:v>
                </c:pt>
                <c:pt idx="25">
                  <c:v>6.25775950365252</c:v>
                </c:pt>
                <c:pt idx="26">
                  <c:v>6.51711029776639</c:v>
                </c:pt>
                <c:pt idx="27">
                  <c:v>6.78177419575977</c:v>
                </c:pt>
                <c:pt idx="28">
                  <c:v>7.05164400446917</c:v>
                </c:pt>
                <c:pt idx="29">
                  <c:v>7.32661148172102</c:v>
                </c:pt>
                <c:pt idx="30">
                  <c:v>7.60656742195417</c:v>
                </c:pt>
                <c:pt idx="31">
                  <c:v>7.89140174009704</c:v>
                </c:pt>
                <c:pt idx="32">
                  <c:v>8.18100355360126</c:v>
                </c:pt>
                <c:pt idx="33">
                  <c:v>8.47526126254661</c:v>
                </c:pt>
                <c:pt idx="34">
                  <c:v>8.77406262773728</c:v>
                </c:pt>
                <c:pt idx="35">
                  <c:v>9.07729484672201</c:v>
                </c:pt>
                <c:pt idx="36">
                  <c:v>9.38484462768064</c:v>
                </c:pt>
                <c:pt idx="37">
                  <c:v>9.69659826111723</c:v>
                </c:pt>
                <c:pt idx="38">
                  <c:v>10.0124416893154</c:v>
                </c:pt>
                <c:pt idx="39">
                  <c:v>10.3322605735281</c:v>
                </c:pt>
                <c:pt idx="40">
                  <c:v>10.6559403588557</c:v>
                </c:pt>
                <c:pt idx="41">
                  <c:v>10.9833663367925</c:v>
                </c:pt>
                <c:pt idx="42">
                  <c:v>11.3144237054297</c:v>
                </c:pt>
                <c:pt idx="43">
                  <c:v>11.6489976272867</c:v>
                </c:pt>
                <c:pt idx="44">
                  <c:v>11.9869732847734</c:v>
                </c:pt>
                <c:pt idx="45">
                  <c:v>12.3282359332769</c:v>
                </c:pt>
                <c:pt idx="46">
                  <c:v>12.6726709518731</c:v>
                </c:pt>
                <c:pt idx="47">
                  <c:v>13.020163891668</c:v>
                </c:pt>
                <c:pt idx="48">
                  <c:v>13.3706005217796</c:v>
                </c:pt>
                <c:pt idx="49">
                  <c:v>13.7238668729803</c:v>
                </c:pt>
                <c:pt idx="50">
                  <c:v>14.0798492790048</c:v>
                </c:pt>
                <c:pt idx="51">
                  <c:v>14.4384344155569</c:v>
                </c:pt>
                <c:pt idx="52">
                  <c:v>14.7995093370432</c:v>
                </c:pt>
                <c:pt idx="53">
                  <c:v>15.1629615110415</c:v>
                </c:pt>
                <c:pt idx="54">
                  <c:v>15.5286788505638</c:v>
                </c:pt>
                <c:pt idx="55">
                  <c:v>15.896549744128</c:v>
                </c:pt>
                <c:pt idx="56">
                  <c:v>16.2664630836869</c:v>
                </c:pt>
                <c:pt idx="57">
                  <c:v>16.638308290447</c:v>
                </c:pt>
                <c:pt idx="58">
                  <c:v>17.0119753386294</c:v>
                </c:pt>
                <c:pt idx="59">
                  <c:v>17.3873547772115</c:v>
                </c:pt>
                <c:pt idx="60">
                  <c:v>17.7643377496965</c:v>
                </c:pt>
                <c:pt idx="61">
                  <c:v>18.1428160119674</c:v>
                </c:pt>
                <c:pt idx="62">
                  <c:v>18.5226819482686</c:v>
                </c:pt>
                <c:pt idx="63">
                  <c:v>18.9038285853772</c:v>
                </c:pt>
                <c:pt idx="64">
                  <c:v>19.2861496050028</c:v>
                </c:pt>
                <c:pt idx="65">
                  <c:v>19.6695393544979</c:v>
                </c:pt>
                <c:pt idx="66">
                  <c:v>20.0538928559053</c:v>
                </c:pt>
                <c:pt idx="67">
                  <c:v>20.4391058134259</c:v>
                </c:pt>
                <c:pt idx="68">
                  <c:v>20.8250746193476</c:v>
                </c:pt>
                <c:pt idx="69">
                  <c:v>21.2116963585055</c:v>
                </c:pt>
                <c:pt idx="70">
                  <c:v>21.5988688113255</c:v>
                </c:pt>
                <c:pt idx="71">
                  <c:v>21.986490455514</c:v>
                </c:pt>
                <c:pt idx="72">
                  <c:v>22.3744604664499</c:v>
                </c:pt>
                <c:pt idx="73">
                  <c:v>22.7626787163404</c:v>
                </c:pt>
                <c:pt idx="74">
                  <c:v>23.1510457721941</c:v>
                </c:pt>
                <c:pt idx="75">
                  <c:v>23.5394628926724</c:v>
                </c:pt>
                <c:pt idx="76">
                  <c:v>23.9278320238779</c:v>
                </c:pt>
                <c:pt idx="77">
                  <c:v>24.3160557941245</c:v>
                </c:pt>
                <c:pt idx="78">
                  <c:v>24.7040375077558</c:v>
                </c:pt>
                <c:pt idx="79">
                  <c:v>25.0916811380578</c:v>
                </c:pt>
                <c:pt idx="80">
                  <c:v>25.478891319316</c:v>
                </c:pt>
                <c:pt idx="81">
                  <c:v>25.8655733380781</c:v>
                </c:pt>
                <c:pt idx="82">
                  <c:v>26.2516331236528</c:v>
                </c:pt>
                <c:pt idx="83">
                  <c:v>26.6369772379153</c:v>
                </c:pt>
                <c:pt idx="84">
                  <c:v>27.0215128644407</c:v>
                </c:pt>
                <c:pt idx="85">
                  <c:v>27.4051477970345</c:v>
                </c:pt>
                <c:pt idx="86">
                  <c:v>27.7877904276878</c:v>
                </c:pt>
                <c:pt idx="87">
                  <c:v>28.1693497340064</c:v>
                </c:pt>
                <c:pt idx="88">
                  <c:v>28.5497352661552</c:v>
                </c:pt>
                <c:pt idx="89">
                  <c:v>28.9288571333564</c:v>
                </c:pt>
                <c:pt idx="90">
                  <c:v>29.3066259899888</c:v>
                </c:pt>
                <c:pt idx="91">
                  <c:v>29.6829530213221</c:v>
                </c:pt>
                <c:pt idx="92">
                  <c:v>30.0577499289263</c:v>
                </c:pt>
                <c:pt idx="93">
                  <c:v>30.4309289158031</c:v>
                </c:pt>
                <c:pt idx="94">
                  <c:v>30.8024026712762</c:v>
                </c:pt>
                <c:pt idx="95">
                  <c:v>31.1720843556758</c:v>
                </c:pt>
                <c:pt idx="96">
                  <c:v>31.5398875848731</c:v>
                </c:pt>
                <c:pt idx="97">
                  <c:v>31.9057264146963</c:v>
                </c:pt>
                <c:pt idx="98">
                  <c:v>32.2695153252815</c:v>
                </c:pt>
                <c:pt idx="99">
                  <c:v>32.6311692054028</c:v>
                </c:pt>
                <c:pt idx="100">
                  <c:v>32.9906033368275</c:v>
                </c:pt>
                <c:pt idx="101">
                  <c:v>33.34773337876</c:v>
                </c:pt>
                <c:pt idx="102">
                  <c:v>33.702475352413</c:v>
                </c:pt>
                <c:pt idx="103">
                  <c:v>34.0547456257757</c:v>
                </c:pt>
                <c:pt idx="104">
                  <c:v>34.4044608986448</c:v>
                </c:pt>
                <c:pt idx="105">
                  <c:v>34.7515381879593</c:v>
                </c:pt>
                <c:pt idx="106">
                  <c:v>35.0958948135393</c:v>
                </c:pt>
                <c:pt idx="107">
                  <c:v>35.437448384278</c:v>
                </c:pt>
                <c:pt idx="108">
                  <c:v>35.7761167848709</c:v>
                </c:pt>
                <c:pt idx="109">
                  <c:v>36.1118181631668</c:v>
                </c:pt>
                <c:pt idx="110">
                  <c:v>36.4444709182176</c:v>
                </c:pt>
                <c:pt idx="111">
                  <c:v>36.7739936891244</c:v>
                </c:pt>
                <c:pt idx="112">
                  <c:v>37.1003053447587</c:v>
                </c:pt>
                <c:pt idx="113">
                  <c:v>37.4233249744741</c:v>
                </c:pt>
                <c:pt idx="114">
                  <c:v>37.7429718798966</c:v>
                </c:pt>
                <c:pt idx="115">
                  <c:v>38.0591655678965</c:v>
                </c:pt>
                <c:pt idx="116">
                  <c:v>38.3718257448543</c:v>
                </c:pt>
                <c:pt idx="117">
                  <c:v>38.6808723123341</c:v>
                </c:pt>
                <c:pt idx="118">
                  <c:v>38.9862253642631</c:v>
                </c:pt>
                <c:pt idx="119">
                  <c:v>39.2878051857439</c:v>
                </c:pt>
                <c:pt idx="120">
                  <c:v>39.5855322536134</c:v>
                </c:pt>
                <c:pt idx="121">
                  <c:v>39.8793272388552</c:v>
                </c:pt>
                <c:pt idx="122">
                  <c:v>40.1691110109926</c:v>
                </c:pt>
                <c:pt idx="123">
                  <c:v>40.4548046445719</c:v>
                </c:pt>
                <c:pt idx="124">
                  <c:v>40.7363294278466</c:v>
                </c:pt>
                <c:pt idx="125">
                  <c:v>41.0136068737857</c:v>
                </c:pt>
                <c:pt idx="126">
                  <c:v>41.2865587334924</c:v>
                </c:pt>
                <c:pt idx="127">
                  <c:v>41.5551070121618</c:v>
                </c:pt>
                <c:pt idx="128">
                  <c:v>41.8191739876542</c:v>
                </c:pt>
                <c:pt idx="129">
                  <c:v>42.0786822317895</c:v>
                </c:pt>
                <c:pt idx="130">
                  <c:v>42.3335546344389</c:v>
                </c:pt>
                <c:pt idx="131">
                  <c:v>42.5837144304933</c:v>
                </c:pt>
                <c:pt idx="132">
                  <c:v>42.8290852297735</c:v>
                </c:pt>
                <c:pt idx="133">
                  <c:v>43.0695910499349</c:v>
                </c:pt>
                <c:pt idx="134">
                  <c:v>43.305156352417</c:v>
                </c:pt>
                <c:pt idx="135">
                  <c:v>43.5357060814613</c:v>
                </c:pt>
                <c:pt idx="136">
                  <c:v>43.7611657062192</c:v>
                </c:pt>
                <c:pt idx="137">
                  <c:v>43.9814612659496</c:v>
                </c:pt>
                <c:pt idx="138">
                  <c:v>44.1965194182965</c:v>
                </c:pt>
                <c:pt idx="139">
                  <c:v>44.4062674906134</c:v>
                </c:pt>
                <c:pt idx="140">
                  <c:v>44.6106335342897</c:v>
                </c:pt>
                <c:pt idx="141">
                  <c:v>44.809546382012</c:v>
                </c:pt>
                <c:pt idx="142">
                  <c:v>45.0029357078814</c:v>
                </c:pt>
                <c:pt idx="143">
                  <c:v>45.1907320902799</c:v>
                </c:pt>
                <c:pt idx="144">
                  <c:v>45.3728670773656</c:v>
                </c:pt>
                <c:pt idx="145">
                  <c:v>45.5492732550605</c:v>
                </c:pt>
                <c:pt idx="146">
                  <c:v>45.7198843173616</c:v>
                </c:pt>
                <c:pt idx="147">
                  <c:v>45.8846351388043</c:v>
                </c:pt>
                <c:pt idx="148">
                  <c:v>46.0434618488741</c:v>
                </c:pt>
                <c:pt idx="149">
                  <c:v>46.1963019081507</c:v>
                </c:pt>
                <c:pt idx="150">
                  <c:v>46.3430941859484</c:v>
                </c:pt>
                <c:pt idx="151">
                  <c:v>46.4837790392021</c:v>
                </c:pt>
                <c:pt idx="152">
                  <c:v>46.6182983923247</c:v>
                </c:pt>
                <c:pt idx="153">
                  <c:v>46.7465958177585</c:v>
                </c:pt>
                <c:pt idx="154">
                  <c:v>46.8686166169172</c:v>
                </c:pt>
                <c:pt idx="155">
                  <c:v>46.9843079012111</c:v>
                </c:pt>
                <c:pt idx="156">
                  <c:v>47.0936186728322</c:v>
                </c:pt>
                <c:pt idx="157">
                  <c:v>47.1964999049727</c:v>
                </c:pt>
                <c:pt idx="158">
                  <c:v>47.2929046211386</c:v>
                </c:pt>
                <c:pt idx="159">
                  <c:v>47.3827879732175</c:v>
                </c:pt>
                <c:pt idx="160">
                  <c:v>47.4661073179572</c:v>
                </c:pt>
                <c:pt idx="161">
                  <c:v>47.5428222915132</c:v>
                </c:pt>
                <c:pt idx="162">
                  <c:v>47.612894881721</c:v>
                </c:pt>
                <c:pt idx="163">
                  <c:v>47.6762894977599</c:v>
                </c:pt>
                <c:pt idx="164">
                  <c:v>47.7329730368783</c:v>
                </c:pt>
                <c:pt idx="165">
                  <c:v>47.7829149478604</c:v>
                </c:pt>
                <c:pt idx="166">
                  <c:v>47.8260872909293</c:v>
                </c:pt>
                <c:pt idx="167">
                  <c:v>47.8624647937934</c:v>
                </c:pt>
                <c:pt idx="168">
                  <c:v>47.8920249035613</c:v>
                </c:pt>
                <c:pt idx="169">
                  <c:v>47.9147478342706</c:v>
                </c:pt>
                <c:pt idx="170">
                  <c:v>47.9306166097956</c:v>
                </c:pt>
                <c:pt idx="171">
                  <c:v>47.9396171019235</c:v>
                </c:pt>
                <c:pt idx="172">
                  <c:v>47.9417380634145</c:v>
                </c:pt>
                <c:pt idx="173">
                  <c:v>47.9369711558867</c:v>
                </c:pt>
                <c:pt idx="174">
                  <c:v>47.9253109723951</c:v>
                </c:pt>
                <c:pt idx="175">
                  <c:v>47.9067550546042</c:v>
                </c:pt>
                <c:pt idx="176">
                  <c:v>47.8813039044818</c:v>
                </c:pt>
                <c:pt idx="177">
                  <c:v>47.8489609904746</c:v>
                </c:pt>
                <c:pt idx="178">
                  <c:v>47.809732748155</c:v>
                </c:pt>
                <c:pt idx="179">
                  <c:v>47.7636285753592</c:v>
                </c:pt>
                <c:pt idx="180">
                  <c:v>47.7106608218696</c:v>
                </c:pt>
                <c:pt idx="181">
                  <c:v>47.6508447737217</c:v>
                </c:pt>
                <c:pt idx="182">
                  <c:v>47.5841986322452</c:v>
                </c:pt>
                <c:pt idx="183">
                  <c:v>47.5107434879788</c:v>
                </c:pt>
                <c:pt idx="184">
                  <c:v>47.4305032896224</c:v>
                </c:pt>
                <c:pt idx="185">
                  <c:v>47.3435048082172</c:v>
                </c:pt>
                <c:pt idx="186">
                  <c:v>47.2497775967653</c:v>
                </c:pt>
                <c:pt idx="187">
                  <c:v>47.1493539455222</c:v>
                </c:pt>
                <c:pt idx="188">
                  <c:v>47.0422688332201</c:v>
                </c:pt>
                <c:pt idx="189">
                  <c:v>46.9285598744828</c:v>
                </c:pt>
                <c:pt idx="190">
                  <c:v>46.8082672637253</c:v>
                </c:pt>
                <c:pt idx="191">
                  <c:v>46.6814337158297</c:v>
                </c:pt>
                <c:pt idx="192">
                  <c:v>46.5481044039014</c:v>
                </c:pt>
                <c:pt idx="193">
                  <c:v>46.4083268944243</c:v>
                </c:pt>
                <c:pt idx="194">
                  <c:v>46.2621510801262</c:v>
                </c:pt>
                <c:pt idx="195">
                  <c:v>46.1096291108769</c:v>
                </c:pt>
                <c:pt idx="196">
                  <c:v>45.9508153229401</c:v>
                </c:pt>
                <c:pt idx="197">
                  <c:v>45.78576616689</c:v>
                </c:pt>
                <c:pt idx="198">
                  <c:v>45.6145401345147</c:v>
                </c:pt>
                <c:pt idx="199">
                  <c:v>45.4371976850011</c:v>
                </c:pt>
                <c:pt idx="200">
                  <c:v>45.2538011707116</c:v>
                </c:pt>
                <c:pt idx="201">
                  <c:v>45.0644147628285</c:v>
                </c:pt>
                <c:pt idx="202">
                  <c:v>44.8691043771508</c:v>
                </c:pt>
                <c:pt idx="203">
                  <c:v>44.6679376003035</c:v>
                </c:pt>
                <c:pt idx="204">
                  <c:v>44.4609836166093</c:v>
                </c:pt>
                <c:pt idx="205">
                  <c:v>44.2483131358592</c:v>
                </c:pt>
                <c:pt idx="206">
                  <c:v>44.0299983221981</c:v>
                </c:pt>
                <c:pt idx="207">
                  <c:v>43.8061127243292</c:v>
                </c:pt>
                <c:pt idx="208">
                  <c:v>43.5767312072288</c:v>
                </c:pt>
                <c:pt idx="209">
                  <c:v>43.3419298855313</c:v>
                </c:pt>
                <c:pt idx="210">
                  <c:v>43.1017860587444</c:v>
                </c:pt>
                <c:pt idx="211">
                  <c:v>42.8563781484274</c:v>
                </c:pt>
                <c:pt idx="212">
                  <c:v>42.6057856374544</c:v>
                </c:pt>
                <c:pt idx="213">
                  <c:v>42.3500890114576</c:v>
                </c:pt>
                <c:pt idx="214">
                  <c:v>42.0893697025502</c:v>
                </c:pt>
                <c:pt idx="215">
                  <c:v>41.8237100353875</c:v>
                </c:pt>
                <c:pt idx="216">
                  <c:v>41.5531931756344</c:v>
                </c:pt>
                <c:pt idx="217">
                  <c:v>41.2779030808728</c:v>
                </c:pt>
                <c:pt idx="218">
                  <c:v>40.9979244539868</c:v>
                </c:pt>
                <c:pt idx="219">
                  <c:v>40.7133426990439</c:v>
                </c:pt>
                <c:pt idx="220">
                  <c:v>40.4242438796663</c:v>
                </c:pt>
                <c:pt idx="221">
                  <c:v>40.1307146799068</c:v>
                </c:pt>
                <c:pt idx="222">
                  <c:v>39.8328423675995</c:v>
                </c:pt>
                <c:pt idx="223">
                  <c:v>39.5307147601706</c:v>
                </c:pt>
                <c:pt idx="224">
                  <c:v>39.224420192879</c:v>
                </c:pt>
                <c:pt idx="225">
                  <c:v>38.9140474894405</c:v>
                </c:pt>
                <c:pt idx="226">
                  <c:v>38.5996859350043</c:v>
                </c:pt>
                <c:pt idx="227">
                  <c:v>38.2814252514218</c:v>
                </c:pt>
                <c:pt idx="228">
                  <c:v>37.9593555747507</c:v>
                </c:pt>
                <c:pt idx="229">
                  <c:v>37.6335674349501</c:v>
                </c:pt>
                <c:pt idx="230">
                  <c:v>37.3041517376917</c:v>
                </c:pt>
                <c:pt idx="231">
                  <c:v>36.9711997482178</c:v>
                </c:pt>
                <c:pt idx="232">
                  <c:v>36.6348030771929</c:v>
                </c:pt>
                <c:pt idx="233">
                  <c:v>36.2950536684693</c:v>
                </c:pt>
                <c:pt idx="234">
                  <c:v>35.9520437886934</c:v>
                </c:pt>
                <c:pt idx="235">
                  <c:v>35.6058660186857</c:v>
                </c:pt>
                <c:pt idx="236">
                  <c:v>35.2566132465193</c:v>
                </c:pt>
                <c:pt idx="237">
                  <c:v>34.9043786622187</c:v>
                </c:pt>
                <c:pt idx="238">
                  <c:v>34.5492557540059</c:v>
                </c:pt>
                <c:pt idx="239">
                  <c:v>34.1913383060244</c:v>
                </c:pt>
                <c:pt idx="240">
                  <c:v>33.8307203974543</c:v>
                </c:pt>
                <c:pt idx="241">
                  <c:v>33.4674964029536</c:v>
                </c:pt>
                <c:pt idx="242">
                  <c:v>33.1017609943415</c:v>
                </c:pt>
                <c:pt idx="243">
                  <c:v>32.7336091434531</c:v>
                </c:pt>
                <c:pt idx="244">
                  <c:v>32.3631361260884</c:v>
                </c:pt>
                <c:pt idx="245">
                  <c:v>31.990437526979</c:v>
                </c:pt>
                <c:pt idx="246">
                  <c:v>31.6156092456944</c:v>
                </c:pt>
                <c:pt idx="247">
                  <c:v>31.2387475034135</c:v>
                </c:pt>
                <c:pt idx="248">
                  <c:v>30.8599488504865</c:v>
                </c:pt>
                <c:pt idx="249">
                  <c:v>30.4793101746996</c:v>
                </c:pt>
                <c:pt idx="250">
                  <c:v>30.0969287101809</c:v>
                </c:pt>
                <c:pt idx="251">
                  <c:v>29.7129020468515</c:v>
                </c:pt>
                <c:pt idx="252">
                  <c:v>29.3273281403577</c:v>
                </c:pt>
                <c:pt idx="253">
                  <c:v>28.9403053223878</c:v>
                </c:pt>
                <c:pt idx="254">
                  <c:v>28.5519323113121</c:v>
                </c:pt>
                <c:pt idx="255">
                  <c:v>28.1623082230488</c:v>
                </c:pt>
                <c:pt idx="256">
                  <c:v>27.7715325820749</c:v>
                </c:pt>
                <c:pt idx="257">
                  <c:v>27.3797053325112</c:v>
                </c:pt>
                <c:pt idx="258">
                  <c:v>26.9869268491769</c:v>
                </c:pt>
                <c:pt idx="259">
                  <c:v>26.5932979485501</c:v>
                </c:pt>
                <c:pt idx="260">
                  <c:v>26.1989198995287</c:v>
                </c:pt>
                <c:pt idx="261">
                  <c:v>25.8038944339207</c:v>
                </c:pt>
                <c:pt idx="262">
                  <c:v>25.4083237565641</c:v>
                </c:pt>
                <c:pt idx="263">
                  <c:v>25.0123105549973</c:v>
                </c:pt>
                <c:pt idx="264">
                  <c:v>24.6159580085906</c:v>
                </c:pt>
                <c:pt idx="265">
                  <c:v>24.219369797042</c:v>
                </c:pt>
                <c:pt idx="266">
                  <c:v>23.8226501081652</c:v>
                </c:pt>
                <c:pt idx="267">
                  <c:v>23.4259036448682</c:v>
                </c:pt>
                <c:pt idx="268">
                  <c:v>23.029235631236</c:v>
                </c:pt>
                <c:pt idx="269">
                  <c:v>22.632751817641</c:v>
                </c:pt>
                <c:pt idx="270">
                  <c:v>22.2365584847872</c:v>
                </c:pt>
                <c:pt idx="271">
                  <c:v>21.8407624466019</c:v>
                </c:pt>
                <c:pt idx="272">
                  <c:v>21.445471051902</c:v>
                </c:pt>
                <c:pt idx="273">
                  <c:v>21.0507921847386</c:v>
                </c:pt>
                <c:pt idx="274">
                  <c:v>20.6568342633604</c:v>
                </c:pt>
                <c:pt idx="275">
                  <c:v>20.2637062377004</c:v>
                </c:pt>
                <c:pt idx="276">
                  <c:v>19.8715175853271</c:v>
                </c:pt>
                <c:pt idx="277">
                  <c:v>19.4803783057747</c:v>
                </c:pt>
                <c:pt idx="278">
                  <c:v>19.0903989132028</c:v>
                </c:pt>
                <c:pt idx="279">
                  <c:v>18.701690427303</c:v>
                </c:pt>
                <c:pt idx="280">
                  <c:v>18.3143643624037</c:v>
                </c:pt>
                <c:pt idx="281">
                  <c:v>17.9285327147149</c:v>
                </c:pt>
                <c:pt idx="282">
                  <c:v>17.5443079476548</c:v>
                </c:pt>
                <c:pt idx="283">
                  <c:v>17.1618029752163</c:v>
                </c:pt>
                <c:pt idx="284">
                  <c:v>16.7811311433316</c:v>
                </c:pt>
                <c:pt idx="285">
                  <c:v>16.4024062091837</c:v>
                </c:pt>
                <c:pt idx="286">
                  <c:v>16.0257423184502</c:v>
                </c:pt>
                <c:pt idx="287">
                  <c:v>15.6512539804315</c:v>
                </c:pt>
                <c:pt idx="288">
                  <c:v>15.2790560410499</c:v>
                </c:pt>
                <c:pt idx="289">
                  <c:v>14.9092636537012</c:v>
                </c:pt>
                <c:pt idx="290">
                  <c:v>14.5419922479313</c:v>
                </c:pt>
                <c:pt idx="291">
                  <c:v>14.1773574959519</c:v>
                </c:pt>
                <c:pt idx="292">
                  <c:v>13.8154752769607</c:v>
                </c:pt>
                <c:pt idx="293">
                  <c:v>13.4564616392963</c:v>
                </c:pt>
                <c:pt idx="294">
                  <c:v>13.100432760409</c:v>
                </c:pt>
                <c:pt idx="295">
                  <c:v>12.7475049046696</c:v>
                </c:pt>
                <c:pt idx="296">
                  <c:v>12.3977943790298</c:v>
                </c:pt>
                <c:pt idx="297">
                  <c:v>12.0514174865412</c:v>
                </c:pt>
                <c:pt idx="298">
                  <c:v>11.7084904777712</c:v>
                </c:pt>
                <c:pt idx="299">
                  <c:v>11.3691295001306</c:v>
                </c:pt>
                <c:pt idx="300">
                  <c:v>11.0334505451376</c:v>
                </c:pt>
                <c:pt idx="301">
                  <c:v>10.7015693936748</c:v>
                </c:pt>
                <c:pt idx="302">
                  <c:v>10.3736015592423</c:v>
                </c:pt>
                <c:pt idx="303">
                  <c:v>10.0496622292794</c:v>
                </c:pt>
                <c:pt idx="304">
                  <c:v>9.72986620456842</c:v>
                </c:pt>
                <c:pt idx="305">
                  <c:v>9.41432783679113</c:v>
                </c:pt>
                <c:pt idx="306">
                  <c:v>9.10316096426718</c:v>
                </c:pt>
                <c:pt idx="307">
                  <c:v>8.79647884593551</c:v>
                </c:pt>
                <c:pt idx="308">
                  <c:v>8.49439409363221</c:v>
                </c:pt>
                <c:pt idx="309">
                  <c:v>8.19701860271185</c:v>
                </c:pt>
                <c:pt idx="310">
                  <c:v>7.90446348108593</c:v>
                </c:pt>
                <c:pt idx="311">
                  <c:v>7.61683897672553</c:v>
                </c:pt>
                <c:pt idx="312">
                  <c:v>7.33425440370149</c:v>
                </c:pt>
                <c:pt idx="313">
                  <c:v>7.05681806682799</c:v>
                </c:pt>
                <c:pt idx="314">
                  <c:v>6.78463718497625</c:v>
                </c:pt>
                <c:pt idx="315">
                  <c:v>6.51781781313683</c:v>
                </c:pt>
                <c:pt idx="316">
                  <c:v>6.25646476330867</c:v>
                </c:pt>
                <c:pt idx="317">
                  <c:v>6.00068152428949</c:v>
                </c:pt>
                <c:pt idx="318">
                  <c:v>5.75057018046613</c:v>
                </c:pt>
                <c:pt idx="319">
                  <c:v>5.50623132968332</c:v>
                </c:pt>
                <c:pt idx="320">
                  <c:v>5.26776400029821</c:v>
                </c:pt>
                <c:pt idx="321">
                  <c:v>5.03526556751004</c:v>
                </c:pt>
                <c:pt idx="322">
                  <c:v>4.80883166909067</c:v>
                </c:pt>
                <c:pt idx="323">
                  <c:v>4.58855612061349</c:v>
                </c:pt>
                <c:pt idx="324">
                  <c:v>4.37453083030927</c:v>
                </c:pt>
                <c:pt idx="325">
                  <c:v>4.16684571368239</c:v>
                </c:pt>
                <c:pt idx="326">
                  <c:v>3.96558860801524</c:v>
                </c:pt>
                <c:pt idx="327">
                  <c:v>3.77084518691038</c:v>
                </c:pt>
                <c:pt idx="328">
                  <c:v>3.58269887502365</c:v>
                </c:pt>
                <c:pt idx="329">
                  <c:v>3.40123076314259</c:v>
                </c:pt>
                <c:pt idx="330">
                  <c:v>3.22651952378908</c:v>
                </c:pt>
                <c:pt idx="331">
                  <c:v>3.05864132751373</c:v>
                </c:pt>
                <c:pt idx="332">
                  <c:v>2.89766976007383</c:v>
                </c:pt>
                <c:pt idx="333">
                  <c:v>2.74367574068525</c:v>
                </c:pt>
                <c:pt idx="334">
                  <c:v>2.59672744155061</c:v>
                </c:pt>
                <c:pt idx="335">
                  <c:v>2.45689020887008</c:v>
                </c:pt>
                <c:pt idx="336">
                  <c:v>2.32422648554734</c:v>
                </c:pt>
                <c:pt idx="337">
                  <c:v>2.1987957358149</c:v>
                </c:pt>
                <c:pt idx="338">
                  <c:v>2.08065437199654</c:v>
                </c:pt>
                <c:pt idx="339">
                  <c:v>1.96985568363804</c:v>
                </c:pt>
                <c:pt idx="340">
                  <c:v>1.86644976923508</c:v>
                </c:pt>
                <c:pt idx="341">
                  <c:v>1.77048347078593</c:v>
                </c:pt>
                <c:pt idx="342">
                  <c:v>1.6820003114038</c:v>
                </c:pt>
                <c:pt idx="343">
                  <c:v>1.60104043621152</c:v>
                </c:pt>
                <c:pt idx="344">
                  <c:v>1.52764055674619</c:v>
                </c:pt>
                <c:pt idx="345">
                  <c:v>1.46183389909177</c:v>
                </c:pt>
                <c:pt idx="346">
                  <c:v>1.40365015595022</c:v>
                </c:pt>
                <c:pt idx="347">
                  <c:v>1.35311544285794</c:v>
                </c:pt>
                <c:pt idx="348">
                  <c:v>1.31025225873566</c:v>
                </c:pt>
                <c:pt idx="349">
                  <c:v>1.27507945095698</c:v>
                </c:pt>
                <c:pt idx="350">
                  <c:v>1.24761218509961</c:v>
                </c:pt>
                <c:pt idx="351">
                  <c:v>1.22786191953263</c:v>
                </c:pt>
                <c:pt idx="352">
                  <c:v>1.21583638497378</c:v>
                </c:pt>
                <c:pt idx="353">
                  <c:v>1.2115395691343</c:v>
                </c:pt>
                <c:pt idx="354">
                  <c:v>1.21497170654818</c:v>
                </c:pt>
                <c:pt idx="355">
                  <c:v>1.22612927366325</c:v>
                </c:pt>
                <c:pt idx="356">
                  <c:v>1.24500498924945</c:v>
                </c:pt>
                <c:pt idx="357">
                  <c:v>1.27158782015846</c:v>
                </c:pt>
                <c:pt idx="358">
                  <c:v>1.30586299244543</c:v>
                </c:pt>
                <c:pt idx="359">
                  <c:v>1.34781200784182</c:v>
                </c:pt>
                <c:pt idx="360">
                  <c:v>1.39741266554401</c:v>
                </c:pt>
                <c:pt idx="361">
                  <c:v>1.45463908926189</c:v>
                </c:pt>
                <c:pt idx="362">
                  <c:v>1.51946175944651</c:v>
                </c:pt>
                <c:pt idx="363">
                  <c:v>1.59184755059621</c:v>
                </c:pt>
                <c:pt idx="364">
                  <c:v>1.67175977351837</c:v>
                </c:pt>
                <c:pt idx="365">
                  <c:v>1.7591582224058</c:v>
                </c:pt>
              </c:numCache>
            </c:numRef>
          </c:xVal>
          <c:yVal>
            <c:numRef>
              <c:f>Calculations!$AH$2:$AH$367</c:f>
              <c:numCache>
                <c:formatCode>General</c:formatCode>
                <c:ptCount val="366"/>
                <c:pt idx="0">
                  <c:v>190.207759667465</c:v>
                </c:pt>
                <c:pt idx="1">
                  <c:v>190.107771410551</c:v>
                </c:pt>
                <c:pt idx="2">
                  <c:v>190.009566567009</c:v>
                </c:pt>
                <c:pt idx="3">
                  <c:v>189.913238355887</c:v>
                </c:pt>
                <c:pt idx="4">
                  <c:v>189.818878274376</c:v>
                </c:pt>
                <c:pt idx="5">
                  <c:v>189.726576000665</c:v>
                </c:pt>
                <c:pt idx="6">
                  <c:v>189.636419298787</c:v>
                </c:pt>
                <c:pt idx="7">
                  <c:v>189.548493925553</c:v>
                </c:pt>
                <c:pt idx="8">
                  <c:v>189.462883539691</c:v>
                </c:pt>
                <c:pt idx="9">
                  <c:v>189.379669613298</c:v>
                </c:pt>
                <c:pt idx="10">
                  <c:v>189.298931345745</c:v>
                </c:pt>
                <c:pt idx="11">
                  <c:v>189.220745580151</c:v>
                </c:pt>
                <c:pt idx="12">
                  <c:v>189.145186722589</c:v>
                </c:pt>
                <c:pt idx="13">
                  <c:v>189.072326664143</c:v>
                </c:pt>
                <c:pt idx="14">
                  <c:v>189.002234705992</c:v>
                </c:pt>
                <c:pt idx="15">
                  <c:v>188.934977487653</c:v>
                </c:pt>
                <c:pt idx="16">
                  <c:v>188.870618918558</c:v>
                </c:pt>
                <c:pt idx="17">
                  <c:v>188.809220113101</c:v>
                </c:pt>
                <c:pt idx="18">
                  <c:v>188.750839329322</c:v>
                </c:pt>
                <c:pt idx="19">
                  <c:v>188.69553191138</c:v>
                </c:pt>
                <c:pt idx="20">
                  <c:v>188.643350235946</c:v>
                </c:pt>
                <c:pt idx="21">
                  <c:v>188.594343662678</c:v>
                </c:pt>
                <c:pt idx="22">
                  <c:v>188.548558488891</c:v>
                </c:pt>
                <c:pt idx="23">
                  <c:v>188.506037908557</c:v>
                </c:pt>
                <c:pt idx="24">
                  <c:v>188.466821975741</c:v>
                </c:pt>
                <c:pt idx="25">
                  <c:v>188.430947572569</c:v>
                </c:pt>
                <c:pt idx="26">
                  <c:v>188.398448381824</c:v>
                </c:pt>
                <c:pt idx="27">
                  <c:v>188.369354864223</c:v>
                </c:pt>
                <c:pt idx="28">
                  <c:v>188.34369424045</c:v>
                </c:pt>
                <c:pt idx="29">
                  <c:v>188.321490477953</c:v>
                </c:pt>
                <c:pt idx="30">
                  <c:v>188.302764282558</c:v>
                </c:pt>
                <c:pt idx="31">
                  <c:v>188.287533094861</c:v>
                </c:pt>
                <c:pt idx="32">
                  <c:v>188.275811091413</c:v>
                </c:pt>
                <c:pt idx="33">
                  <c:v>188.267609190633</c:v>
                </c:pt>
                <c:pt idx="34">
                  <c:v>188.262935063403</c:v>
                </c:pt>
                <c:pt idx="35">
                  <c:v>188.26179314826</c:v>
                </c:pt>
                <c:pt idx="36">
                  <c:v>188.264184671092</c:v>
                </c:pt>
                <c:pt idx="37">
                  <c:v>188.270107669213</c:v>
                </c:pt>
                <c:pt idx="38">
                  <c:v>188.279557019689</c:v>
                </c:pt>
                <c:pt idx="39">
                  <c:v>188.292524471745</c:v>
                </c:pt>
                <c:pt idx="40">
                  <c:v>188.308998683109</c:v>
                </c:pt>
                <c:pt idx="41">
                  <c:v>188.328965260068</c:v>
                </c:pt>
                <c:pt idx="42">
                  <c:v>188.352406801072</c:v>
                </c:pt>
                <c:pt idx="43">
                  <c:v>188.379302943636</c:v>
                </c:pt>
                <c:pt idx="44">
                  <c:v>188.409630414337</c:v>
                </c:pt>
                <c:pt idx="45">
                  <c:v>188.443363081637</c:v>
                </c:pt>
                <c:pt idx="46">
                  <c:v>188.48047201132</c:v>
                </c:pt>
                <c:pt idx="47">
                  <c:v>188.520925524243</c:v>
                </c:pt>
                <c:pt idx="48">
                  <c:v>188.564689256169</c:v>
                </c:pt>
                <c:pt idx="49">
                  <c:v>188.611726219393</c:v>
                </c:pt>
                <c:pt idx="50">
                  <c:v>188.661996865899</c:v>
                </c:pt>
                <c:pt idx="51">
                  <c:v>188.715459151774</c:v>
                </c:pt>
                <c:pt idx="52">
                  <c:v>188.772068602593</c:v>
                </c:pt>
                <c:pt idx="53">
                  <c:v>188.831778379528</c:v>
                </c:pt>
                <c:pt idx="54">
                  <c:v>188.894539345885</c:v>
                </c:pt>
                <c:pt idx="55">
                  <c:v>188.960300133835</c:v>
                </c:pt>
                <c:pt idx="56">
                  <c:v>189.029007211065</c:v>
                </c:pt>
                <c:pt idx="57">
                  <c:v>189.100604947115</c:v>
                </c:pt>
                <c:pt idx="58">
                  <c:v>189.175035679161</c:v>
                </c:pt>
                <c:pt idx="59">
                  <c:v>189.252239777023</c:v>
                </c:pt>
                <c:pt idx="60">
                  <c:v>189.332155707188</c:v>
                </c:pt>
                <c:pt idx="61">
                  <c:v>189.414720095653</c:v>
                </c:pt>
                <c:pt idx="62">
                  <c:v>189.499867789415</c:v>
                </c:pt>
                <c:pt idx="63">
                  <c:v>189.58753191643</c:v>
                </c:pt>
                <c:pt idx="64">
                  <c:v>189.677643943916</c:v>
                </c:pt>
                <c:pt idx="65">
                  <c:v>189.770133734861</c:v>
                </c:pt>
                <c:pt idx="66">
                  <c:v>189.864929602644</c:v>
                </c:pt>
                <c:pt idx="67">
                  <c:v>189.961958363666</c:v>
                </c:pt>
                <c:pt idx="68">
                  <c:v>190.061145387939</c:v>
                </c:pt>
                <c:pt idx="69">
                  <c:v>190.162414647598</c:v>
                </c:pt>
                <c:pt idx="70">
                  <c:v>190.26568876329</c:v>
                </c:pt>
                <c:pt idx="71">
                  <c:v>190.370889048467</c:v>
                </c:pt>
                <c:pt idx="72">
                  <c:v>190.477935551588</c:v>
                </c:pt>
                <c:pt idx="73">
                  <c:v>190.586747096284</c:v>
                </c:pt>
                <c:pt idx="74">
                  <c:v>190.697241319546</c:v>
                </c:pt>
                <c:pt idx="75">
                  <c:v>190.809334708023</c:v>
                </c:pt>
                <c:pt idx="76">
                  <c:v>190.922942632546</c:v>
                </c:pt>
                <c:pt idx="77">
                  <c:v>191.037979380994</c:v>
                </c:pt>
                <c:pt idx="78">
                  <c:v>191.154358189661</c:v>
                </c:pt>
                <c:pt idx="79">
                  <c:v>191.271991273275</c:v>
                </c:pt>
                <c:pt idx="80">
                  <c:v>191.390789853872</c:v>
                </c:pt>
                <c:pt idx="81">
                  <c:v>191.51066418871</c:v>
                </c:pt>
                <c:pt idx="82">
                  <c:v>191.631523597447</c:v>
                </c:pt>
                <c:pt idx="83">
                  <c:v>191.753276488807</c:v>
                </c:pt>
                <c:pt idx="84">
                  <c:v>191.875830386989</c:v>
                </c:pt>
                <c:pt idx="85">
                  <c:v>191.99909195806</c:v>
                </c:pt>
                <c:pt idx="86">
                  <c:v>192.122967036616</c:v>
                </c:pt>
                <c:pt idx="87">
                  <c:v>192.24736065296</c:v>
                </c:pt>
                <c:pt idx="88">
                  <c:v>192.372177061109</c:v>
                </c:pt>
                <c:pt idx="89">
                  <c:v>192.497319767897</c:v>
                </c:pt>
                <c:pt idx="90">
                  <c:v>192.622691563473</c:v>
                </c:pt>
                <c:pt idx="91">
                  <c:v>192.748194553486</c:v>
                </c:pt>
                <c:pt idx="92">
                  <c:v>192.873730193259</c:v>
                </c:pt>
                <c:pt idx="93">
                  <c:v>192.999199324238</c:v>
                </c:pt>
                <c:pt idx="94">
                  <c:v>193.124502213015</c:v>
                </c:pt>
                <c:pt idx="95">
                  <c:v>193.249538593207</c:v>
                </c:pt>
                <c:pt idx="96">
                  <c:v>193.374207710472</c:v>
                </c:pt>
                <c:pt idx="97">
                  <c:v>193.498408370947</c:v>
                </c:pt>
                <c:pt idx="98">
                  <c:v>193.622038993355</c:v>
                </c:pt>
                <c:pt idx="99">
                  <c:v>193.744997665052</c:v>
                </c:pt>
                <c:pt idx="100">
                  <c:v>193.86718220224</c:v>
                </c:pt>
                <c:pt idx="101">
                  <c:v>193.988490214587</c:v>
                </c:pt>
                <c:pt idx="102">
                  <c:v>194.108819174453</c:v>
                </c:pt>
                <c:pt idx="103">
                  <c:v>194.228066490921</c:v>
                </c:pt>
                <c:pt idx="104">
                  <c:v>194.346129588813</c:v>
                </c:pt>
                <c:pt idx="105">
                  <c:v>194.46290599284</c:v>
                </c:pt>
                <c:pt idx="106">
                  <c:v>194.578293417019</c:v>
                </c:pt>
                <c:pt idx="107">
                  <c:v>194.692189859484</c:v>
                </c:pt>
                <c:pt idx="108">
                  <c:v>194.804493702747</c:v>
                </c:pt>
                <c:pt idx="109">
                  <c:v>194.915103819515</c:v>
                </c:pt>
                <c:pt idx="110">
                  <c:v>195.02391968406</c:v>
                </c:pt>
                <c:pt idx="111">
                  <c:v>195.130841489175</c:v>
                </c:pt>
                <c:pt idx="112">
                  <c:v>195.235770268693</c:v>
                </c:pt>
                <c:pt idx="113">
                  <c:v>195.338608025517</c:v>
                </c:pt>
                <c:pt idx="114">
                  <c:v>195.439257865086</c:v>
                </c:pt>
                <c:pt idx="115">
                  <c:v>195.537624134175</c:v>
                </c:pt>
                <c:pt idx="116">
                  <c:v>195.633612564876</c:v>
                </c:pt>
                <c:pt idx="117">
                  <c:v>195.727130423608</c:v>
                </c:pt>
                <c:pt idx="118">
                  <c:v>195.818086664929</c:v>
                </c:pt>
                <c:pt idx="119">
                  <c:v>195.90639208993</c:v>
                </c:pt>
                <c:pt idx="120">
                  <c:v>195.991959508933</c:v>
                </c:pt>
                <c:pt idx="121">
                  <c:v>196.07470390818</c:v>
                </c:pt>
                <c:pt idx="122">
                  <c:v>196.15454262019</c:v>
                </c:pt>
                <c:pt idx="123">
                  <c:v>196.231395497385</c:v>
                </c:pt>
                <c:pt idx="124">
                  <c:v>196.305185088594</c:v>
                </c:pt>
                <c:pt idx="125">
                  <c:v>196.375836817973</c:v>
                </c:pt>
                <c:pt idx="126">
                  <c:v>196.443279165873</c:v>
                </c:pt>
                <c:pt idx="127">
                  <c:v>196.507443851126</c:v>
                </c:pt>
                <c:pt idx="128">
                  <c:v>196.568266014204</c:v>
                </c:pt>
                <c:pt idx="129">
                  <c:v>196.625684400661</c:v>
                </c:pt>
                <c:pt idx="130">
                  <c:v>196.679641544242</c:v>
                </c:pt>
                <c:pt idx="131">
                  <c:v>196.730083948997</c:v>
                </c:pt>
                <c:pt idx="132">
                  <c:v>196.77696226972</c:v>
                </c:pt>
                <c:pt idx="133">
                  <c:v>196.820231489991</c:v>
                </c:pt>
                <c:pt idx="134">
                  <c:v>196.859851097079</c:v>
                </c:pt>
                <c:pt idx="135">
                  <c:v>196.895785252927</c:v>
                </c:pt>
                <c:pt idx="136">
                  <c:v>196.928002960422</c:v>
                </c:pt>
                <c:pt idx="137">
                  <c:v>196.956478224124</c:v>
                </c:pt>
                <c:pt idx="138">
                  <c:v>196.981190204616</c:v>
                </c:pt>
                <c:pt idx="139">
                  <c:v>197.002123365606</c:v>
                </c:pt>
                <c:pt idx="140">
                  <c:v>197.019267612914</c:v>
                </c:pt>
                <c:pt idx="141">
                  <c:v>197.032618424463</c:v>
                </c:pt>
                <c:pt idx="142">
                  <c:v>197.042176970375</c:v>
                </c:pt>
                <c:pt idx="143">
                  <c:v>197.0479502223</c:v>
                </c:pt>
                <c:pt idx="144">
                  <c:v>197.049951051075</c:v>
                </c:pt>
                <c:pt idx="145">
                  <c:v>197.048198311862</c:v>
                </c:pt>
                <c:pt idx="146">
                  <c:v>197.042716915897</c:v>
                </c:pt>
                <c:pt idx="147">
                  <c:v>197.033537888023</c:v>
                </c:pt>
                <c:pt idx="148">
                  <c:v>197.020698409204</c:v>
                </c:pt>
                <c:pt idx="149">
                  <c:v>197.004241843262</c:v>
                </c:pt>
                <c:pt idx="150">
                  <c:v>196.984217747116</c:v>
                </c:pt>
                <c:pt idx="151">
                  <c:v>196.960681863848</c:v>
                </c:pt>
                <c:pt idx="152">
                  <c:v>196.933696098014</c:v>
                </c:pt>
                <c:pt idx="153">
                  <c:v>196.90332847263</c:v>
                </c:pt>
                <c:pt idx="154">
                  <c:v>196.869653067393</c:v>
                </c:pt>
                <c:pt idx="155">
                  <c:v>196.832749937746</c:v>
                </c:pt>
                <c:pt idx="156">
                  <c:v>196.792705014502</c:v>
                </c:pt>
                <c:pt idx="157">
                  <c:v>196.749609983815</c:v>
                </c:pt>
                <c:pt idx="158">
                  <c:v>196.703562147424</c:v>
                </c:pt>
                <c:pt idx="159">
                  <c:v>196.654664263171</c:v>
                </c:pt>
                <c:pt idx="160">
                  <c:v>196.60302436592</c:v>
                </c:pt>
                <c:pt idx="161">
                  <c:v>196.548755569125</c:v>
                </c:pt>
                <c:pt idx="162">
                  <c:v>196.491975847398</c:v>
                </c:pt>
                <c:pt idx="163">
                  <c:v>196.432807800566</c:v>
                </c:pt>
                <c:pt idx="164">
                  <c:v>196.371378399815</c:v>
                </c:pt>
                <c:pt idx="165">
                  <c:v>196.30781871665</c:v>
                </c:pt>
                <c:pt idx="166">
                  <c:v>196.242263635511</c:v>
                </c:pt>
                <c:pt idx="167">
                  <c:v>196.174851551002</c:v>
                </c:pt>
                <c:pt idx="168">
                  <c:v>196.105724050811</c:v>
                </c:pt>
                <c:pt idx="169">
                  <c:v>196.035025585498</c:v>
                </c:pt>
                <c:pt idx="170">
                  <c:v>195.962903126422</c:v>
                </c:pt>
                <c:pt idx="171">
                  <c:v>195.889505813185</c:v>
                </c:pt>
                <c:pt idx="172">
                  <c:v>195.81498459205</c:v>
                </c:pt>
                <c:pt idx="173">
                  <c:v>195.739491846838</c:v>
                </c:pt>
                <c:pt idx="174">
                  <c:v>195.66318102391</c:v>
                </c:pt>
                <c:pt idx="175">
                  <c:v>195.586206252866</c:v>
                </c:pt>
                <c:pt idx="176">
                  <c:v>195.508721964623</c:v>
                </c:pt>
                <c:pt idx="177">
                  <c:v>195.430882508579</c:v>
                </c:pt>
                <c:pt idx="178">
                  <c:v>195.352841770566</c:v>
                </c:pt>
                <c:pt idx="179">
                  <c:v>195.274752793292</c:v>
                </c:pt>
                <c:pt idx="180">
                  <c:v>195.196767400965</c:v>
                </c:pt>
                <c:pt idx="181">
                  <c:v>195.119035829752</c:v>
                </c:pt>
                <c:pt idx="182">
                  <c:v>195.04170636568</c:v>
                </c:pt>
                <c:pt idx="183">
                  <c:v>194.964924991552</c:v>
                </c:pt>
                <c:pt idx="184">
                  <c:v>194.888835044355</c:v>
                </c:pt>
                <c:pt idx="185">
                  <c:v>194.813576884572</c:v>
                </c:pt>
                <c:pt idx="186">
                  <c:v>194.739287578736</c:v>
                </c:pt>
                <c:pt idx="187">
                  <c:v>194.666100596432</c:v>
                </c:pt>
                <c:pt idx="188">
                  <c:v>194.594145522887</c:v>
                </c:pt>
                <c:pt idx="189">
                  <c:v>194.523547788141</c:v>
                </c:pt>
                <c:pt idx="190">
                  <c:v>194.454428413706</c:v>
                </c:pt>
                <c:pt idx="191">
                  <c:v>194.386903777471</c:v>
                </c:pt>
                <c:pt idx="192">
                  <c:v>194.321085397511</c:v>
                </c:pt>
                <c:pt idx="193">
                  <c:v>194.257079735314</c:v>
                </c:pt>
                <c:pt idx="194">
                  <c:v>194.194988018825</c:v>
                </c:pt>
                <c:pt idx="195">
                  <c:v>194.134906085575</c:v>
                </c:pt>
                <c:pt idx="196">
                  <c:v>194.076924246051</c:v>
                </c:pt>
                <c:pt idx="197">
                  <c:v>194.021127167325</c:v>
                </c:pt>
                <c:pt idx="198">
                  <c:v>193.967593776861</c:v>
                </c:pt>
                <c:pt idx="199">
                  <c:v>193.916397186304</c:v>
                </c:pt>
                <c:pt idx="200">
                  <c:v>193.867604634946</c:v>
                </c:pt>
                <c:pt idx="201">
                  <c:v>193.821277452468</c:v>
                </c:pt>
                <c:pt idx="202">
                  <c:v>193.777471040462</c:v>
                </c:pt>
                <c:pt idx="203">
                  <c:v>193.736234872168</c:v>
                </c:pt>
                <c:pt idx="204">
                  <c:v>193.697612509763</c:v>
                </c:pt>
                <c:pt idx="205">
                  <c:v>193.66164163848</c:v>
                </c:pt>
                <c:pt idx="206">
                  <c:v>193.628354116785</c:v>
                </c:pt>
                <c:pt idx="207">
                  <c:v>193.59777604176</c:v>
                </c:pt>
                <c:pt idx="208">
                  <c:v>193.569927828841</c:v>
                </c:pt>
                <c:pt idx="209">
                  <c:v>193.544824304961</c:v>
                </c:pt>
                <c:pt idx="210">
                  <c:v>193.52247481419</c:v>
                </c:pt>
                <c:pt idx="211">
                  <c:v>193.502883334875</c:v>
                </c:pt>
                <c:pt idx="212">
                  <c:v>193.486048607329</c:v>
                </c:pt>
                <c:pt idx="213">
                  <c:v>193.471964271065</c:v>
                </c:pt>
                <c:pt idx="214">
                  <c:v>193.460619010591</c:v>
                </c:pt>
                <c:pt idx="215">
                  <c:v>193.451996708799</c:v>
                </c:pt>
                <c:pt idx="216">
                  <c:v>193.446076606959</c:v>
                </c:pt>
                <c:pt idx="217">
                  <c:v>193.442833470374</c:v>
                </c:pt>
                <c:pt idx="218">
                  <c:v>193.44223775877</c:v>
                </c:pt>
                <c:pt idx="219">
                  <c:v>193.444255800497</c:v>
                </c:pt>
                <c:pt idx="220">
                  <c:v>193.448849969679</c:v>
                </c:pt>
                <c:pt idx="221">
                  <c:v>193.455978865456</c:v>
                </c:pt>
                <c:pt idx="222">
                  <c:v>193.465597492522</c:v>
                </c:pt>
                <c:pt idx="223">
                  <c:v>193.477657442167</c:v>
                </c:pt>
                <c:pt idx="224">
                  <c:v>193.492107073114</c:v>
                </c:pt>
                <c:pt idx="225">
                  <c:v>193.508891691444</c:v>
                </c:pt>
                <c:pt idx="226">
                  <c:v>193.527953728978</c:v>
                </c:pt>
                <c:pt idx="227">
                  <c:v>193.549232919505</c:v>
                </c:pt>
                <c:pt idx="228">
                  <c:v>193.57266647231</c:v>
                </c:pt>
                <c:pt idx="229">
                  <c:v>193.598189242486</c:v>
                </c:pt>
                <c:pt idx="230">
                  <c:v>193.625733897575</c:v>
                </c:pt>
                <c:pt idx="231">
                  <c:v>193.655231080121</c:v>
                </c:pt>
                <c:pt idx="232">
                  <c:v>193.686609565767</c:v>
                </c:pt>
                <c:pt idx="233">
                  <c:v>193.719796416566</c:v>
                </c:pt>
                <c:pt idx="234">
                  <c:v>193.754717129244</c:v>
                </c:pt>
                <c:pt idx="235">
                  <c:v>193.791295778167</c:v>
                </c:pt>
                <c:pt idx="236">
                  <c:v>193.829455152828</c:v>
                </c:pt>
                <c:pt idx="237">
                  <c:v>193.869116889717</c:v>
                </c:pt>
                <c:pt idx="238">
                  <c:v>193.910201598446</c:v>
                </c:pt>
                <c:pt idx="239">
                  <c:v>193.952628982087</c:v>
                </c:pt>
                <c:pt idx="240">
                  <c:v>193.996317951676</c:v>
                </c:pt>
                <c:pt idx="241">
                  <c:v>194.041186734909</c:v>
                </c:pt>
                <c:pt idx="242">
                  <c:v>194.087152979053</c:v>
                </c:pt>
                <c:pt idx="243">
                  <c:v>194.134133848174</c:v>
                </c:pt>
                <c:pt idx="244">
                  <c:v>194.182046114765</c:v>
                </c:pt>
                <c:pt idx="245">
                  <c:v>194.230806245928</c:v>
                </c:pt>
                <c:pt idx="246">
                  <c:v>194.280330484275</c:v>
                </c:pt>
                <c:pt idx="247">
                  <c:v>194.330534923725</c:v>
                </c:pt>
                <c:pt idx="248">
                  <c:v>194.381335580426</c:v>
                </c:pt>
                <c:pt idx="249">
                  <c:v>194.432648459026</c:v>
                </c:pt>
                <c:pt idx="250">
                  <c:v>194.484389614557</c:v>
                </c:pt>
                <c:pt idx="251">
                  <c:v>194.536475210191</c:v>
                </c:pt>
                <c:pt idx="252">
                  <c:v>194.588821571165</c:v>
                </c:pt>
                <c:pt idx="253">
                  <c:v>194.641345235169</c:v>
                </c:pt>
                <c:pt idx="254">
                  <c:v>194.693962999505</c:v>
                </c:pt>
                <c:pt idx="255">
                  <c:v>194.746591965335</c:v>
                </c:pt>
                <c:pt idx="256">
                  <c:v>194.799149579348</c:v>
                </c:pt>
                <c:pt idx="257">
                  <c:v>194.851553673162</c:v>
                </c:pt>
                <c:pt idx="258">
                  <c:v>194.903722500804</c:v>
                </c:pt>
                <c:pt idx="259">
                  <c:v>194.955574774592</c:v>
                </c:pt>
                <c:pt idx="260">
                  <c:v>195.007029699738</c:v>
                </c:pt>
                <c:pt idx="261">
                  <c:v>195.058007008023</c:v>
                </c:pt>
                <c:pt idx="262">
                  <c:v>195.108426990828</c:v>
                </c:pt>
                <c:pt idx="263">
                  <c:v>195.158210531862</c:v>
                </c:pt>
                <c:pt idx="264">
                  <c:v>195.207279139863</c:v>
                </c:pt>
                <c:pt idx="265">
                  <c:v>195.255554981589</c:v>
                </c:pt>
                <c:pt idx="266">
                  <c:v>195.302960915349</c:v>
                </c:pt>
                <c:pt idx="267">
                  <c:v>195.349420525351</c:v>
                </c:pt>
                <c:pt idx="268">
                  <c:v>195.394858157123</c:v>
                </c:pt>
                <c:pt idx="269">
                  <c:v>195.439198954214</c:v>
                </c:pt>
                <c:pt idx="270">
                  <c:v>195.482368896401</c:v>
                </c:pt>
                <c:pt idx="271">
                  <c:v>195.524294839602</c:v>
                </c:pt>
                <c:pt idx="272">
                  <c:v>195.56490455764</c:v>
                </c:pt>
                <c:pt idx="273">
                  <c:v>195.604126786032</c:v>
                </c:pt>
                <c:pt idx="274">
                  <c:v>195.64189126792</c:v>
                </c:pt>
                <c:pt idx="275">
                  <c:v>195.678128802244</c:v>
                </c:pt>
                <c:pt idx="276">
                  <c:v>195.712771294248</c:v>
                </c:pt>
                <c:pt idx="277">
                  <c:v>195.745751808358</c:v>
                </c:pt>
                <c:pt idx="278">
                  <c:v>195.777004623482</c:v>
                </c:pt>
                <c:pt idx="279">
                  <c:v>195.806465290722</c:v>
                </c:pt>
                <c:pt idx="280">
                  <c:v>195.83407069349</c:v>
                </c:pt>
                <c:pt idx="281">
                  <c:v>195.859759109978</c:v>
                </c:pt>
                <c:pt idx="282">
                  <c:v>195.883470277918</c:v>
                </c:pt>
                <c:pt idx="283">
                  <c:v>195.90514546154</c:v>
                </c:pt>
                <c:pt idx="284">
                  <c:v>195.9247275206</c:v>
                </c:pt>
                <c:pt idx="285">
                  <c:v>195.942160981365</c:v>
                </c:pt>
                <c:pt idx="286">
                  <c:v>195.95739210936</c:v>
                </c:pt>
                <c:pt idx="287">
                  <c:v>195.970368983717</c:v>
                </c:pt>
                <c:pt idx="288">
                  <c:v>195.981041572917</c:v>
                </c:pt>
                <c:pt idx="289">
                  <c:v>195.989361811692</c:v>
                </c:pt>
                <c:pt idx="290">
                  <c:v>195.995283678851</c:v>
                </c:pt>
                <c:pt idx="291">
                  <c:v>195.998763275778</c:v>
                </c:pt>
                <c:pt idx="292">
                  <c:v>195.999758905311</c:v>
                </c:pt>
                <c:pt idx="293">
                  <c:v>195.998231150725</c:v>
                </c:pt>
                <c:pt idx="294">
                  <c:v>195.994142954511</c:v>
                </c:pt>
                <c:pt idx="295">
                  <c:v>195.987459696646</c:v>
                </c:pt>
                <c:pt idx="296">
                  <c:v>195.97814927202</c:v>
                </c:pt>
                <c:pt idx="297">
                  <c:v>195.96618216671</c:v>
                </c:pt>
                <c:pt idx="298">
                  <c:v>195.951531532746</c:v>
                </c:pt>
                <c:pt idx="299">
                  <c:v>195.934173261049</c:v>
                </c:pt>
                <c:pt idx="300">
                  <c:v>195.914086052194</c:v>
                </c:pt>
                <c:pt idx="301">
                  <c:v>195.891251484669</c:v>
                </c:pt>
                <c:pt idx="302">
                  <c:v>195.865654080284</c:v>
                </c:pt>
                <c:pt idx="303">
                  <c:v>195.837281366411</c:v>
                </c:pt>
                <c:pt idx="304">
                  <c:v>195.806123934728</c:v>
                </c:pt>
                <c:pt idx="305">
                  <c:v>195.772175496159</c:v>
                </c:pt>
                <c:pt idx="306">
                  <c:v>195.735432931697</c:v>
                </c:pt>
                <c:pt idx="307">
                  <c:v>195.695896338836</c:v>
                </c:pt>
                <c:pt idx="308">
                  <c:v>195.653569073322</c:v>
                </c:pt>
                <c:pt idx="309">
                  <c:v>195.608457785983</c:v>
                </c:pt>
                <c:pt idx="310">
                  <c:v>195.56057245438</c:v>
                </c:pt>
                <c:pt idx="311">
                  <c:v>195.509926409078</c:v>
                </c:pt>
                <c:pt idx="312">
                  <c:v>195.456536354325</c:v>
                </c:pt>
                <c:pt idx="313">
                  <c:v>195.40042238297</c:v>
                </c:pt>
                <c:pt idx="314">
                  <c:v>195.341607985478</c:v>
                </c:pt>
                <c:pt idx="315">
                  <c:v>195.280120052894</c:v>
                </c:pt>
                <c:pt idx="316">
                  <c:v>195.215988873681</c:v>
                </c:pt>
                <c:pt idx="317">
                  <c:v>195.149248124343</c:v>
                </c:pt>
                <c:pt idx="318">
                  <c:v>195.079934853789</c:v>
                </c:pt>
                <c:pt idx="319">
                  <c:v>195.008089461425</c:v>
                </c:pt>
                <c:pt idx="320">
                  <c:v>194.933755668976</c:v>
                </c:pt>
                <c:pt idx="321">
                  <c:v>194.856980486073</c:v>
                </c:pt>
                <c:pt idx="322">
                  <c:v>194.77781416968</c:v>
                </c:pt>
                <c:pt idx="323">
                  <c:v>194.696310177426</c:v>
                </c:pt>
                <c:pt idx="324">
                  <c:v>194.612525114982</c:v>
                </c:pt>
                <c:pt idx="325">
                  <c:v>194.526518677605</c:v>
                </c:pt>
                <c:pt idx="326">
                  <c:v>194.43835358602</c:v>
                </c:pt>
                <c:pt idx="327">
                  <c:v>194.348095516817</c:v>
                </c:pt>
                <c:pt idx="328">
                  <c:v>194.255813027576</c:v>
                </c:pt>
                <c:pt idx="329">
                  <c:v>194.161577476939</c:v>
                </c:pt>
                <c:pt idx="330">
                  <c:v>194.065462939872</c:v>
                </c:pt>
                <c:pt idx="331">
                  <c:v>193.967546118366</c:v>
                </c:pt>
                <c:pt idx="332">
                  <c:v>193.867906247863</c:v>
                </c:pt>
                <c:pt idx="333">
                  <c:v>193.766624999661</c:v>
                </c:pt>
                <c:pt idx="334">
                  <c:v>193.663786379608</c:v>
                </c:pt>
                <c:pt idx="335">
                  <c:v>193.559476623369</c:v>
                </c:pt>
                <c:pt idx="336">
                  <c:v>193.45378408856</c:v>
                </c:pt>
                <c:pt idx="337">
                  <c:v>193.346799144063</c:v>
                </c:pt>
                <c:pt idx="338">
                  <c:v>193.238614056801</c:v>
                </c:pt>
                <c:pt idx="339">
                  <c:v>193.129322876285</c:v>
                </c:pt>
                <c:pt idx="340">
                  <c:v>193.019021317217</c:v>
                </c:pt>
                <c:pt idx="341">
                  <c:v>192.907806640433</c:v>
                </c:pt>
                <c:pt idx="342">
                  <c:v>192.795777532464</c:v>
                </c:pt>
                <c:pt idx="343">
                  <c:v>192.68303398398</c:v>
                </c:pt>
                <c:pt idx="344">
                  <c:v>192.569677167365</c:v>
                </c:pt>
                <c:pt idx="345">
                  <c:v>192.455809313673</c:v>
                </c:pt>
                <c:pt idx="346">
                  <c:v>192.341533589184</c:v>
                </c:pt>
                <c:pt idx="347">
                  <c:v>192.226953971773</c:v>
                </c:pt>
                <c:pt idx="348">
                  <c:v>192.112175127294</c:v>
                </c:pt>
                <c:pt idx="349">
                  <c:v>191.997302286147</c:v>
                </c:pt>
                <c:pt idx="350">
                  <c:v>191.882441120216</c:v>
                </c:pt>
                <c:pt idx="351">
                  <c:v>191.767697620295</c:v>
                </c:pt>
                <c:pt idx="352">
                  <c:v>191.65317797417</c:v>
                </c:pt>
                <c:pt idx="353">
                  <c:v>191.538988445454</c:v>
                </c:pt>
                <c:pt idx="354">
                  <c:v>191.425235253295</c:v>
                </c:pt>
                <c:pt idx="355">
                  <c:v>191.312024453043</c:v>
                </c:pt>
                <c:pt idx="356">
                  <c:v>191.199461817963</c:v>
                </c:pt>
                <c:pt idx="357">
                  <c:v>191.08765272207</c:v>
                </c:pt>
                <c:pt idx="358">
                  <c:v>190.97670202414</c:v>
                </c:pt>
                <c:pt idx="359">
                  <c:v>190.866713952973</c:v>
                </c:pt>
                <c:pt idx="360">
                  <c:v>190.757791993941</c:v>
                </c:pt>
                <c:pt idx="361">
                  <c:v>190.650038776883</c:v>
                </c:pt>
                <c:pt idx="362">
                  <c:v>190.543555965395</c:v>
                </c:pt>
                <c:pt idx="363">
                  <c:v>190.438444147548</c:v>
                </c:pt>
                <c:pt idx="364">
                  <c:v>190.334802728105</c:v>
                </c:pt>
                <c:pt idx="365">
                  <c:v>190.232729822263</c:v>
                </c:pt>
              </c:numCache>
            </c:numRef>
          </c:yVal>
          <c:smooth val="1"/>
        </c:ser>
        <c:axId val="88370483"/>
        <c:axId val="81269463"/>
      </c:scatterChart>
      <c:valAx>
        <c:axId val="883704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1269463"/>
        <c:crossesAt val="0"/>
        <c:crossBetween val="midCat"/>
      </c:valAx>
      <c:valAx>
        <c:axId val="81269463"/>
        <c:scaling>
          <c:orientation val="minMax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8370483"/>
        <c:crossesAt val="0"/>
        <c:crossBetween val="midCat"/>
      </c:valAx>
      <c:spPr>
        <a:solidFill>
          <a:srgbClr val="ffffff"/>
        </a:solidFill>
        <a:ln w="25560">
          <a:noFill/>
        </a:ln>
      </c:spPr>
    </c:plotArea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  <a:ea typeface="Calibri"/>
              </a:rPr>
              <a:t>Sunlight Dur. (min)</a:t>
            </a:r>
          </a:p>
        </c:rich>
      </c:tx>
      <c:layout>
        <c:manualLayout>
          <c:xMode val="edge"/>
          <c:yMode val="edge"/>
          <c:x val="0.209437267352748"/>
          <c:y val="0.10925957739220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5859426319247"/>
          <c:y val="0.46349424497509"/>
          <c:w val="0.684366104663893"/>
          <c:h val="0.32726335681154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Calculations!$AA$1</c:f>
              <c:strCache>
                <c:ptCount val="1"/>
                <c:pt idx="0">
                  <c:v>Sunlight Duration (minutes)</c:v>
                </c:pt>
              </c:strCache>
            </c:strRef>
          </c:tx>
          <c:spPr>
            <a:solidFill>
              <a:srgbClr val="666699"/>
            </a:solidFill>
            <a:ln w="2556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Calculations!$AA$2:$AA$367</c:f>
              <c:numCache>
                <c:formatCode>General</c:formatCode>
                <c:ptCount val="366"/>
                <c:pt idx="0">
                  <c:v>241.107436876045</c:v>
                </c:pt>
                <c:pt idx="1">
                  <c:v>244.585669332194</c:v>
                </c:pt>
                <c:pt idx="2">
                  <c:v>248.308655287672</c:v>
                </c:pt>
                <c:pt idx="3">
                  <c:v>252.263894923779</c:v>
                </c:pt>
                <c:pt idx="4">
                  <c:v>256.438887219706</c:v>
                </c:pt>
                <c:pt idx="5">
                  <c:v>260.821243652705</c:v>
                </c:pt>
                <c:pt idx="6">
                  <c:v>265.398784524518</c:v>
                </c:pt>
                <c:pt idx="7">
                  <c:v>270.159618412559</c:v>
                </c:pt>
                <c:pt idx="8">
                  <c:v>275.092205752638</c:v>
                </c:pt>
                <c:pt idx="9">
                  <c:v>280.185407903228</c:v>
                </c:pt>
                <c:pt idx="10">
                  <c:v>285.42852324166</c:v>
                </c:pt>
                <c:pt idx="11">
                  <c:v>290.811311926035</c:v>
                </c:pt>
                <c:pt idx="12">
                  <c:v>296.324010949877</c:v>
                </c:pt>
                <c:pt idx="13">
                  <c:v>301.957341045417</c:v>
                </c:pt>
                <c:pt idx="14">
                  <c:v>307.702506875944</c:v>
                </c:pt>
                <c:pt idx="15">
                  <c:v>313.551191817677</c:v>
                </c:pt>
                <c:pt idx="16">
                  <c:v>319.495548479487</c:v>
                </c:pt>
                <c:pt idx="17">
                  <c:v>325.52818595588</c:v>
                </c:pt>
                <c:pt idx="18">
                  <c:v>331.642154660856</c:v>
                </c:pt>
                <c:pt idx="19">
                  <c:v>337.830929453929</c:v>
                </c:pt>
                <c:pt idx="20">
                  <c:v>344.088391645555</c:v>
                </c:pt>
                <c:pt idx="21">
                  <c:v>350.408810359564</c:v>
                </c:pt>
                <c:pt idx="22">
                  <c:v>356.786823635254</c:v>
                </c:pt>
                <c:pt idx="23">
                  <c:v>363.217419570277</c:v>
                </c:pt>
                <c:pt idx="24">
                  <c:v>369.695917736587</c:v>
                </c:pt>
                <c:pt idx="25">
                  <c:v>376.217951044519</c:v>
                </c:pt>
                <c:pt idx="26">
                  <c:v>382.779448183071</c:v>
                </c:pt>
                <c:pt idx="27">
                  <c:v>389.376616725821</c:v>
                </c:pt>
                <c:pt idx="28">
                  <c:v>396.005926961234</c:v>
                </c:pt>
                <c:pt idx="29">
                  <c:v>402.664096481666</c:v>
                </c:pt>
                <c:pt idx="30">
                  <c:v>409.348075545986</c:v>
                </c:pt>
                <c:pt idx="31">
                  <c:v>416.055033216106</c:v>
                </c:pt>
                <c:pt idx="32">
                  <c:v>422.782344256422</c:v>
                </c:pt>
                <c:pt idx="33">
                  <c:v>429.527576776915</c:v>
                </c:pt>
                <c:pt idx="34">
                  <c:v>436.288480594681</c:v>
                </c:pt>
                <c:pt idx="35">
                  <c:v>443.06297628466</c:v>
                </c:pt>
                <c:pt idx="36">
                  <c:v>449.849144887782</c:v>
                </c:pt>
                <c:pt idx="37">
                  <c:v>456.645218243111</c:v>
                </c:pt>
                <c:pt idx="38">
                  <c:v>463.449569910165</c:v>
                </c:pt>
                <c:pt idx="39">
                  <c:v>470.260706647952</c:v>
                </c:pt>
                <c:pt idx="40">
                  <c:v>477.077260417292</c:v>
                </c:pt>
                <c:pt idx="41">
                  <c:v>483.89798087447</c:v>
                </c:pt>
                <c:pt idx="42">
                  <c:v>490.721728325457</c:v>
                </c:pt>
                <c:pt idx="43">
                  <c:v>497.547467110921</c:v>
                </c:pt>
                <c:pt idx="44">
                  <c:v>504.374259394278</c:v>
                </c:pt>
                <c:pt idx="45">
                  <c:v>511.201259326224</c:v>
                </c:pt>
                <c:pt idx="46">
                  <c:v>518.027707560809</c:v>
                </c:pt>
                <c:pt idx="47">
                  <c:v>524.852926099687</c:v>
                </c:pt>
                <c:pt idx="48">
                  <c:v>531.676313442569</c:v>
                </c:pt>
                <c:pt idx="49">
                  <c:v>538.497340023559</c:v>
                </c:pt>
                <c:pt idx="50">
                  <c:v>545.315543913974</c:v>
                </c:pt>
                <c:pt idx="51">
                  <c:v>552.130526774008</c:v>
                </c:pt>
                <c:pt idx="52">
                  <c:v>558.941950036699</c:v>
                </c:pt>
                <c:pt idx="53">
                  <c:v>565.74953130827</c:v>
                </c:pt>
                <c:pt idx="54">
                  <c:v>572.553040970978</c:v>
                </c:pt>
                <c:pt idx="55">
                  <c:v>579.352298974607</c:v>
                </c:pt>
                <c:pt idx="56">
                  <c:v>586.147171804279</c:v>
                </c:pt>
                <c:pt idx="57">
                  <c:v>592.937569612771</c:v>
                </c:pt>
                <c:pt idx="58">
                  <c:v>599.723443506592</c:v>
                </c:pt>
                <c:pt idx="59">
                  <c:v>606.504782975526</c:v>
                </c:pt>
                <c:pt idx="60">
                  <c:v>613.28161345613</c:v>
                </c:pt>
                <c:pt idx="61">
                  <c:v>620.053994020402</c:v>
                </c:pt>
                <c:pt idx="62">
                  <c:v>626.822015181173</c:v>
                </c:pt>
                <c:pt idx="63">
                  <c:v>633.585796806527</c:v>
                </c:pt>
                <c:pt idx="64">
                  <c:v>640.34548613569</c:v>
                </c:pt>
                <c:pt idx="65">
                  <c:v>647.101255889898</c:v>
                </c:pt>
                <c:pt idx="66">
                  <c:v>653.853302471281</c:v>
                </c:pt>
                <c:pt idx="67">
                  <c:v>660.601844244037</c:v>
                </c:pt>
                <c:pt idx="68">
                  <c:v>667.347119891826</c:v>
                </c:pt>
                <c:pt idx="69">
                  <c:v>674.089386846126</c:v>
                </c:pt>
                <c:pt idx="70">
                  <c:v>680.828919780205</c:v>
                </c:pt>
                <c:pt idx="71">
                  <c:v>687.566009163864</c:v>
                </c:pt>
                <c:pt idx="72">
                  <c:v>694.300959874228</c:v>
                </c:pt>
                <c:pt idx="73">
                  <c:v>701.034089858125</c:v>
                </c:pt>
                <c:pt idx="74">
                  <c:v>707.765728841736</c:v>
                </c:pt>
                <c:pt idx="75">
                  <c:v>714.496217083449</c:v>
                </c:pt>
                <c:pt idx="76">
                  <c:v>721.225904166065</c:v>
                </c:pt>
                <c:pt idx="77">
                  <c:v>727.955147824315</c:v>
                </c:pt>
                <c:pt idx="78">
                  <c:v>734.684312804322</c:v>
                </c:pt>
                <c:pt idx="79">
                  <c:v>741.413769751277</c:v>
                </c:pt>
                <c:pt idx="80">
                  <c:v>748.143894121899</c:v>
                </c:pt>
                <c:pt idx="81">
                  <c:v>754.875065118499</c:v>
                </c:pt>
                <c:pt idx="82">
                  <c:v>761.607664641065</c:v>
                </c:pt>
                <c:pt idx="83">
                  <c:v>768.342076254541</c:v>
                </c:pt>
                <c:pt idx="84">
                  <c:v>775.078684167712</c:v>
                </c:pt>
                <c:pt idx="85">
                  <c:v>781.817872221008</c:v>
                </c:pt>
                <c:pt idx="86">
                  <c:v>788.560022879812</c:v>
                </c:pt>
                <c:pt idx="87">
                  <c:v>795.305516230352</c:v>
                </c:pt>
                <c:pt idx="88">
                  <c:v>802.054728975049</c:v>
                </c:pt>
                <c:pt idx="89">
                  <c:v>808.8080334242</c:v>
                </c:pt>
                <c:pt idx="90">
                  <c:v>815.565796480993</c:v>
                </c:pt>
                <c:pt idx="91">
                  <c:v>822.328378616567</c:v>
                </c:pt>
                <c:pt idx="92">
                  <c:v>829.096132831919</c:v>
                </c:pt>
                <c:pt idx="93">
                  <c:v>835.869403603447</c:v>
                </c:pt>
                <c:pt idx="94">
                  <c:v>842.648525808693</c:v>
                </c:pt>
                <c:pt idx="95">
                  <c:v>849.43382362866</c:v>
                </c:pt>
                <c:pt idx="96">
                  <c:v>856.225609423299</c:v>
                </c:pt>
                <c:pt idx="97">
                  <c:v>863.024182576124</c:v>
                </c:pt>
                <c:pt idx="98">
                  <c:v>869.829828304141</c:v>
                </c:pt>
                <c:pt idx="99">
                  <c:v>876.642816428779</c:v>
                </c:pt>
                <c:pt idx="100">
                  <c:v>883.463400103303</c:v>
                </c:pt>
                <c:pt idx="101">
                  <c:v>890.291814492173</c:v>
                </c:pt>
                <c:pt idx="102">
                  <c:v>897.128275396929</c:v>
                </c:pt>
                <c:pt idx="103">
                  <c:v>903.972977823369</c:v>
                </c:pt>
                <c:pt idx="104">
                  <c:v>910.826094484165</c:v>
                </c:pt>
                <c:pt idx="105">
                  <c:v>917.687774230104</c:v>
                </c:pt>
                <c:pt idx="106">
                  <c:v>924.558140403531</c:v>
                </c:pt>
                <c:pt idx="107">
                  <c:v>931.437289106</c:v>
                </c:pt>
                <c:pt idx="108">
                  <c:v>938.325287371895</c:v>
                </c:pt>
                <c:pt idx="109">
                  <c:v>945.222171238956</c:v>
                </c:pt>
                <c:pt idx="110">
                  <c:v>952.127943705459</c:v>
                </c:pt>
                <c:pt idx="111">
                  <c:v>959.04257256305</c:v>
                </c:pt>
                <c:pt idx="112">
                  <c:v>965.965988092574</c:v>
                </c:pt>
                <c:pt idx="113">
                  <c:v>972.898080609501</c:v>
                </c:pt>
                <c:pt idx="114">
                  <c:v>979.838697843413</c:v>
                </c:pt>
                <c:pt idx="115">
                  <c:v>986.787642134367</c:v>
                </c:pt>
                <c:pt idx="116">
                  <c:v>993.744667427196</c:v>
                </c:pt>
                <c:pt idx="117">
                  <c:v>1000.7094760423</c:v>
                </c:pt>
                <c:pt idx="118">
                  <c:v>1007.68171519865</c:v>
                </c:pt>
                <c:pt idx="119">
                  <c:v>1014.66097326219</c:v>
                </c:pt>
                <c:pt idx="120">
                  <c:v>1021.64677568914</c:v>
                </c:pt>
                <c:pt idx="121">
                  <c:v>1028.6385806297</c:v>
                </c:pt>
                <c:pt idx="122">
                  <c:v>1035.63577415367</c:v>
                </c:pt>
                <c:pt idx="123">
                  <c:v>1042.63766505391</c:v>
                </c:pt>
                <c:pt idx="124">
                  <c:v>1049.64347917818</c:v>
                </c:pt>
                <c:pt idx="125">
                  <c:v>1056.65235323347</c:v>
                </c:pt>
                <c:pt idx="126">
                  <c:v>1063.66332799862</c:v>
                </c:pt>
                <c:pt idx="127">
                  <c:v>1070.67534087379</c:v>
                </c:pt>
                <c:pt idx="128">
                  <c:v>1077.68721768433</c:v>
                </c:pt>
                <c:pt idx="129">
                  <c:v>1084.69766364649</c:v>
                </c:pt>
                <c:pt idx="130">
                  <c:v>1091.70525338915</c:v>
                </c:pt>
                <c:pt idx="131">
                  <c:v>1098.70841991184</c:v>
                </c:pt>
                <c:pt idx="132">
                  <c:v>1105.70544234305</c:v>
                </c:pt>
                <c:pt idx="133">
                  <c:v>1112.69443234418</c:v>
                </c:pt>
                <c:pt idx="134">
                  <c:v>1119.67331898431</c:v>
                </c:pt>
                <c:pt idx="135">
                  <c:v>1126.63983188748</c:v>
                </c:pt>
                <c:pt idx="136">
                  <c:v>1133.59148242839</c:v>
                </c:pt>
                <c:pt idx="137">
                  <c:v>1140.52554272397</c:v>
                </c:pt>
                <c:pt idx="138">
                  <c:v>1147.43902213706</c:v>
                </c:pt>
                <c:pt idx="139">
                  <c:v>1154.32864097436</c:v>
                </c:pt>
                <c:pt idx="140">
                  <c:v>1161.19080102544</c:v>
                </c:pt>
                <c:pt idx="141">
                  <c:v>1168.02155255249</c:v>
                </c:pt>
                <c:pt idx="142">
                  <c:v>1174.81655730394</c:v>
                </c:pt>
                <c:pt idx="143">
                  <c:v>1181.57104709138</c:v>
                </c:pt>
                <c:pt idx="144">
                  <c:v>1188.2797774415</c:v>
                </c:pt>
                <c:pt idx="145">
                  <c:v>1194.93697581864</c:v>
                </c:pt>
                <c:pt idx="146">
                  <c:v>1201.53628391587</c:v>
                </c:pt>
                <c:pt idx="147">
                  <c:v>1208.07069354457</c:v>
                </c:pt>
                <c:pt idx="148">
                  <c:v>1214.5324757279</c:v>
                </c:pt>
                <c:pt idx="149">
                  <c:v>1220.91310274238</c:v>
                </c:pt>
                <c:pt idx="150">
                  <c:v>1227.20316308061</c:v>
                </c:pt>
                <c:pt idx="151">
                  <c:v>1233.39226966038</c:v>
                </c:pt>
                <c:pt idx="152">
                  <c:v>1239.46896212544</c:v>
                </c:pt>
                <c:pt idx="153">
                  <c:v>1245.42060482311</c:v>
                </c:pt>
                <c:pt idx="154">
                  <c:v>1251.23328306589</c:v>
                </c:pt>
                <c:pt idx="155">
                  <c:v>1256.89170165423</c:v>
                </c:pt>
                <c:pt idx="156">
                  <c:v>1262.37909141679</c:v>
                </c:pt>
                <c:pt idx="157">
                  <c:v>1267.67713175389</c:v>
                </c:pt>
                <c:pt idx="158">
                  <c:v>1272.76589983907</c:v>
                </c:pt>
                <c:pt idx="159">
                  <c:v>1277.62386014383</c:v>
                </c:pt>
                <c:pt idx="160">
                  <c:v>1282.22791105487</c:v>
                </c:pt>
                <c:pt idx="161">
                  <c:v>1286.55350809209</c:v>
                </c:pt>
                <c:pt idx="162">
                  <c:v>1290.57488488123</c:v>
                </c:pt>
                <c:pt idx="163">
                  <c:v>1294.2653925695</c:v>
                </c:pt>
                <c:pt idx="164">
                  <c:v>1297.59797456088</c:v>
                </c:pt>
                <c:pt idx="165">
                  <c:v>1300.54578505978</c:v>
                </c:pt>
                <c:pt idx="166">
                  <c:v>1303.08294614135</c:v>
                </c:pt>
                <c:pt idx="167">
                  <c:v>1305.18541911407</c:v>
                </c:pt>
                <c:pt idx="168">
                  <c:v>1306.8319436266</c:v>
                </c:pt>
                <c:pt idx="169">
                  <c:v>1308.00497604523</c:v>
                </c:pt>
                <c:pt idx="170">
                  <c:v>1308.69154242827</c:v>
                </c:pt>
                <c:pt idx="171">
                  <c:v>1308.88391660274</c:v>
                </c:pt>
                <c:pt idx="172">
                  <c:v>1308.58004438827</c:v>
                </c:pt>
                <c:pt idx="173">
                  <c:v>1307.78366122637</c:v>
                </c:pt>
                <c:pt idx="174">
                  <c:v>1306.50408807866</c:v>
                </c:pt>
                <c:pt idx="175">
                  <c:v>1304.75573146217</c:v>
                </c:pt>
                <c:pt idx="176">
                  <c:v>1302.5573487422</c:v>
                </c:pt>
                <c:pt idx="177">
                  <c:v>1299.93116209534</c:v>
                </c:pt>
                <c:pt idx="178">
                  <c:v>1296.9019108104</c:v>
                </c:pt>
                <c:pt idx="179">
                  <c:v>1293.49592324932</c:v>
                </c:pt>
                <c:pt idx="180">
                  <c:v>1289.74027147886</c:v>
                </c:pt>
                <c:pt idx="181">
                  <c:v>1285.66204905799</c:v>
                </c:pt>
                <c:pt idx="182">
                  <c:v>1281.28779072974</c:v>
                </c:pt>
                <c:pt idx="183">
                  <c:v>1276.64303506537</c:v>
                </c:pt>
                <c:pt idx="184">
                  <c:v>1271.75201878637</c:v>
                </c:pt>
                <c:pt idx="185">
                  <c:v>1266.63748441695</c:v>
                </c:pt>
                <c:pt idx="186">
                  <c:v>1261.32058012474</c:v>
                </c:pt>
                <c:pt idx="187">
                  <c:v>1255.82083082347</c:v>
                </c:pt>
                <c:pt idx="188">
                  <c:v>1250.15616164432</c:v>
                </c:pt>
                <c:pt idx="189">
                  <c:v>1244.34295778788</c:v>
                </c:pt>
                <c:pt idx="190">
                  <c:v>1238.3961478921</c:v>
                </c:pt>
                <c:pt idx="191">
                  <c:v>1232.32930099551</c:v>
                </c:pt>
                <c:pt idx="192">
                  <c:v>1226.15472973914</c:v>
                </c:pt>
                <c:pt idx="193">
                  <c:v>1219.88359456298</c:v>
                </c:pt>
                <c:pt idx="194">
                  <c:v>1213.52600532128</c:v>
                </c:pt>
                <c:pt idx="195">
                  <c:v>1207.09111801435</c:v>
                </c:pt>
                <c:pt idx="196">
                  <c:v>1200.5872252764</c:v>
                </c:pt>
                <c:pt idx="197">
                  <c:v>1194.02183993553</c:v>
                </c:pt>
                <c:pt idx="198">
                  <c:v>1187.40177143272</c:v>
                </c:pt>
                <c:pt idx="199">
                  <c:v>1180.73319520228</c:v>
                </c:pt>
                <c:pt idx="200">
                  <c:v>1174.02171531807</c:v>
                </c:pt>
                <c:pt idx="201">
                  <c:v>1167.27242082875</c:v>
                </c:pt>
                <c:pt idx="202">
                  <c:v>1160.48993626784</c:v>
                </c:pt>
                <c:pt idx="203">
                  <c:v>1153.67846684628</c:v>
                </c:pt>
                <c:pt idx="204">
                  <c:v>1146.84183883187</c:v>
                </c:pt>
                <c:pt idx="205">
                  <c:v>1139.98353559937</c:v>
                </c:pt>
                <c:pt idx="206">
                  <c:v>1133.10672980552</c:v>
                </c:pt>
                <c:pt idx="207">
                  <c:v>1126.21431210765</c:v>
                </c:pt>
                <c:pt idx="208">
                  <c:v>1119.30891680804</c:v>
                </c:pt>
                <c:pt idx="209">
                  <c:v>1112.39294476867</c:v>
                </c:pt>
                <c:pt idx="210">
                  <c:v>1105.46858390616</c:v>
                </c:pt>
                <c:pt idx="211">
                  <c:v>1098.53782754287</c:v>
                </c:pt>
                <c:pt idx="212">
                  <c:v>1091.60249085992</c:v>
                </c:pt>
                <c:pt idx="213">
                  <c:v>1084.66422566946</c:v>
                </c:pt>
                <c:pt idx="214">
                  <c:v>1077.72453369888</c:v>
                </c:pt>
                <c:pt idx="215">
                  <c:v>1070.78477855667</c:v>
                </c:pt>
                <c:pt idx="216">
                  <c:v>1063.84619652974</c:v>
                </c:pt>
                <c:pt idx="217">
                  <c:v>1056.90990634413</c:v>
                </c:pt>
                <c:pt idx="218">
                  <c:v>1049.97691800554</c:v>
                </c:pt>
                <c:pt idx="219">
                  <c:v>1043.04814082197</c:v>
                </c:pt>
                <c:pt idx="220">
                  <c:v>1036.1243906984</c:v>
                </c:pt>
                <c:pt idx="221">
                  <c:v>1029.20639678348</c:v>
                </c:pt>
                <c:pt idx="222">
                  <c:v>1022.29480753772</c:v>
                </c:pt>
                <c:pt idx="223">
                  <c:v>1015.39019628527</c:v>
                </c:pt>
                <c:pt idx="224">
                  <c:v>1008.49306630382</c:v>
                </c:pt>
                <c:pt idx="225">
                  <c:v>1001.60385550045</c:v>
                </c:pt>
                <c:pt idx="226">
                  <c:v>994.722940716524</c:v>
                </c:pt>
                <c:pt idx="227">
                  <c:v>987.850641698916</c:v>
                </c:pt>
                <c:pt idx="228">
                  <c:v>980.987224771104</c:v>
                </c:pt>
                <c:pt idx="229">
                  <c:v>974.132906234007</c:v>
                </c:pt>
                <c:pt idx="230">
                  <c:v>967.287855522693</c:v>
                </c:pt>
                <c:pt idx="231">
                  <c:v>960.452198142367</c:v>
                </c:pt>
                <c:pt idx="232">
                  <c:v>953.626018404847</c:v>
                </c:pt>
                <c:pt idx="233">
                  <c:v>946.809361984013</c:v>
                </c:pt>
                <c:pt idx="234">
                  <c:v>940.002238306931</c:v>
                </c:pt>
                <c:pt idx="235">
                  <c:v>933.204622795733</c:v>
                </c:pt>
                <c:pt idx="236">
                  <c:v>926.416458973719</c:v>
                </c:pt>
                <c:pt idx="237">
                  <c:v>919.637660447707</c:v>
                </c:pt>
                <c:pt idx="238">
                  <c:v>912.868112777619</c:v>
                </c:pt>
                <c:pt idx="239">
                  <c:v>906.107675243352</c:v>
                </c:pt>
                <c:pt idx="240">
                  <c:v>899.356182517634</c:v>
                </c:pt>
                <c:pt idx="241">
                  <c:v>892.61344625334</c:v>
                </c:pt>
                <c:pt idx="242">
                  <c:v>885.879256592493</c:v>
                </c:pt>
                <c:pt idx="243">
                  <c:v>879.153383603943</c:v>
                </c:pt>
                <c:pt idx="244">
                  <c:v>872.435578655938</c:v>
                </c:pt>
                <c:pt idx="245">
                  <c:v>865.725575729441</c:v>
                </c:pt>
                <c:pt idx="246">
                  <c:v>859.023092677449</c:v>
                </c:pt>
                <c:pt idx="247">
                  <c:v>852.327832435408</c:v>
                </c:pt>
                <c:pt idx="248">
                  <c:v>845.639484187393</c:v>
                </c:pt>
                <c:pt idx="249">
                  <c:v>838.957724492237</c:v>
                </c:pt>
                <c:pt idx="250">
                  <c:v>832.282218374023</c:v>
                </c:pt>
                <c:pt idx="251">
                  <c:v>825.612620380526</c:v>
                </c:pt>
                <c:pt idx="252">
                  <c:v>818.948575613548</c:v>
                </c:pt>
                <c:pt idx="253">
                  <c:v>812.289720734435</c:v>
                </c:pt>
                <c:pt idx="254">
                  <c:v>805.635684948466</c:v>
                </c:pt>
                <c:pt idx="255">
                  <c:v>798.986090971147</c:v>
                </c:pt>
                <c:pt idx="256">
                  <c:v>792.340555979586</c:v>
                </c:pt>
                <c:pt idx="257">
                  <c:v>785.698692552299</c:v>
                </c:pt>
                <c:pt idx="258">
                  <c:v>779.060109600085</c:v>
                </c:pt>
                <c:pt idx="259">
                  <c:v>772.424413291338</c:v>
                </c:pt>
                <c:pt idx="260">
                  <c:v>765.791207974407</c:v>
                </c:pt>
                <c:pt idx="261">
                  <c:v>759.160097100188</c:v>
                </c:pt>
                <c:pt idx="262">
                  <c:v>752.53068414765</c:v>
                </c:pt>
                <c:pt idx="263">
                  <c:v>745.902573555361</c:v>
                </c:pt>
                <c:pt idx="264">
                  <c:v>739.275371661941</c:v>
                </c:pt>
                <c:pt idx="265">
                  <c:v>732.648687658241</c:v>
                </c:pt>
                <c:pt idx="266">
                  <c:v>726.022134554534</c:v>
                </c:pt>
                <c:pt idx="267">
                  <c:v>719.395330165566</c:v>
                </c:pt>
                <c:pt idx="268">
                  <c:v>712.767898116583</c:v>
                </c:pt>
                <c:pt idx="269">
                  <c:v>706.139468873707</c:v>
                </c:pt>
                <c:pt idx="270">
                  <c:v>699.509680801846</c:v>
                </c:pt>
                <c:pt idx="271">
                  <c:v>692.878181253451</c:v>
                </c:pt>
                <c:pt idx="272">
                  <c:v>686.244627691842</c:v>
                </c:pt>
                <c:pt idx="273">
                  <c:v>679.608688852452</c:v>
                </c:pt>
                <c:pt idx="274">
                  <c:v>672.970045946111</c:v>
                </c:pt>
                <c:pt idx="275">
                  <c:v>666.328393907981</c:v>
                </c:pt>
                <c:pt idx="276">
                  <c:v>659.68344269653</c:v>
                </c:pt>
                <c:pt idx="277">
                  <c:v>653.034918646581</c:v>
                </c:pt>
                <c:pt idx="278">
                  <c:v>646.382565881281</c:v>
                </c:pt>
                <c:pt idx="279">
                  <c:v>639.726147787427</c:v>
                </c:pt>
                <c:pt idx="280">
                  <c:v>633.065448559341</c:v>
                </c:pt>
                <c:pt idx="281">
                  <c:v>626.400274816565</c:v>
                </c:pt>
                <c:pt idx="282">
                  <c:v>619.730457300846</c:v>
                </c:pt>
                <c:pt idx="283">
                  <c:v>613.055852658435</c:v>
                </c:pt>
                <c:pt idx="284">
                  <c:v>606.376345313976</c:v>
                </c:pt>
                <c:pt idx="285">
                  <c:v>599.691849442478</c:v>
                </c:pt>
                <c:pt idx="286">
                  <c:v>593.002311046746</c:v>
                </c:pt>
                <c:pt idx="287">
                  <c:v>586.307710147516</c:v>
                </c:pt>
                <c:pt idx="288">
                  <c:v>579.608063094546</c:v>
                </c:pt>
                <c:pt idx="289">
                  <c:v>572.903425007241</c:v>
                </c:pt>
                <c:pt idx="290">
                  <c:v>566.193892353816</c:v>
                </c:pt>
                <c:pt idx="291">
                  <c:v>559.479605679228</c:v>
                </c:pt>
                <c:pt idx="292">
                  <c:v>552.760752491894</c:v>
                </c:pt>
                <c:pt idx="293">
                  <c:v>546.037570321009</c:v>
                </c:pt>
                <c:pt idx="294">
                  <c:v>539.310349956189</c:v>
                </c:pt>
                <c:pt idx="295">
                  <c:v>532.57943888266</c:v>
                </c:pt>
                <c:pt idx="296">
                  <c:v>525.845244925926</c:v>
                </c:pt>
                <c:pt idx="297">
                  <c:v>519.108240120752</c:v>
                </c:pt>
                <c:pt idx="298">
                  <c:v>512.36896482082</c:v>
                </c:pt>
                <c:pt idx="299">
                  <c:v>505.62803206614</c:v>
                </c:pt>
                <c:pt idx="300">
                  <c:v>498.886132226655</c:v>
                </c:pt>
                <c:pt idx="301">
                  <c:v>492.144037942337</c:v>
                </c:pt>
                <c:pt idx="302">
                  <c:v>485.402609380425</c:v>
                </c:pt>
                <c:pt idx="303">
                  <c:v>478.662799833162</c:v>
                </c:pt>
                <c:pt idx="304">
                  <c:v>471.92566167972</c:v>
                </c:pt>
                <c:pt idx="305">
                  <c:v>465.192352738607</c:v>
                </c:pt>
                <c:pt idx="306">
                  <c:v>458.464143037592</c:v>
                </c:pt>
                <c:pt idx="307">
                  <c:v>451.742422030247</c:v>
                </c:pt>
                <c:pt idx="308">
                  <c:v>445.028706289536</c:v>
                </c:pt>
                <c:pt idx="309">
                  <c:v>438.32464771006</c:v>
                </c:pt>
                <c:pt idx="310">
                  <c:v>431.632042252208</c:v>
                </c:pt>
                <c:pt idx="311">
                  <c:v>424.952839261815</c:v>
                </c:pt>
                <c:pt idx="312">
                  <c:v>418.289151399825</c:v>
                </c:pt>
                <c:pt idx="313">
                  <c:v>411.643265216272</c:v>
                </c:pt>
                <c:pt idx="314">
                  <c:v>405.017652401968</c:v>
                </c:pt>
                <c:pt idx="315">
                  <c:v>398.414981749747</c:v>
                </c:pt>
                <c:pt idx="316">
                  <c:v>391.838131853982</c:v>
                </c:pt>
                <c:pt idx="317">
                  <c:v>385.290204572304</c:v>
                </c:pt>
                <c:pt idx="318">
                  <c:v>378.774539267244</c:v>
                </c:pt>
                <c:pt idx="319">
                  <c:v>372.294727835743</c:v>
                </c:pt>
                <c:pt idx="320">
                  <c:v>365.854630522717</c:v>
                </c:pt>
                <c:pt idx="321">
                  <c:v>359.458392498059</c:v>
                </c:pt>
                <c:pt idx="322">
                  <c:v>353.110461156371</c:v>
                </c:pt>
                <c:pt idx="323">
                  <c:v>346.815604071241</c:v>
                </c:pt>
                <c:pt idx="324">
                  <c:v>340.57892750319</c:v>
                </c:pt>
                <c:pt idx="325">
                  <c:v>334.405895319108</c:v>
                </c:pt>
                <c:pt idx="326">
                  <c:v>328.302348130082</c:v>
                </c:pt>
                <c:pt idx="327">
                  <c:v>322.274522393721</c:v>
                </c:pt>
                <c:pt idx="328">
                  <c:v>316.329069153847</c:v>
                </c:pt>
                <c:pt idx="329">
                  <c:v>310.473072003929</c:v>
                </c:pt>
                <c:pt idx="330">
                  <c:v>304.714063760692</c:v>
                </c:pt>
                <c:pt idx="331">
                  <c:v>299.060041218924</c:v>
                </c:pt>
                <c:pt idx="332">
                  <c:v>293.519477230001</c:v>
                </c:pt>
                <c:pt idx="333">
                  <c:v>288.101329204908</c:v>
                </c:pt>
                <c:pt idx="334">
                  <c:v>282.815042991933</c:v>
                </c:pt>
                <c:pt idx="335">
                  <c:v>277.670550924461</c:v>
                </c:pt>
                <c:pt idx="336">
                  <c:v>272.678262683901</c:v>
                </c:pt>
                <c:pt idx="337">
                  <c:v>267.849047488401</c:v>
                </c:pt>
                <c:pt idx="338">
                  <c:v>263.194206013909</c:v>
                </c:pt>
                <c:pt idx="339">
                  <c:v>258.725430401116</c:v>
                </c:pt>
                <c:pt idx="340">
                  <c:v>254.454750721455</c:v>
                </c:pt>
                <c:pt idx="341">
                  <c:v>250.39446639432</c:v>
                </c:pt>
                <c:pt idx="342">
                  <c:v>246.557061293143</c:v>
                </c:pt>
                <c:pt idx="343">
                  <c:v>242.955101674447</c:v>
                </c:pt>
                <c:pt idx="344">
                  <c:v>239.601116632051</c:v>
                </c:pt>
                <c:pt idx="345">
                  <c:v>236.507461525879</c:v>
                </c:pt>
                <c:pt idx="346">
                  <c:v>233.686165753478</c:v>
                </c:pt>
                <c:pt idx="347">
                  <c:v>231.148767292418</c:v>
                </c:pt>
                <c:pt idx="348">
                  <c:v>228.906137585429</c:v>
                </c:pt>
                <c:pt idx="349">
                  <c:v>226.968301485039</c:v>
                </c:pt>
                <c:pt idx="350">
                  <c:v>225.344258011064</c:v>
                </c:pt>
                <c:pt idx="351">
                  <c:v>224.041808481338</c:v>
                </c:pt>
                <c:pt idx="352">
                  <c:v>223.067399029713</c:v>
                </c:pt>
                <c:pt idx="353">
                  <c:v>222.425984521918</c:v>
                </c:pt>
                <c:pt idx="354">
                  <c:v>222.120920353325</c:v>
                </c:pt>
                <c:pt idx="355">
                  <c:v>222.153887553119</c:v>
                </c:pt>
                <c:pt idx="356">
                  <c:v>222.524855081873</c:v>
                </c:pt>
                <c:pt idx="357">
                  <c:v>223.232081313455</c:v>
                </c:pt>
                <c:pt idx="358">
                  <c:v>224.272154607691</c:v>
                </c:pt>
                <c:pt idx="359">
                  <c:v>225.640070805286</c:v>
                </c:pt>
                <c:pt idx="360">
                  <c:v>227.329343607529</c:v>
                </c:pt>
                <c:pt idx="361">
                  <c:v>229.332142306582</c:v>
                </c:pt>
                <c:pt idx="362">
                  <c:v>231.63945032088</c:v>
                </c:pt>
                <c:pt idx="363">
                  <c:v>234.241237513463</c:v>
                </c:pt>
                <c:pt idx="364">
                  <c:v>237.126639312613</c:v>
                </c:pt>
                <c:pt idx="365">
                  <c:v>240.284136144121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628715"/>
        <c:axId val="85428598"/>
      </c:lineChart>
      <c:catAx>
        <c:axId val="576287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5428598"/>
        <c:crossesAt val="0"/>
        <c:auto val="1"/>
        <c:lblAlgn val="ctr"/>
        <c:lblOffset val="100"/>
        <c:noMultiLvlLbl val="0"/>
      </c:catAx>
      <c:valAx>
        <c:axId val="85428598"/>
        <c:scaling>
          <c:orientation val="minMax"/>
          <c:max val="1440"/>
          <c:min val="0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7628715"/>
        <c:crossesAt val="1"/>
        <c:crossBetween val="midCat"/>
        <c:majorUnit val="200"/>
      </c:valAx>
      <c:spPr>
        <a:solidFill>
          <a:srgbClr val="ffffff"/>
        </a:solidFill>
        <a:ln w="25560">
          <a:noFill/>
        </a:ln>
      </c:spPr>
    </c:plotArea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75673308517626"/>
          <c:y val="0.131786941580756"/>
          <c:w val="0.524852200569302"/>
          <c:h val="0.67714776632302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Calculations!$Y$1</c:f>
              <c:strCache>
                <c:ptCount val="1"/>
                <c:pt idx="0">
                  <c:v>Sunrise Time (LST)</c:v>
                </c:pt>
              </c:strCache>
            </c:strRef>
          </c:tx>
          <c:spPr>
            <a:solidFill>
              <a:srgbClr val="666699"/>
            </a:solidFill>
            <a:ln w="2556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Calculations!$Y$2:$Y$367</c:f>
              <c:numCache>
                <c:formatCode>General</c:formatCode>
                <c:ptCount val="366"/>
                <c:pt idx="0">
                  <c:v>0.427135433452594</c:v>
                </c:pt>
                <c:pt idx="1">
                  <c:v>0.4262518891731</c:v>
                </c:pt>
                <c:pt idx="2">
                  <c:v>0.42527933929902</c:v>
                </c:pt>
                <c:pt idx="3">
                  <c:v>0.42422178432049</c:v>
                </c:pt>
                <c:pt idx="4">
                  <c:v>0.423083232695042</c:v>
                </c:pt>
                <c:pt idx="5">
                  <c:v>0.421867661878905</c:v>
                </c:pt>
                <c:pt idx="6">
                  <c:v>0.420578985370398</c:v>
                </c:pt>
                <c:pt idx="7">
                  <c:v>0.419221025591227</c:v>
                </c:pt>
                <c:pt idx="8">
                  <c:v>0.417797492255073</c:v>
                </c:pt>
                <c:pt idx="9">
                  <c:v>0.416311965753785</c:v>
                </c:pt>
                <c:pt idx="10">
                  <c:v>0.41476788502198</c:v>
                </c:pt>
                <c:pt idx="11">
                  <c:v>0.413168539311991</c:v>
                </c:pt>
                <c:pt idx="12">
                  <c:v>0.41151706331352</c:v>
                </c:pt>
                <c:pt idx="13">
                  <c:v>0.409816435077186</c:v>
                </c:pt>
                <c:pt idx="14">
                  <c:v>0.408069476241274</c:v>
                </c:pt>
                <c:pt idx="15">
                  <c:v>0.406278854109755</c:v>
                </c:pt>
                <c:pt idx="16">
                  <c:v>0.404447085182504</c:v>
                </c:pt>
                <c:pt idx="17">
                  <c:v>0.402576539791878</c:v>
                </c:pt>
                <c:pt idx="18">
                  <c:v>0.400669447551193</c:v>
                </c:pt>
                <c:pt idx="19">
                  <c:v>0.39872790336809</c:v>
                </c:pt>
                <c:pt idx="20">
                  <c:v>0.396753873818936</c:v>
                </c:pt>
                <c:pt idx="21">
                  <c:v>0.394749203718567</c:v>
                </c:pt>
                <c:pt idx="22">
                  <c:v>0.392715622752721</c:v>
                </c:pt>
                <c:pt idx="23">
                  <c:v>0.390654752068948</c:v>
                </c:pt>
                <c:pt idx="24">
                  <c:v>0.38856811074572</c:v>
                </c:pt>
                <c:pt idx="25">
                  <c:v>0.38645712207945</c:v>
                </c:pt>
                <c:pt idx="26">
                  <c:v>0.384323119645519</c:v>
                </c:pt>
                <c:pt idx="27">
                  <c:v>0.382167353102881</c:v>
                </c:pt>
                <c:pt idx="28">
                  <c:v>0.379990993722574</c:v>
                </c:pt>
                <c:pt idx="29">
                  <c:v>0.377795139628996</c:v>
                </c:pt>
                <c:pt idx="30">
                  <c:v>0.375580820749612</c:v>
                </c:pt>
                <c:pt idx="31">
                  <c:v>0.373349003473897</c:v>
                </c:pt>
                <c:pt idx="32">
                  <c:v>0.371100595026292</c:v>
                </c:pt>
                <c:pt idx="33">
                  <c:v>0.368836447560877</c:v>
                </c:pt>
                <c:pt idx="34">
                  <c:v>0.366557361987575</c:v>
                </c:pt>
                <c:pt idx="35">
                  <c:v>0.364264091541135</c:v>
                </c:pt>
                <c:pt idx="36">
                  <c:v>0.361957345105067</c:v>
                </c:pt>
                <c:pt idx="37">
                  <c:v>0.359637790303297</c:v>
                </c:pt>
                <c:pt idx="38">
                  <c:v>0.357306056372487</c:v>
                </c:pt>
                <c:pt idx="39">
                  <c:v>0.354962736827827</c:v>
                </c:pt>
                <c:pt idx="40">
                  <c:v>0.352608391935165</c:v>
                </c:pt>
                <c:pt idx="41">
                  <c:v>0.350243551001772</c:v>
                </c:pt>
                <c:pt idx="42">
                  <c:v>0.347868714497685</c:v>
                </c:pt>
                <c:pt idx="43">
                  <c:v>0.345484356019197</c:v>
                </c:pt>
                <c:pt idx="44">
                  <c:v>0.343090924105362</c:v>
                </c:pt>
                <c:pt idx="45">
                  <c:v>0.340688843917943</c:v>
                </c:pt>
                <c:pt idx="46">
                  <c:v>0.338278518794683</c:v>
                </c:pt>
                <c:pt idx="47">
                  <c:v>0.335860331685172</c:v>
                </c:pt>
                <c:pt idx="48">
                  <c:v>0.333434646478104</c:v>
                </c:pt>
                <c:pt idx="49">
                  <c:v>0.331001809228086</c:v>
                </c:pt>
                <c:pt idx="50">
                  <c:v>0.328562149289835</c:v>
                </c:pt>
                <c:pt idx="51">
                  <c:v>0.326115980366919</c:v>
                </c:pt>
                <c:pt idx="52">
                  <c:v>0.323663601481787</c:v>
                </c:pt>
                <c:pt idx="53">
                  <c:v>0.321205297873579</c:v>
                </c:pt>
                <c:pt idx="54">
                  <c:v>0.318741341829426</c:v>
                </c:pt>
                <c:pt idx="55">
                  <c:v>0.316271993454895</c:v>
                </c:pt>
                <c:pt idx="56">
                  <c:v>0.313797501388663</c:v>
                </c:pt>
                <c:pt idx="57">
                  <c:v>0.311318103466246</c:v>
                </c:pt>
                <c:pt idx="58">
                  <c:v>0.308834027337176</c:v>
                </c:pt>
                <c:pt idx="59">
                  <c:v>0.306345491039823</c:v>
                </c:pt>
                <c:pt idx="60">
                  <c:v>0.303852703537687</c:v>
                </c:pt>
                <c:pt idx="61">
                  <c:v>0.301355865220704</c:v>
                </c:pt>
                <c:pt idx="62">
                  <c:v>0.298855168374893</c:v>
                </c:pt>
                <c:pt idx="63">
                  <c:v>0.296350797623365</c:v>
                </c:pt>
                <c:pt idx="64">
                  <c:v>0.293842930341598</c:v>
                </c:pt>
                <c:pt idx="65">
                  <c:v>0.291331737049415</c:v>
                </c:pt>
                <c:pt idx="66">
                  <c:v>0.288817381782261</c:v>
                </c:pt>
                <c:pt idx="67">
                  <c:v>0.286300022443804</c:v>
                </c:pt>
                <c:pt idx="68">
                  <c:v>0.283779811142006</c:v>
                </c:pt>
                <c:pt idx="69">
                  <c:v>0.281256894510418</c:v>
                </c:pt>
                <c:pt idx="70">
                  <c:v>0.278731414016454</c:v>
                </c:pt>
                <c:pt idx="71">
                  <c:v>0.276203506258152</c:v>
                </c:pt>
                <c:pt idx="72">
                  <c:v>0.273673303250823</c:v>
                </c:pt>
                <c:pt idx="73">
                  <c:v>0.271140932704868</c:v>
                </c:pt>
                <c:pt idx="74">
                  <c:v>0.268606518295919</c:v>
                </c:pt>
                <c:pt idx="75">
                  <c:v>0.26607017992834</c:v>
                </c:pt>
                <c:pt idx="76">
                  <c:v>0.263532033992994</c:v>
                </c:pt>
                <c:pt idx="77">
                  <c:v>0.260992193620221</c:v>
                </c:pt>
                <c:pt idx="78">
                  <c:v>0.258450768928687</c:v>
                </c:pt>
                <c:pt idx="79">
                  <c:v>0.255907867270869</c:v>
                </c:pt>
                <c:pt idx="80">
                  <c:v>0.253363593475801</c:v>
                </c:pt>
                <c:pt idx="81">
                  <c:v>0.25081805008959</c:v>
                </c:pt>
                <c:pt idx="82">
                  <c:v>0.248271337614354</c:v>
                </c:pt>
                <c:pt idx="83">
                  <c:v>0.245723554745922</c:v>
                </c:pt>
                <c:pt idx="84">
                  <c:v>0.243174798610913</c:v>
                </c:pt>
                <c:pt idx="85">
                  <c:v>0.240625165003499</c:v>
                </c:pt>
                <c:pt idx="86">
                  <c:v>0.238074748622358</c:v>
                </c:pt>
                <c:pt idx="87">
                  <c:v>0.235523643308234</c:v>
                </c:pt>
                <c:pt idx="88">
                  <c:v>0.232971942282516</c:v>
                </c:pt>
                <c:pt idx="89">
                  <c:v>0.230419738387324</c:v>
                </c:pt>
                <c:pt idx="90">
                  <c:v>0.227867124327513</c:v>
                </c:pt>
                <c:pt idx="91">
                  <c:v>0.225314192915169</c:v>
                </c:pt>
                <c:pt idx="92">
                  <c:v>0.222761037317123</c:v>
                </c:pt>
                <c:pt idx="93">
                  <c:v>0.220207751306074</c:v>
                </c:pt>
                <c:pt idx="94">
                  <c:v>0.217654429516</c:v>
                </c:pt>
                <c:pt idx="95">
                  <c:v>0.215101167702648</c:v>
                </c:pt>
                <c:pt idx="96">
                  <c:v>0.21254806300985</c:v>
                </c:pt>
                <c:pt idx="97">
                  <c:v>0.209995214242683</c:v>
                </c:pt>
                <c:pt idx="98">
                  <c:v>0.207442722148433</c:v>
                </c:pt>
                <c:pt idx="99">
                  <c:v>0.204890689706587</c:v>
                </c:pt>
                <c:pt idx="100">
                  <c:v>0.202339222429142</c:v>
                </c:pt>
                <c:pt idx="101">
                  <c:v>0.199788428672628</c:v>
                </c:pt>
                <c:pt idx="102">
                  <c:v>0.197238419963573</c:v>
                </c:pt>
                <c:pt idx="103">
                  <c:v>0.194689311339135</c:v>
                </c:pt>
                <c:pt idx="104">
                  <c:v>0.192141221704892</c:v>
                </c:pt>
                <c:pt idx="105">
                  <c:v>0.189594274212196</c:v>
                </c:pt>
                <c:pt idx="106">
                  <c:v>0.187048596657383</c:v>
                </c:pt>
                <c:pt idx="107">
                  <c:v>0.184504321905748</c:v>
                </c:pt>
                <c:pt idx="108">
                  <c:v>0.181961588343364</c:v>
                </c:pt>
                <c:pt idx="109">
                  <c:v>0.179420540360115</c:v>
                </c:pt>
                <c:pt idx="110">
                  <c:v>0.176881328867828</c:v>
                </c:pt>
                <c:pt idx="111">
                  <c:v>0.174344111857682</c:v>
                </c:pt>
                <c:pt idx="112">
                  <c:v>0.171809055001716</c:v>
                </c:pt>
                <c:pt idx="113">
                  <c:v>0.169276332303533</c:v>
                </c:pt>
                <c:pt idx="114">
                  <c:v>0.166746126804156</c:v>
                </c:pt>
                <c:pt idx="115">
                  <c:v>0.164218631349529</c:v>
                </c:pt>
                <c:pt idx="116">
                  <c:v>0.161694049426894</c:v>
                </c:pt>
                <c:pt idx="117">
                  <c:v>0.15917259607812</c:v>
                </c:pt>
                <c:pt idx="118">
                  <c:v>0.156654498899132</c:v>
                </c:pt>
                <c:pt idx="119">
                  <c:v>0.154139999135479</c:v>
                </c:pt>
                <c:pt idx="120">
                  <c:v>0.151629352885392</c:v>
                </c:pt>
                <c:pt idx="121">
                  <c:v>0.149122832423134</c:v>
                </c:pt>
                <c:pt idx="122">
                  <c:v>0.146620727656817</c:v>
                </c:pt>
                <c:pt idx="123">
                  <c:v>0.144123347736821</c:v>
                </c:pt>
                <c:pt idx="124">
                  <c:v>0.141631022832879</c:v>
                </c:pt>
                <c:pt idx="125">
                  <c:v>0.139144106100124</c:v>
                </c:pt>
                <c:pt idx="126">
                  <c:v>0.136662975857226</c:v>
                </c:pt>
                <c:pt idx="127">
                  <c:v>0.134188038002379</c:v>
                </c:pt>
                <c:pt idx="128">
                  <c:v>0.131719728696615</c:v>
                </c:pt>
                <c:pt idx="129">
                  <c:v>0.129258517347509</c:v>
                </c:pt>
                <c:pt idx="130">
                  <c:v>0.126804909930856</c:v>
                </c:pt>
                <c:pt idx="131">
                  <c:v>0.124359452692787</c:v>
                </c:pt>
                <c:pt idx="132">
                  <c:v>0.121922736280419</c:v>
                </c:pt>
                <c:pt idx="133">
                  <c:v>0.1194954003555</c:v>
                </c:pt>
                <c:pt idx="134">
                  <c:v>0.117078138752589</c:v>
                </c:pt>
                <c:pt idx="135">
                  <c:v>0.11467170525141</c:v>
                </c:pt>
                <c:pt idx="136">
                  <c:v>0.112276920041879</c:v>
                </c:pt>
                <c:pt idx="137">
                  <c:v>0.109894676970223</c:v>
                </c:pt>
                <c:pt idx="138">
                  <c:v>0.10752595166536</c:v>
                </c:pt>
                <c:pt idx="139">
                  <c:v>0.105171810656478</c:v>
                </c:pt>
                <c:pt idx="140">
                  <c:v>0.102833421605035</c:v>
                </c:pt>
                <c:pt idx="141">
                  <c:v>0.100512064787218</c:v>
                </c:pt>
                <c:pt idx="142">
                  <c:v>0.0982091459754606</c:v>
                </c:pt>
                <c:pt idx="143">
                  <c:v>0.0959262108793783</c:v>
                </c:pt>
                <c:pt idx="144">
                  <c:v>0.0936649613159609</c:v>
                </c:pt>
                <c:pt idx="145">
                  <c:v>0.0914272732843982</c:v>
                </c:pt>
                <c:pt idx="146">
                  <c:v>0.0892152171200998</c:v>
                </c:pt>
                <c:pt idx="147">
                  <c:v>0.0870310798911714</c:v>
                </c:pt>
                <c:pt idx="148">
                  <c:v>0.0848773901744787</c:v>
                </c:pt>
                <c:pt idx="149">
                  <c:v>0.0827569453000446</c:v>
                </c:pt>
                <c:pt idx="150">
                  <c:v>0.0806728410730626</c:v>
                </c:pt>
                <c:pt idx="151">
                  <c:v>0.078628503860408</c:v>
                </c:pt>
                <c:pt idx="152">
                  <c:v>0.0766277247479519</c:v>
                </c:pt>
                <c:pt idx="153">
                  <c:v>0.0746746952179073</c:v>
                </c:pt>
                <c:pt idx="154">
                  <c:v>0.0727740434405999</c:v>
                </c:pt>
                <c:pt idx="155">
                  <c:v>0.0709308697992277</c:v>
                </c:pt>
                <c:pt idx="156">
                  <c:v>0.0691507796483619</c:v>
                </c:pt>
                <c:pt idx="157">
                  <c:v>0.0674399105328032</c:v>
                </c:pt>
                <c:pt idx="158">
                  <c:v>0.0658049501665009</c:v>
                </c:pt>
                <c:pt idx="159">
                  <c:v>0.0642531404259748</c:v>
                </c:pt>
                <c:pt idx="160">
                  <c:v>0.0627922615348373</c:v>
                </c:pt>
                <c:pt idx="161">
                  <c:v>0.0614305896647987</c:v>
                </c:pt>
                <c:pt idx="162">
                  <c:v>0.0601768206072312</c:v>
                </c:pt>
                <c:pt idx="163">
                  <c:v>0.0590399523308353</c:v>
                </c:pt>
                <c:pt idx="164">
                  <c:v>0.0580291205644946</c:v>
                </c:pt>
                <c:pt idx="165">
                  <c:v>0.0571533844567642</c:v>
                </c:pt>
                <c:pt idx="166">
                  <c:v>0.0564214641449128</c:v>
                </c:pt>
                <c:pt idx="167">
                  <c:v>0.0558414386470182</c:v>
                </c:pt>
                <c:pt idx="168">
                  <c:v>0.0554204202385562</c:v>
                </c:pt>
                <c:pt idx="169">
                  <c:v>0.055164229087807</c:v>
                </c:pt>
                <c:pt idx="170">
                  <c:v>0.0550770975495118</c:v>
                </c:pt>
                <c:pt idx="171">
                  <c:v>0.055161435190036</c:v>
                </c:pt>
                <c:pt idx="172">
                  <c:v>0.0554176819577894</c:v>
                </c:pt>
                <c:pt idx="173">
                  <c:v>0.0558442678108006</c:v>
                </c:pt>
                <c:pt idx="174">
                  <c:v>0.0564376840558733</c:v>
                </c:pt>
                <c:pt idx="175">
                  <c:v>0.057192657416109</c:v>
                </c:pt>
                <c:pt idx="176">
                  <c:v>0.0581024056031573</c:v>
                </c:pt>
                <c:pt idx="177">
                  <c:v>0.0591589454302568</c:v>
                </c:pt>
                <c:pt idx="178">
                  <c:v>0.0603534223301809</c:v>
                </c:pt>
                <c:pt idx="179">
                  <c:v>0.061676433040151</c:v>
                </c:pt>
                <c:pt idx="180">
                  <c:v>0.0631183195736787</c:v>
                </c:pt>
                <c:pt idx="181">
                  <c:v>0.0646694204210237</c:v>
                </c:pt>
                <c:pt idx="182">
                  <c:v>0.0663202724671523</c:v>
                </c:pt>
                <c:pt idx="183">
                  <c:v>0.0680617632622498</c:v>
                </c:pt>
                <c:pt idx="184">
                  <c:v>0.0698852375585871</c:v>
                </c:pt>
                <c:pt idx="185">
                  <c:v>0.0717825644833031</c:v>
                </c:pt>
                <c:pt idx="186">
                  <c:v>0.0737461726872691</c:v>
                </c:pt>
                <c:pt idx="187">
                  <c:v>0.0757690607352683</c:v>
                </c:pt>
                <c:pt idx="188">
                  <c:v>0.0778447892967346</c:v>
                </c:pt>
                <c:pt idx="189">
                  <c:v>0.0799674606878312</c:v>
                </c:pt>
                <c:pt idx="190">
                  <c:v>0.082131690230991</c:v>
                </c:pt>
                <c:pt idx="191">
                  <c:v>0.0843325728759936</c:v>
                </c:pt>
                <c:pt idx="192">
                  <c:v>0.0865656476364232</c:v>
                </c:pt>
                <c:pt idx="193">
                  <c:v>0.088826861661849</c:v>
                </c:pt>
                <c:pt idx="194">
                  <c:v>0.0911125351869476</c:v>
                </c:pt>
                <c:pt idx="195">
                  <c:v>0.093419328156599</c:v>
                </c:pt>
                <c:pt idx="196">
                  <c:v>0.0957442089990564</c:v>
                </c:pt>
                <c:pt idx="197">
                  <c:v>0.0980844257845354</c:v>
                </c:pt>
                <c:pt idx="198">
                  <c:v>0.100437479842994</c:v>
                </c:pt>
                <c:pt idx="199">
                  <c:v>0.102801101805597</c:v>
                </c:pt>
                <c:pt idx="200">
                  <c:v>0.105173229964147</c:v>
                </c:pt>
                <c:pt idx="201">
                  <c:v>0.10755199080164</c:v>
                </c:pt>
                <c:pt idx="202">
                  <c:v>0.109935681525469</c:v>
                </c:pt>
                <c:pt idx="203">
                  <c:v>0.112322754427181</c:v>
                </c:pt>
                <c:pt idx="204">
                  <c:v>0.114711802894035</c:v>
                </c:pt>
                <c:pt idx="205">
                  <c:v>0.117101548904667</c:v>
                </c:pt>
                <c:pt idx="206">
                  <c:v>0.119490831851674</c:v>
                </c:pt>
                <c:pt idx="207">
                  <c:v>0.121878598546168</c:v>
                </c:pt>
                <c:pt idx="208">
                  <c:v>0.124263894272196</c:v>
                </c:pt>
                <c:pt idx="209">
                  <c:v>0.126645854771972</c:v>
                </c:pt>
                <c:pt idx="210">
                  <c:v>0.129023699055028</c:v>
                </c:pt>
                <c:pt idx="211">
                  <c:v>0.131396722936144</c:v>
                </c:pt>
                <c:pt idx="212">
                  <c:v>0.133764293217515</c:v>
                </c:pt>
                <c:pt idx="213">
                  <c:v>0.136125842440481</c:v>
                </c:pt>
                <c:pt idx="214">
                  <c:v>0.138480864140728</c:v>
                </c:pt>
                <c:pt idx="215">
                  <c:v>0.140828908548958</c:v>
                </c:pt>
                <c:pt idx="216">
                  <c:v>0.143169578685816</c:v>
                </c:pt>
                <c:pt idx="217">
                  <c:v>0.145502526806264</c:v>
                </c:pt>
                <c:pt idx="218">
                  <c:v>0.147827451153868</c:v>
                </c:pt>
                <c:pt idx="219">
                  <c:v>0.150144092990436</c:v>
                </c:pt>
                <c:pt idx="220">
                  <c:v>0.152452233870721</c:v>
                </c:pt>
                <c:pt idx="221">
                  <c:v>0.154751693135433</c:v>
                </c:pt>
                <c:pt idx="222">
                  <c:v>0.157042325599314</c:v>
                </c:pt>
                <c:pt idx="223">
                  <c:v>0.159324019413734</c:v>
                </c:pt>
                <c:pt idx="224">
                  <c:v>0.161596694085798</c:v>
                </c:pt>
                <c:pt idx="225">
                  <c:v>0.163860298638252</c:v>
                </c:pt>
                <c:pt idx="226">
                  <c:v>0.166114809896189</c:v>
                </c:pt>
                <c:pt idx="227">
                  <c:v>0.168360230888429</c:v>
                </c:pt>
                <c:pt idx="228">
                  <c:v>0.170596589352844</c:v>
                </c:pt>
                <c:pt idx="229">
                  <c:v>0.172823936336033</c:v>
                </c:pt>
                <c:pt idx="230">
                  <c:v>0.175042344879079</c:v>
                </c:pt>
                <c:pt idx="231">
                  <c:v>0.177251908782013</c:v>
                </c:pt>
                <c:pt idx="232">
                  <c:v>0.179452741440313</c:v>
                </c:pt>
                <c:pt idx="233">
                  <c:v>0.181644974747679</c:v>
                </c:pt>
                <c:pt idx="234">
                  <c:v>0.183828758059905</c:v>
                </c:pt>
                <c:pt idx="235">
                  <c:v>0.186004257215146</c:v>
                </c:pt>
                <c:pt idx="236">
                  <c:v>0.188171653606431</c:v>
                </c:pt>
                <c:pt idx="237">
                  <c:v>0.190331143302668</c:v>
                </c:pt>
                <c:pt idx="238">
                  <c:v>0.192482936214723</c:v>
                </c:pt>
                <c:pt idx="239">
                  <c:v>0.194627255303416</c:v>
                </c:pt>
                <c:pt idx="240">
                  <c:v>0.196764335826661</c:v>
                </c:pt>
                <c:pt idx="241">
                  <c:v>0.198894424623033</c:v>
                </c:pt>
                <c:pt idx="242">
                  <c:v>0.201017779429372</c:v>
                </c:pt>
                <c:pt idx="243">
                  <c:v>0.20313466823009</c:v>
                </c:pt>
                <c:pt idx="244">
                  <c:v>0.205245368636032</c:v>
                </c:pt>
                <c:pt idx="245">
                  <c:v>0.207350167290819</c:v>
                </c:pt>
                <c:pt idx="246">
                  <c:v>0.209449359302723</c:v>
                </c:pt>
                <c:pt idx="247">
                  <c:v>0.211543247700166</c:v>
                </c:pt>
                <c:pt idx="248">
                  <c:v>0.213632142908972</c:v>
                </c:pt>
                <c:pt idx="249">
                  <c:v>0.21571636224964</c:v>
                </c:pt>
                <c:pt idx="250">
                  <c:v>0.217796229452781</c:v>
                </c:pt>
                <c:pt idx="251">
                  <c:v>0.219872074191077</c:v>
                </c:pt>
                <c:pt idx="252">
                  <c:v>0.221944231625939</c:v>
                </c:pt>
                <c:pt idx="253">
                  <c:v>0.224013041967262</c:v>
                </c:pt>
                <c:pt idx="254">
                  <c:v>0.226078850044445</c:v>
                </c:pt>
                <c:pt idx="255">
                  <c:v>0.228142004887063</c:v>
                </c:pt>
                <c:pt idx="256">
                  <c:v>0.230202859313482</c:v>
                </c:pt>
                <c:pt idx="257">
                  <c:v>0.232261769525607</c:v>
                </c:pt>
                <c:pt idx="258">
                  <c:v>0.234319094708192</c:v>
                </c:pt>
                <c:pt idx="259">
                  <c:v>0.236375196630841</c:v>
                </c:pt>
                <c:pt idx="260">
                  <c:v>0.238430439251087</c:v>
                </c:pt>
                <c:pt idx="261">
                  <c:v>0.240485188316717</c:v>
                </c:pt>
                <c:pt idx="262">
                  <c:v>0.24253981096566</c:v>
                </c:pt>
                <c:pt idx="263">
                  <c:v>0.244594675321643</c:v>
                </c:pt>
                <c:pt idx="264">
                  <c:v>0.246650150083839</c:v>
                </c:pt>
                <c:pt idx="265">
                  <c:v>0.248706604108804</c:v>
                </c:pt>
                <c:pt idx="266">
                  <c:v>0.250764405982822</c:v>
                </c:pt>
                <c:pt idx="267">
                  <c:v>0.252823923582957</c:v>
                </c:pt>
                <c:pt idx="268">
                  <c:v>0.254885523625006</c:v>
                </c:pt>
                <c:pt idx="269">
                  <c:v>0.256949571196536</c:v>
                </c:pt>
                <c:pt idx="270">
                  <c:v>0.259016429273209</c:v>
                </c:pt>
                <c:pt idx="271">
                  <c:v>0.261086458216645</c:v>
                </c:pt>
                <c:pt idx="272">
                  <c:v>0.263160015251932</c:v>
                </c:pt>
                <c:pt idx="273">
                  <c:v>0.265237453923085</c:v>
                </c:pt>
                <c:pt idx="274">
                  <c:v>0.267319123524504</c:v>
                </c:pt>
                <c:pt idx="275">
                  <c:v>0.269405368506736</c:v>
                </c:pt>
                <c:pt idx="276">
                  <c:v>0.271496527854603</c:v>
                </c:pt>
                <c:pt idx="277">
                  <c:v>0.273592934435947</c:v>
                </c:pt>
                <c:pt idx="278">
                  <c:v>0.275694914319028</c:v>
                </c:pt>
                <c:pt idx="279">
                  <c:v>0.277802786056782</c:v>
                </c:pt>
                <c:pt idx="280">
                  <c:v>0.279916859935992</c:v>
                </c:pt>
                <c:pt idx="281">
                  <c:v>0.282037437189417</c:v>
                </c:pt>
                <c:pt idx="282">
                  <c:v>0.284164809168963</c:v>
                </c:pt>
                <c:pt idx="283">
                  <c:v>0.286299256477823</c:v>
                </c:pt>
                <c:pt idx="284">
                  <c:v>0.288441048059516</c:v>
                </c:pt>
                <c:pt idx="285">
                  <c:v>0.290590440241751</c:v>
                </c:pt>
                <c:pt idx="286">
                  <c:v>0.292747675732788</c:v>
                </c:pt>
                <c:pt idx="287">
                  <c:v>0.294912982568114</c:v>
                </c:pt>
                <c:pt idx="288">
                  <c:v>0.297086573004945</c:v>
                </c:pt>
                <c:pt idx="289">
                  <c:v>0.29926864236205</c:v>
                </c:pt>
                <c:pt idx="290">
                  <c:v>0.301459367802292</c:v>
                </c:pt>
                <c:pt idx="291">
                  <c:v>0.303658907054945</c:v>
                </c:pt>
                <c:pt idx="292">
                  <c:v>0.30586739707497</c:v>
                </c:pt>
                <c:pt idx="293">
                  <c:v>0.308084952635892</c:v>
                </c:pt>
                <c:pt idx="294">
                  <c:v>0.310311664853</c:v>
                </c:pt>
                <c:pt idx="295">
                  <c:v>0.312547599633141</c:v>
                </c:pt>
                <c:pt idx="296">
                  <c:v>0.314792796047199</c:v>
                </c:pt>
                <c:pt idx="297">
                  <c:v>0.317047264621063</c:v>
                </c:pt>
                <c:pt idx="298">
                  <c:v>0.319310985540451</c:v>
                </c:pt>
                <c:pt idx="299">
                  <c:v>0.321583906764724</c:v>
                </c:pt>
                <c:pt idx="300">
                  <c:v>0.323865942044392</c:v>
                </c:pt>
                <c:pt idx="301">
                  <c:v>0.326156968836458</c:v>
                </c:pt>
                <c:pt idx="302">
                  <c:v>0.328456826111579</c:v>
                </c:pt>
                <c:pt idx="303">
                  <c:v>0.330765312046193</c:v>
                </c:pt>
                <c:pt idx="304">
                  <c:v>0.333082181592616</c:v>
                </c:pt>
                <c:pt idx="305">
                  <c:v>0.335407143919251</c:v>
                </c:pt>
                <c:pt idx="306">
                  <c:v>0.337739859712817</c:v>
                </c:pt>
                <c:pt idx="307">
                  <c:v>0.340079938333771</c:v>
                </c:pt>
                <c:pt idx="308">
                  <c:v>0.342426934815673</c:v>
                </c:pt>
                <c:pt idx="309">
                  <c:v>0.344780346698808</c:v>
                </c:pt>
                <c:pt idx="310">
                  <c:v>0.347139610687802</c:v>
                </c:pt>
                <c:pt idx="311">
                  <c:v>0.349504099122868</c:v>
                </c:pt>
                <c:pt idx="312">
                  <c:v>0.351873116253941</c:v>
                </c:pt>
                <c:pt idx="313">
                  <c:v>0.354245894307031</c:v>
                </c:pt>
                <c:pt idx="314">
                  <c:v>0.356621589332416</c:v>
                </c:pt>
                <c:pt idx="315">
                  <c:v>0.358999276824786</c:v>
                </c:pt>
                <c:pt idx="316">
                  <c:v>0.36137794710649</c:v>
                </c:pt>
                <c:pt idx="317">
                  <c:v>0.363756500466689</c:v>
                </c:pt>
                <c:pt idx="318">
                  <c:v>0.366133742051272</c:v>
                </c:pt>
                <c:pt idx="319">
                  <c:v>0.368508376501785</c:v>
                </c:pt>
                <c:pt idx="320">
                  <c:v>0.3708790023456</c:v>
                </c:pt>
                <c:pt idx="321">
                  <c:v>0.373244106145362</c:v>
                </c:pt>
                <c:pt idx="322">
                  <c:v>0.375602056422613</c:v>
                </c:pt>
                <c:pt idx="323">
                  <c:v>0.37795109738001</c:v>
                </c:pt>
                <c:pt idx="324">
                  <c:v>0.3802893424578</c:v>
                </c:pt>
                <c:pt idx="325">
                  <c:v>0.382614767774462</c:v>
                </c:pt>
                <c:pt idx="326">
                  <c:v>0.384925205519071</c:v>
                </c:pt>
                <c:pt idx="327">
                  <c:v>0.387218337383913</c:v>
                </c:pt>
                <c:pt idx="328">
                  <c:v>0.389491688151253</c:v>
                </c:pt>
                <c:pt idx="329">
                  <c:v>0.391742619578094</c:v>
                </c:pt>
                <c:pt idx="330">
                  <c:v>0.393968324757354</c:v>
                </c:pt>
                <c:pt idx="331">
                  <c:v>0.396165823173905</c:v>
                </c:pt>
                <c:pt idx="332">
                  <c:v>0.398331956718412</c:v>
                </c:pt>
                <c:pt idx="333">
                  <c:v>0.400463386971043</c:v>
                </c:pt>
                <c:pt idx="334">
                  <c:v>0.402556594119319</c:v>
                </c:pt>
                <c:pt idx="335">
                  <c:v>0.404607877928007</c:v>
                </c:pt>
                <c:pt idx="336">
                  <c:v>0.406613361231082</c:v>
                </c:pt>
                <c:pt idx="337">
                  <c:v>0.408568996462363</c:v>
                </c:pt>
                <c:pt idx="338">
                  <c:v>0.410470575777463</c:v>
                </c:pt>
                <c:pt idx="339">
                  <c:v>0.412313745338024</c:v>
                </c:pt>
                <c:pt idx="340">
                  <c:v>0.414094024322298</c:v>
                </c:pt>
                <c:pt idx="341">
                  <c:v>0.415806829184735</c:v>
                </c:pt>
                <c:pt idx="342">
                  <c:v>0.417447503601917</c:v>
                </c:pt>
                <c:pt idx="343">
                  <c:v>0.419011354404441</c:v>
                </c:pt>
                <c:pt idx="344">
                  <c:v>0.42049369359702</c:v>
                </c:pt>
                <c:pt idx="345">
                  <c:v>0.42188988630954</c:v>
                </c:pt>
                <c:pt idx="346">
                  <c:v>0.423195404202766</c:v>
                </c:pt>
                <c:pt idx="347">
                  <c:v>0.424405883484234</c:v>
                </c:pt>
                <c:pt idx="348">
                  <c:v>0.425517186292719</c:v>
                </c:pt>
                <c:pt idx="349">
                  <c:v>0.426525463812037</c:v>
                </c:pt>
                <c:pt idx="350">
                  <c:v>0.427427219115024</c:v>
                </c:pt>
                <c:pt idx="351">
                  <c:v>0.428219367458199</c:v>
                </c:pt>
                <c:pt idx="352">
                  <c:v>0.428899291590128</c:v>
                </c:pt>
                <c:pt idx="353">
                  <c:v>0.429464889637627</c:v>
                </c:pt>
                <c:pt idx="354">
                  <c:v>0.429914613316759</c:v>
                </c:pt>
                <c:pt idx="355">
                  <c:v>0.430247494583469</c:v>
                </c:pt>
                <c:pt idx="356">
                  <c:v>0.430463159372504</c:v>
                </c:pt>
                <c:pt idx="357">
                  <c:v>0.430561827731655</c:v>
                </c:pt>
                <c:pt idx="358">
                  <c:v>0.43054430038213</c:v>
                </c:pt>
                <c:pt idx="359">
                  <c:v>0.430411932456298</c:v>
                </c:pt>
                <c:pt idx="360">
                  <c:v>0.430166595813062</c:v>
                </c:pt>
                <c:pt idx="361">
                  <c:v>0.429810631850779</c:v>
                </c:pt>
                <c:pt idx="362">
                  <c:v>0.429346797088829</c:v>
                </c:pt>
                <c:pt idx="363">
                  <c:v>0.428778203954483</c:v>
                </c:pt>
                <c:pt idx="364">
                  <c:v>0.42810825919732</c:v>
                </c:pt>
                <c:pt idx="365">
                  <c:v>0.427340602183373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Calculations!$Z$1</c:f>
              <c:strCache>
                <c:ptCount val="1"/>
                <c:pt idx="0">
                  <c:v>Sunset Time (LST)</c:v>
                </c:pt>
              </c:strCache>
            </c:strRef>
          </c:tx>
          <c:spPr>
            <a:solidFill>
              <a:srgbClr val="993366"/>
            </a:solidFill>
            <a:ln w="25560">
              <a:solidFill>
                <a:srgbClr val="99336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Calculations!$Z$2:$Z$367</c:f>
              <c:numCache>
                <c:formatCode>General</c:formatCode>
                <c:ptCount val="366"/>
                <c:pt idx="0">
                  <c:v>0.594571153505403</c:v>
                </c:pt>
                <c:pt idx="1">
                  <c:v>0.596103048431568</c:v>
                </c:pt>
                <c:pt idx="2">
                  <c:v>0.597715905471015</c:v>
                </c:pt>
                <c:pt idx="3">
                  <c:v>0.599405044684225</c:v>
                </c:pt>
                <c:pt idx="4">
                  <c:v>0.601165793264282</c:v>
                </c:pt>
                <c:pt idx="5">
                  <c:v>0.602993525526616</c:v>
                </c:pt>
                <c:pt idx="6">
                  <c:v>0.604883696845758</c:v>
                </c:pt>
                <c:pt idx="7">
                  <c:v>0.606831871711059</c:v>
                </c:pt>
                <c:pt idx="8">
                  <c:v>0.60883374624996</c:v>
                </c:pt>
                <c:pt idx="9">
                  <c:v>0.610885165686582</c:v>
                </c:pt>
                <c:pt idx="10">
                  <c:v>0.612982137273133</c:v>
                </c:pt>
                <c:pt idx="11">
                  <c:v>0.615120839260626</c:v>
                </c:pt>
                <c:pt idx="12">
                  <c:v>0.617297626473157</c:v>
                </c:pt>
                <c:pt idx="13">
                  <c:v>0.619509033025392</c:v>
                </c:pt>
                <c:pt idx="14">
                  <c:v>0.621751772682902</c:v>
                </c:pt>
                <c:pt idx="15">
                  <c:v>0.624022737316475</c:v>
                </c:pt>
                <c:pt idx="16">
                  <c:v>0.626318993848814</c:v>
                </c:pt>
                <c:pt idx="17">
                  <c:v>0.628637780039017</c:v>
                </c:pt>
                <c:pt idx="18">
                  <c:v>0.63097649939901</c:v>
                </c:pt>
                <c:pt idx="19">
                  <c:v>0.633332715488874</c:v>
                </c:pt>
                <c:pt idx="20">
                  <c:v>0.635704145795016</c:v>
                </c:pt>
                <c:pt idx="21">
                  <c:v>0.638088655357153</c:v>
                </c:pt>
                <c:pt idx="22">
                  <c:v>0.640484250277203</c:v>
                </c:pt>
                <c:pt idx="23">
                  <c:v>0.642889071214974</c:v>
                </c:pt>
                <c:pt idx="24">
                  <c:v>0.645301386951683</c:v>
                </c:pt>
                <c:pt idx="25">
                  <c:v>0.647719588082589</c:v>
                </c:pt>
                <c:pt idx="26">
                  <c:v>0.650142180883763</c:v>
                </c:pt>
                <c:pt idx="27">
                  <c:v>0.652567781384701</c:v>
                </c:pt>
                <c:pt idx="28">
                  <c:v>0.654995109667875</c:v>
                </c:pt>
                <c:pt idx="29">
                  <c:v>0.657422984407931</c:v>
                </c:pt>
                <c:pt idx="30">
                  <c:v>0.659850317656547</c:v>
                </c:pt>
                <c:pt idx="31">
                  <c:v>0.662276109873971</c:v>
                </c:pt>
                <c:pt idx="32">
                  <c:v>0.664699445204362</c:v>
                </c:pt>
                <c:pt idx="33">
                  <c:v>0.66711948698929</c:v>
                </c:pt>
                <c:pt idx="34">
                  <c:v>0.669535473511659</c:v>
                </c:pt>
                <c:pt idx="35">
                  <c:v>0.671946713961038</c:v>
                </c:pt>
                <c:pt idx="36">
                  <c:v>0.674352584610471</c:v>
                </c:pt>
                <c:pt idx="37">
                  <c:v>0.676752525194347</c:v>
                </c:pt>
                <c:pt idx="38">
                  <c:v>0.679146035476768</c:v>
                </c:pt>
                <c:pt idx="39">
                  <c:v>0.681532672000016</c:v>
                </c:pt>
                <c:pt idx="40">
                  <c:v>0.683912045002729</c:v>
                </c:pt>
                <c:pt idx="41">
                  <c:v>0.686283815497932</c:v>
                </c:pt>
                <c:pt idx="42">
                  <c:v>0.688647692501474</c:v>
                </c:pt>
                <c:pt idx="43">
                  <c:v>0.691003430401781</c:v>
                </c:pt>
                <c:pt idx="44">
                  <c:v>0.693350826462499</c:v>
                </c:pt>
                <c:pt idx="45">
                  <c:v>0.695689718450043</c:v>
                </c:pt>
                <c:pt idx="46">
                  <c:v>0.698019982378578</c:v>
                </c:pt>
                <c:pt idx="47">
                  <c:v>0.70034153036551</c:v>
                </c:pt>
                <c:pt idx="48">
                  <c:v>0.702654308590999</c:v>
                </c:pt>
                <c:pt idx="49">
                  <c:v>0.704958295355557</c:v>
                </c:pt>
                <c:pt idx="50">
                  <c:v>0.707253499230095</c:v>
                </c:pt>
                <c:pt idx="51">
                  <c:v>0.709539957293313</c:v>
                </c:pt>
                <c:pt idx="52">
                  <c:v>0.711817733451717</c:v>
                </c:pt>
                <c:pt idx="53">
                  <c:v>0.714086916837656</c:v>
                </c:pt>
                <c:pt idx="54">
                  <c:v>0.716347620281494</c:v>
                </c:pt>
                <c:pt idx="55">
                  <c:v>0.718599978853927</c:v>
                </c:pt>
                <c:pt idx="56">
                  <c:v>0.720844148474968</c:v>
                </c:pt>
                <c:pt idx="57">
                  <c:v>0.723080304586226</c:v>
                </c:pt>
                <c:pt idx="58">
                  <c:v>0.725308640883421</c:v>
                </c:pt>
                <c:pt idx="59">
                  <c:v>0.727529368106161</c:v>
                </c:pt>
                <c:pt idx="60">
                  <c:v>0.729742712882222</c:v>
                </c:pt>
                <c:pt idx="61">
                  <c:v>0.731948916623761</c:v>
                </c:pt>
                <c:pt idx="62">
                  <c:v>0.734148234472929</c:v>
                </c:pt>
                <c:pt idx="63">
                  <c:v>0.736340934294565</c:v>
                </c:pt>
                <c:pt idx="64">
                  <c:v>0.738527295713604</c:v>
                </c:pt>
                <c:pt idx="65">
                  <c:v>0.740707609195177</c:v>
                </c:pt>
                <c:pt idx="66">
                  <c:v>0.742882175165095</c:v>
                </c:pt>
                <c:pt idx="67">
                  <c:v>0.74505130316883</c:v>
                </c:pt>
                <c:pt idx="68">
                  <c:v>0.747215311066886</c:v>
                </c:pt>
                <c:pt idx="69">
                  <c:v>0.749374524264672</c:v>
                </c:pt>
                <c:pt idx="70">
                  <c:v>0.75152927497493</c:v>
                </c:pt>
                <c:pt idx="71">
                  <c:v>0.753679901510836</c:v>
                </c:pt>
                <c:pt idx="72">
                  <c:v>0.755826747607926</c:v>
                </c:pt>
                <c:pt idx="73">
                  <c:v>0.75797016177301</c:v>
                </c:pt>
                <c:pt idx="74">
                  <c:v>0.760110496658235</c:v>
                </c:pt>
                <c:pt idx="75">
                  <c:v>0.762248108458513</c:v>
                </c:pt>
                <c:pt idx="76">
                  <c:v>0.764383356330539</c:v>
                </c:pt>
                <c:pt idx="77">
                  <c:v>0.766516601831551</c:v>
                </c:pt>
                <c:pt idx="78">
                  <c:v>0.768648208376133</c:v>
                </c:pt>
                <c:pt idx="79">
                  <c:v>0.770778540709256</c:v>
                </c:pt>
                <c:pt idx="80">
                  <c:v>0.772907964393786</c:v>
                </c:pt>
                <c:pt idx="81">
                  <c:v>0.77503684531077</c:v>
                </c:pt>
                <c:pt idx="82">
                  <c:v>0.77716554917065</c:v>
                </c:pt>
                <c:pt idx="83">
                  <c:v>0.779294441033797</c:v>
                </c:pt>
                <c:pt idx="84">
                  <c:v>0.781423884838492</c:v>
                </c:pt>
                <c:pt idx="85">
                  <c:v>0.783554242934755</c:v>
                </c:pt>
                <c:pt idx="86">
                  <c:v>0.785685875622228</c:v>
                </c:pt>
                <c:pt idx="87">
                  <c:v>0.787819140690423</c:v>
                </c:pt>
                <c:pt idx="88">
                  <c:v>0.789954392959634</c:v>
                </c:pt>
                <c:pt idx="89">
                  <c:v>0.792091983820797</c:v>
                </c:pt>
                <c:pt idx="90">
                  <c:v>0.794232260772648</c:v>
                </c:pt>
                <c:pt idx="91">
                  <c:v>0.796375566954452</c:v>
                </c:pt>
                <c:pt idx="92">
                  <c:v>0.798522240672623</c:v>
                </c:pt>
                <c:pt idx="93">
                  <c:v>0.800672614919579</c:v>
                </c:pt>
                <c:pt idx="94">
                  <c:v>0.802827016883148</c:v>
                </c:pt>
                <c:pt idx="95">
                  <c:v>0.804985767444773</c:v>
                </c:pt>
                <c:pt idx="96">
                  <c:v>0.807149180664919</c:v>
                </c:pt>
                <c:pt idx="97">
                  <c:v>0.80931756325388</c:v>
                </c:pt>
                <c:pt idx="98">
                  <c:v>0.811491214026309</c:v>
                </c:pt>
                <c:pt idx="99">
                  <c:v>0.813670423337684</c:v>
                </c:pt>
                <c:pt idx="100">
                  <c:v>0.81585547250088</c:v>
                </c:pt>
                <c:pt idx="101">
                  <c:v>0.818046633181081</c:v>
                </c:pt>
                <c:pt idx="102">
                  <c:v>0.820244166766996</c:v>
                </c:pt>
                <c:pt idx="103">
                  <c:v>0.822448323716475</c:v>
                </c:pt>
                <c:pt idx="104">
                  <c:v>0.824659342874451</c:v>
                </c:pt>
                <c:pt idx="105">
                  <c:v>0.826877450760879</c:v>
                </c:pt>
                <c:pt idx="106">
                  <c:v>0.829102860826501</c:v>
                </c:pt>
                <c:pt idx="107">
                  <c:v>0.831335772673803</c:v>
                </c:pt>
                <c:pt idx="108">
                  <c:v>0.833576371240513</c:v>
                </c:pt>
                <c:pt idx="109">
                  <c:v>0.835824825942723</c:v>
                </c:pt>
                <c:pt idx="110">
                  <c:v>0.838081289774396</c:v>
                </c:pt>
                <c:pt idx="111">
                  <c:v>0.8403458983598</c:v>
                </c:pt>
                <c:pt idx="112">
                  <c:v>0.842618768954892</c:v>
                </c:pt>
                <c:pt idx="113">
                  <c:v>0.844899999393465</c:v>
                </c:pt>
                <c:pt idx="114">
                  <c:v>0.847189666973192</c:v>
                </c:pt>
                <c:pt idx="115">
                  <c:v>0.849487827276172</c:v>
                </c:pt>
                <c:pt idx="116">
                  <c:v>0.851794512918002</c:v>
                </c:pt>
                <c:pt idx="117">
                  <c:v>0.854109732218607</c:v>
                </c:pt>
                <c:pt idx="118">
                  <c:v>0.856433467787086</c:v>
                </c:pt>
                <c:pt idx="119">
                  <c:v>0.858765675011999</c:v>
                </c:pt>
                <c:pt idx="120">
                  <c:v>0.861106280447292</c:v>
                </c:pt>
                <c:pt idx="121">
                  <c:v>0.863455180082649</c:v>
                </c:pt>
                <c:pt idx="122">
                  <c:v>0.865812237485757</c:v>
                </c:pt>
                <c:pt idx="123">
                  <c:v>0.868177281802036</c:v>
                </c:pt>
                <c:pt idx="124">
                  <c:v>0.870550105595505</c:v>
                </c:pt>
                <c:pt idx="125">
                  <c:v>0.872930462512256</c:v>
                </c:pt>
                <c:pt idx="126">
                  <c:v>0.875318064745156</c:v>
                </c:pt>
                <c:pt idx="127">
                  <c:v>0.877712580275843</c:v>
                </c:pt>
                <c:pt idx="128">
                  <c:v>0.880113629866292</c:v>
                </c:pt>
                <c:pt idx="129">
                  <c:v>0.882520783768686</c:v>
                </c:pt>
                <c:pt idx="130">
                  <c:v>0.884933558117763</c:v>
                </c:pt>
                <c:pt idx="131">
                  <c:v>0.887351410964897</c:v>
                </c:pt>
                <c:pt idx="132">
                  <c:v>0.88977373790754</c:v>
                </c:pt>
                <c:pt idx="133">
                  <c:v>0.892199867261182</c:v>
                </c:pt>
                <c:pt idx="134">
                  <c:v>0.894629054713918</c:v>
                </c:pt>
                <c:pt idx="135">
                  <c:v>0.897060477395494</c:v>
                </c:pt>
                <c:pt idx="136">
                  <c:v>0.899493227283815</c:v>
                </c:pt>
                <c:pt idx="137">
                  <c:v>0.901926303861872</c:v>
                </c:pt>
                <c:pt idx="138">
                  <c:v>0.90435860592721</c:v>
                </c:pt>
                <c:pt idx="139">
                  <c:v>0.906788922444225</c:v>
                </c:pt>
                <c:pt idx="140">
                  <c:v>0.909215922317146</c:v>
                </c:pt>
                <c:pt idx="141">
                  <c:v>0.911638142948669</c:v>
                </c:pt>
                <c:pt idx="142">
                  <c:v>0.914053977436528</c:v>
                </c:pt>
                <c:pt idx="143">
                  <c:v>0.916461660248392</c:v>
                </c:pt>
                <c:pt idx="144">
                  <c:v>0.91885925120589</c:v>
                </c:pt>
                <c:pt idx="145">
                  <c:v>0.921244617602901</c:v>
                </c:pt>
                <c:pt idx="146">
                  <c:v>0.923615414283899</c:v>
                </c:pt>
                <c:pt idx="147">
                  <c:v>0.925969061519343</c:v>
                </c:pt>
                <c:pt idx="148">
                  <c:v>0.928302720541075</c:v>
                </c:pt>
                <c:pt idx="149">
                  <c:v>0.930613266648923</c:v>
                </c:pt>
                <c:pt idx="150">
                  <c:v>0.932897259879044</c:v>
                </c:pt>
                <c:pt idx="151">
                  <c:v>0.935150913346785</c:v>
                </c:pt>
                <c:pt idx="152">
                  <c:v>0.937370059557284</c:v>
                </c:pt>
                <c:pt idx="153">
                  <c:v>0.939550115233953</c:v>
                </c:pt>
                <c:pt idx="154">
                  <c:v>0.941686045569688</c:v>
                </c:pt>
                <c:pt idx="155">
                  <c:v>0.943772329281329</c:v>
                </c:pt>
                <c:pt idx="156">
                  <c:v>0.945802926465575</c:v>
                </c:pt>
                <c:pt idx="157">
                  <c:v>0.947771252028563</c:v>
                </c:pt>
                <c:pt idx="158">
                  <c:v>0.949670158388078</c:v>
                </c:pt>
                <c:pt idx="159">
                  <c:v>0.951491932192526</c:v>
                </c:pt>
                <c:pt idx="160">
                  <c:v>0.953228310878496</c:v>
                </c:pt>
                <c:pt idx="161">
                  <c:v>0.954870525839859</c:v>
                </c:pt>
                <c:pt idx="162">
                  <c:v>0.956409379552528</c:v>
                </c:pt>
                <c:pt idx="163">
                  <c:v>0.957835363837433</c:v>
                </c:pt>
                <c:pt idx="164">
                  <c:v>0.959138825120658</c:v>
                </c:pt>
                <c:pt idx="165">
                  <c:v>0.960310179637166</c:v>
                </c:pt>
                <c:pt idx="166">
                  <c:v>0.96134017674307</c:v>
                </c:pt>
                <c:pt idx="167">
                  <c:v>0.962220201920679</c:v>
                </c:pt>
                <c:pt idx="168">
                  <c:v>0.962942603312585</c:v>
                </c:pt>
                <c:pt idx="169">
                  <c:v>0.963501018008108</c:v>
                </c:pt>
                <c:pt idx="170">
                  <c:v>0.963890668680257</c:v>
                </c:pt>
                <c:pt idx="171">
                  <c:v>0.964108599497494</c:v>
                </c:pt>
                <c:pt idx="172">
                  <c:v>0.964153823894086</c:v>
                </c:pt>
                <c:pt idx="173">
                  <c:v>0.964027365884666</c:v>
                </c:pt>
                <c:pt idx="174">
                  <c:v>0.963732189666051</c:v>
                </c:pt>
                <c:pt idx="175">
                  <c:v>0.963273026487058</c:v>
                </c:pt>
                <c:pt idx="176">
                  <c:v>0.962656120007466</c:v>
                </c:pt>
                <c:pt idx="177">
                  <c:v>0.961888919107573</c:v>
                </c:pt>
                <c:pt idx="178">
                  <c:v>0.960979749281848</c:v>
                </c:pt>
                <c:pt idx="179">
                  <c:v>0.959937490852179</c:v>
                </c:pt>
                <c:pt idx="180">
                  <c:v>0.95877128587844</c:v>
                </c:pt>
                <c:pt idx="181">
                  <c:v>0.957490287822405</c:v>
                </c:pt>
                <c:pt idx="182">
                  <c:v>0.956103460473913</c:v>
                </c:pt>
                <c:pt idx="183">
                  <c:v>0.954619426502092</c:v>
                </c:pt>
                <c:pt idx="184">
                  <c:v>0.953046361715791</c:v>
                </c:pt>
                <c:pt idx="185">
                  <c:v>0.951391928661737</c:v>
                </c:pt>
                <c:pt idx="186">
                  <c:v>0.949663242218341</c:v>
                </c:pt>
                <c:pt idx="187">
                  <c:v>0.947866859918234</c:v>
                </c:pt>
                <c:pt idx="188">
                  <c:v>0.946008790438621</c:v>
                </c:pt>
                <c:pt idx="189">
                  <c:v>0.944094514707191</c:v>
                </c:pt>
                <c:pt idx="190">
                  <c:v>0.942129015156059</c:v>
                </c:pt>
                <c:pt idx="191">
                  <c:v>0.940116809678433</c:v>
                </c:pt>
                <c:pt idx="192">
                  <c:v>0.938061987733048</c:v>
                </c:pt>
                <c:pt idx="193">
                  <c:v>0.935968246775028</c:v>
                </c:pt>
                <c:pt idx="194">
                  <c:v>0.933838927771173</c:v>
                </c:pt>
                <c:pt idx="195">
                  <c:v>0.931677048999896</c:v>
                </c:pt>
                <c:pt idx="196">
                  <c:v>0.929485337663226</c:v>
                </c:pt>
                <c:pt idx="197">
                  <c:v>0.927266259073097</c:v>
                </c:pt>
                <c:pt idx="198">
                  <c:v>0.925022043337937</c:v>
                </c:pt>
                <c:pt idx="199">
                  <c:v>0.922754709584957</c:v>
                </c:pt>
                <c:pt idx="200">
                  <c:v>0.920466087823916</c:v>
                </c:pt>
                <c:pt idx="201">
                  <c:v>0.918157838599382</c:v>
                </c:pt>
                <c:pt idx="202">
                  <c:v>0.915831470600355</c:v>
                </c:pt>
                <c:pt idx="203">
                  <c:v>0.913488356403768</c:v>
                </c:pt>
                <c:pt idx="204">
                  <c:v>0.911129746527277</c:v>
                </c:pt>
                <c:pt idx="205">
                  <c:v>0.908756781959784</c:v>
                </c:pt>
                <c:pt idx="206">
                  <c:v>0.906370505327731</c:v>
                </c:pt>
                <c:pt idx="207">
                  <c:v>0.903971870843147</c:v>
                </c:pt>
                <c:pt idx="208">
                  <c:v>0.901561753166666</c:v>
                </c:pt>
                <c:pt idx="209">
                  <c:v>0.89914095530577</c:v>
                </c:pt>
                <c:pt idx="210">
                  <c:v>0.896710215656528</c:v>
                </c:pt>
                <c:pt idx="211">
                  <c:v>0.894270214285359</c:v>
                </c:pt>
                <c:pt idx="212">
                  <c:v>0.891821578536905</c:v>
                </c:pt>
                <c:pt idx="213">
                  <c:v>0.889364888044269</c:v>
                </c:pt>
                <c:pt idx="214">
                  <c:v>0.886900679209396</c:v>
                </c:pt>
                <c:pt idx="215">
                  <c:v>0.884429449213313</c:v>
                </c:pt>
                <c:pt idx="216">
                  <c:v>0.881951659609244</c:v>
                </c:pt>
                <c:pt idx="217">
                  <c:v>0.879467739545241</c:v>
                </c:pt>
                <c:pt idx="218">
                  <c:v>0.876978088657715</c:v>
                </c:pt>
                <c:pt idx="219">
                  <c:v>0.874483079672358</c:v>
                </c:pt>
                <c:pt idx="220">
                  <c:v>0.871983060744612</c:v>
                </c:pt>
                <c:pt idx="221">
                  <c:v>0.869478357568407</c:v>
                </c:pt>
                <c:pt idx="222">
                  <c:v>0.866969275278284</c:v>
                </c:pt>
                <c:pt idx="223">
                  <c:v>0.864456100167394</c:v>
                </c:pt>
                <c:pt idx="224">
                  <c:v>0.861939101241229</c:v>
                </c:pt>
                <c:pt idx="225">
                  <c:v>0.859418531624679</c:v>
                </c:pt>
                <c:pt idx="226">
                  <c:v>0.85689462983822</c:v>
                </c:pt>
                <c:pt idx="227">
                  <c:v>0.854367620957121</c:v>
                </c:pt>
                <c:pt idx="228">
                  <c:v>0.851837717666111</c:v>
                </c:pt>
                <c:pt idx="229">
                  <c:v>0.84930512122076</c:v>
                </c:pt>
                <c:pt idx="230">
                  <c:v>0.846770022325393</c:v>
                </c:pt>
                <c:pt idx="231">
                  <c:v>0.844232601936435</c:v>
                </c:pt>
                <c:pt idx="232">
                  <c:v>0.841693031999235</c:v>
                </c:pt>
                <c:pt idx="233">
                  <c:v>0.839151476125466</c:v>
                </c:pt>
                <c:pt idx="234">
                  <c:v>0.836608090217496</c:v>
                </c:pt>
                <c:pt idx="235">
                  <c:v>0.834063023045516</c:v>
                </c:pt>
                <c:pt idx="236">
                  <c:v>0.831516416782625</c:v>
                </c:pt>
                <c:pt idx="237">
                  <c:v>0.828968407502465</c:v>
                </c:pt>
                <c:pt idx="238">
                  <c:v>0.826419125643626</c:v>
                </c:pt>
                <c:pt idx="239">
                  <c:v>0.823868696444633</c:v>
                </c:pt>
                <c:pt idx="240">
                  <c:v>0.821317240352796</c:v>
                </c:pt>
                <c:pt idx="241">
                  <c:v>0.818764873410075</c:v>
                </c:pt>
                <c:pt idx="242">
                  <c:v>0.816211707618603</c:v>
                </c:pt>
                <c:pt idx="243">
                  <c:v>0.813657851288384</c:v>
                </c:pt>
                <c:pt idx="244">
                  <c:v>0.811103409369323</c:v>
                </c:pt>
                <c:pt idx="245">
                  <c:v>0.808548483769597</c:v>
                </c:pt>
                <c:pt idx="246">
                  <c:v>0.805993173662062</c:v>
                </c:pt>
                <c:pt idx="247">
                  <c:v>0.803437575780311</c:v>
                </c:pt>
                <c:pt idx="248">
                  <c:v>0.800881784705773</c:v>
                </c:pt>
                <c:pt idx="249">
                  <c:v>0.798325893147026</c:v>
                </c:pt>
                <c:pt idx="250">
                  <c:v>0.79576999221252</c:v>
                </c:pt>
                <c:pt idx="251">
                  <c:v>0.793214171677554</c:v>
                </c:pt>
                <c:pt idx="252">
                  <c:v>0.790658520246459</c:v>
                </c:pt>
                <c:pt idx="253">
                  <c:v>0.78810312581062</c:v>
                </c:pt>
                <c:pt idx="254">
                  <c:v>0.785548075703102</c:v>
                </c:pt>
                <c:pt idx="255">
                  <c:v>0.78299345695036</c:v>
                </c:pt>
                <c:pt idx="256">
                  <c:v>0.780439356521527</c:v>
                </c:pt>
                <c:pt idx="257">
                  <c:v>0.777885861575815</c:v>
                </c:pt>
                <c:pt idx="258">
                  <c:v>0.775333059708251</c:v>
                </c:pt>
                <c:pt idx="259">
                  <c:v>0.77278103919427</c:v>
                </c:pt>
                <c:pt idx="260">
                  <c:v>0.770229889233314</c:v>
                </c:pt>
                <c:pt idx="261">
                  <c:v>0.767679700191847</c:v>
                </c:pt>
                <c:pt idx="262">
                  <c:v>0.765130563845973</c:v>
                </c:pt>
                <c:pt idx="263">
                  <c:v>0.762582573623977</c:v>
                </c:pt>
                <c:pt idx="264">
                  <c:v>0.760035824849076</c:v>
                </c:pt>
                <c:pt idx="265">
                  <c:v>0.757490414982582</c:v>
                </c:pt>
                <c:pt idx="266">
                  <c:v>0.754946443867915</c:v>
                </c:pt>
                <c:pt idx="267">
                  <c:v>0.752404013975711</c:v>
                </c:pt>
                <c:pt idx="268">
                  <c:v>0.749863230650411</c:v>
                </c:pt>
                <c:pt idx="269">
                  <c:v>0.747324202358833</c:v>
                </c:pt>
                <c:pt idx="270">
                  <c:v>0.744787040941158</c:v>
                </c:pt>
                <c:pt idx="271">
                  <c:v>0.742251861864874</c:v>
                </c:pt>
                <c:pt idx="272">
                  <c:v>0.739718784482378</c:v>
                </c:pt>
                <c:pt idx="273">
                  <c:v>0.737187932292843</c:v>
                </c:pt>
                <c:pt idx="274">
                  <c:v>0.734659433209303</c:v>
                </c:pt>
                <c:pt idx="275">
                  <c:v>0.732133419831723</c:v>
                </c:pt>
                <c:pt idx="276">
                  <c:v>0.729610029727193</c:v>
                </c:pt>
                <c:pt idx="277">
                  <c:v>0.727089405718295</c:v>
                </c:pt>
                <c:pt idx="278">
                  <c:v>0.724571696181029</c:v>
                </c:pt>
                <c:pt idx="279">
                  <c:v>0.722057055353607</c:v>
                </c:pt>
                <c:pt idx="280">
                  <c:v>0.719545643657756</c:v>
                </c:pt>
                <c:pt idx="281">
                  <c:v>0.717037628034254</c:v>
                </c:pt>
                <c:pt idx="282">
                  <c:v>0.714533182294551</c:v>
                </c:pt>
                <c:pt idx="283">
                  <c:v>0.712032487490625</c:v>
                </c:pt>
                <c:pt idx="284">
                  <c:v>0.709535732305333</c:v>
                </c:pt>
                <c:pt idx="285">
                  <c:v>0.707043113465694</c:v>
                </c:pt>
                <c:pt idx="286">
                  <c:v>0.704554836181917</c:v>
                </c:pt>
                <c:pt idx="287">
                  <c:v>0.702071114615</c:v>
                </c:pt>
                <c:pt idx="288">
                  <c:v>0.699592172376157</c:v>
                </c:pt>
                <c:pt idx="289">
                  <c:v>0.697118243061523</c:v>
                </c:pt>
                <c:pt idx="290">
                  <c:v>0.694649570825775</c:v>
                </c:pt>
                <c:pt idx="291">
                  <c:v>0.692186410998853</c:v>
                </c:pt>
                <c:pt idx="292">
                  <c:v>0.689729030749897</c:v>
                </c:pt>
                <c:pt idx="293">
                  <c:v>0.68727770980326</c:v>
                </c:pt>
                <c:pt idx="294">
                  <c:v>0.684832741211464</c:v>
                </c:pt>
                <c:pt idx="295">
                  <c:v>0.682394432190544</c:v>
                </c:pt>
                <c:pt idx="296">
                  <c:v>0.679963105023536</c:v>
                </c:pt>
                <c:pt idx="297">
                  <c:v>0.677539098038251</c:v>
                </c:pt>
                <c:pt idx="298">
                  <c:v>0.675122766666021</c:v>
                </c:pt>
                <c:pt idx="299">
                  <c:v>0.672714484588432</c:v>
                </c:pt>
                <c:pt idx="300">
                  <c:v>0.670314644979569</c:v>
                </c:pt>
                <c:pt idx="301">
                  <c:v>0.66792366185197</c:v>
                </c:pt>
                <c:pt idx="302">
                  <c:v>0.665541971514652</c:v>
                </c:pt>
                <c:pt idx="303">
                  <c:v>0.663170034152556</c:v>
                </c:pt>
                <c:pt idx="304">
                  <c:v>0.660808335536866</c:v>
                </c:pt>
                <c:pt idx="305">
                  <c:v>0.658457388876617</c:v>
                </c:pt>
                <c:pt idx="306">
                  <c:v>0.656117736822255</c:v>
                </c:pt>
                <c:pt idx="307">
                  <c:v>0.653789953632553</c:v>
                </c:pt>
                <c:pt idx="308">
                  <c:v>0.65147464751674</c:v>
                </c:pt>
                <c:pt idx="309">
                  <c:v>0.649172463164127</c:v>
                </c:pt>
                <c:pt idx="310">
                  <c:v>0.646884084474057</c:v>
                </c:pt>
                <c:pt idx="311">
                  <c:v>0.644610237499129</c:v>
                </c:pt>
                <c:pt idx="312">
                  <c:v>0.642351693614931</c:v>
                </c:pt>
                <c:pt idx="313">
                  <c:v>0.640109272929442</c:v>
                </c:pt>
                <c:pt idx="314">
                  <c:v>0.637883847944895</c:v>
                </c:pt>
                <c:pt idx="315">
                  <c:v>0.635676347484333</c:v>
                </c:pt>
                <c:pt idx="316">
                  <c:v>0.633487760893978</c:v>
                </c:pt>
                <c:pt idx="317">
                  <c:v>0.631319142530789</c:v>
                </c:pt>
                <c:pt idx="318">
                  <c:v>0.629171616542413</c:v>
                </c:pt>
                <c:pt idx="319">
                  <c:v>0.627046381943273</c:v>
                </c:pt>
                <c:pt idx="320">
                  <c:v>0.624944717986376</c:v>
                </c:pt>
                <c:pt idx="321">
                  <c:v>0.62286798982457</c:v>
                </c:pt>
                <c:pt idx="322">
                  <c:v>0.62081765444787</c:v>
                </c:pt>
                <c:pt idx="323">
                  <c:v>0.618795266873928</c:v>
                </c:pt>
                <c:pt idx="324">
                  <c:v>0.616802486557238</c:v>
                </c:pt>
                <c:pt idx="325">
                  <c:v>0.614841083968288</c:v>
                </c:pt>
                <c:pt idx="326">
                  <c:v>0.612912947276073</c:v>
                </c:pt>
                <c:pt idx="327">
                  <c:v>0.611020089046219</c:v>
                </c:pt>
                <c:pt idx="328">
                  <c:v>0.609164652841424</c:v>
                </c:pt>
                <c:pt idx="329">
                  <c:v>0.607348919580823</c:v>
                </c:pt>
                <c:pt idx="330">
                  <c:v>0.605575313480057</c:v>
                </c:pt>
                <c:pt idx="331">
                  <c:v>0.603846407353713</c:v>
                </c:pt>
                <c:pt idx="332">
                  <c:v>0.602164927017023</c:v>
                </c:pt>
                <c:pt idx="333">
                  <c:v>0.600533754474451</c:v>
                </c:pt>
                <c:pt idx="334">
                  <c:v>0.598955929530384</c:v>
                </c:pt>
                <c:pt idx="335">
                  <c:v>0.597434649403327</c:v>
                </c:pt>
                <c:pt idx="336">
                  <c:v>0.59597326587268</c:v>
                </c:pt>
                <c:pt idx="337">
                  <c:v>0.594575279440419</c:v>
                </c:pt>
                <c:pt idx="338">
                  <c:v>0.593244329953789</c:v>
                </c:pt>
                <c:pt idx="339">
                  <c:v>0.591984183116577</c:v>
                </c:pt>
                <c:pt idx="340">
                  <c:v>0.590798712323308</c:v>
                </c:pt>
                <c:pt idx="341">
                  <c:v>0.589691875291901</c:v>
                </c:pt>
                <c:pt idx="342">
                  <c:v>0.588667685055488</c:v>
                </c:pt>
                <c:pt idx="343">
                  <c:v>0.587730175011696</c:v>
                </c:pt>
                <c:pt idx="344">
                  <c:v>0.586883357924834</c:v>
                </c:pt>
                <c:pt idx="345">
                  <c:v>0.586131179035845</c:v>
                </c:pt>
                <c:pt idx="346">
                  <c:v>0.585477463753792</c:v>
                </c:pt>
                <c:pt idx="347">
                  <c:v>0.584925860770636</c:v>
                </c:pt>
                <c:pt idx="348">
                  <c:v>0.584479781838156</c:v>
                </c:pt>
                <c:pt idx="349">
                  <c:v>0.584142339843314</c:v>
                </c:pt>
                <c:pt idx="350">
                  <c:v>0.583916287178263</c:v>
                </c:pt>
                <c:pt idx="351">
                  <c:v>0.58380395668135</c:v>
                </c:pt>
                <c:pt idx="352">
                  <c:v>0.583807207582984</c:v>
                </c:pt>
                <c:pt idx="353">
                  <c:v>0.583927378888958</c:v>
                </c:pt>
                <c:pt idx="354">
                  <c:v>0.584165252451013</c:v>
                </c:pt>
                <c:pt idx="355">
                  <c:v>0.584521027606469</c:v>
                </c:pt>
                <c:pt idx="356">
                  <c:v>0.584994308734916</c:v>
                </c:pt>
                <c:pt idx="357">
                  <c:v>0.585584106421555</c:v>
                </c:pt>
                <c:pt idx="358">
                  <c:v>0.586288852193026</c:v>
                </c:pt>
                <c:pt idx="359">
                  <c:v>0.587106426071079</c:v>
                </c:pt>
                <c:pt idx="360">
                  <c:v>0.588034195540513</c:v>
                </c:pt>
                <c:pt idx="361">
                  <c:v>0.589069064008127</c:v>
                </c:pt>
                <c:pt idx="362">
                  <c:v>0.590207526478329</c:v>
                </c:pt>
                <c:pt idx="363">
                  <c:v>0.591445730005499</c:v>
                </c:pt>
                <c:pt idx="364">
                  <c:v>0.592779536497746</c:v>
                </c:pt>
                <c:pt idx="365">
                  <c:v>0.59420458561679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634924"/>
        <c:axId val="17276547"/>
      </c:lineChart>
      <c:catAx>
        <c:axId val="676349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7276547"/>
        <c:crossesAt val="0"/>
        <c:auto val="1"/>
        <c:lblAlgn val="ctr"/>
        <c:lblOffset val="100"/>
        <c:noMultiLvlLbl val="0"/>
      </c:catAx>
      <c:valAx>
        <c:axId val="17276547"/>
        <c:scaling>
          <c:orientation val="minMax"/>
          <c:max val="1"/>
          <c:min val="0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numFmt formatCode="h:mm:ss;@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7634924"/>
        <c:crossesAt val="1"/>
        <c:crossBetween val="midCat"/>
        <c:majorUnit val="0.25"/>
      </c:valAx>
      <c:spPr>
        <a:solidFill>
          <a:srgbClr val="ffffff"/>
        </a:solidFill>
        <a:ln w="25560">
          <a:noFill/>
        </a:ln>
      </c:spPr>
    </c:plotArea>
    <c:legend>
      <c:legendPos val="r"/>
      <c:layout>
        <c:manualLayout>
          <c:xMode val="edge"/>
          <c:yMode val="edge"/>
          <c:x val="0.548190061229725"/>
          <c:y val="0.331828431164922"/>
          <c:w val="0.345525856775099"/>
          <c:h val="0.363647595797174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  <a:ea typeface="Calibri"/>
              </a:rPr>
              <a:t>Eq of Time (minutes)</a:t>
            </a:r>
          </a:p>
        </c:rich>
      </c:tx>
      <c:layout>
        <c:manualLayout>
          <c:xMode val="edge"/>
          <c:yMode val="edge"/>
          <c:x val="0.169586161594044"/>
          <c:y val="0.10925957739220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686665206919"/>
          <c:y val="0.459027658477925"/>
          <c:w val="0.714254433982921"/>
          <c:h val="0.47259920975777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Calculations!$V$1</c:f>
              <c:strCache>
                <c:ptCount val="1"/>
                <c:pt idx="0">
                  <c:v>Eq of Time (minutes)</c:v>
                </c:pt>
              </c:strCache>
            </c:strRef>
          </c:tx>
          <c:spPr>
            <a:solidFill>
              <a:srgbClr val="666699"/>
            </a:solidFill>
            <a:ln w="2556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Calculations!$V$3:$V$366</c:f>
              <c:numCache>
                <c:formatCode>General</c:formatCode>
                <c:ptCount val="364"/>
                <c:pt idx="0">
                  <c:v>-4.02927907536095</c:v>
                </c:pt>
                <c:pt idx="1">
                  <c:v>-4.49030023442519</c:v>
                </c:pt>
                <c:pt idx="2">
                  <c:v>-4.94504088339469</c:v>
                </c:pt>
                <c:pt idx="3">
                  <c:v>-5.39302269071292</c:v>
                </c:pt>
                <c:pt idx="4">
                  <c:v>-5.83377893197486</c:v>
                </c:pt>
                <c:pt idx="5">
                  <c:v>-6.2668551956324</c:v>
                </c:pt>
                <c:pt idx="6">
                  <c:v>-6.69181005764607</c:v>
                </c:pt>
                <c:pt idx="7">
                  <c:v>-7.10821572362352</c:v>
                </c:pt>
                <c:pt idx="8">
                  <c:v>-7.51565863706363</c:v>
                </c:pt>
                <c:pt idx="9">
                  <c:v>-7.91374005248111</c:v>
                </c:pt>
                <c:pt idx="10">
                  <c:v>-8.30207657228377</c:v>
                </c:pt>
                <c:pt idx="11">
                  <c:v>-8.68030064640763</c:v>
                </c:pt>
                <c:pt idx="12">
                  <c:v>-9.04806103385633</c:v>
                </c:pt>
                <c:pt idx="13">
                  <c:v>-9.40502322540669</c:v>
                </c:pt>
                <c:pt idx="14">
                  <c:v>-9.75086982688574</c:v>
                </c:pt>
                <c:pt idx="15">
                  <c:v>-10.0853009025491</c:v>
                </c:pt>
                <c:pt idx="16">
                  <c:v>-10.4080342782445</c:v>
                </c:pt>
                <c:pt idx="17">
                  <c:v>-10.7188058041458</c:v>
                </c:pt>
                <c:pt idx="18">
                  <c:v>-11.0173695770134</c:v>
                </c:pt>
                <c:pt idx="19">
                  <c:v>-11.3034981220461</c:v>
                </c:pt>
                <c:pt idx="20">
                  <c:v>-11.5769825345185</c:v>
                </c:pt>
                <c:pt idx="21">
                  <c:v>-11.8376325815455</c:v>
                </c:pt>
                <c:pt idx="22">
                  <c:v>-12.0852767644239</c:v>
                </c:pt>
                <c:pt idx="23">
                  <c:v>-12.3197623421304</c:v>
                </c:pt>
                <c:pt idx="24">
                  <c:v>-12.5409553166681</c:v>
                </c:pt>
                <c:pt idx="25">
                  <c:v>-12.7487403810828</c:v>
                </c:pt>
                <c:pt idx="26">
                  <c:v>-12.9430208310584</c:v>
                </c:pt>
                <c:pt idx="27">
                  <c:v>-13.1237184411226</c:v>
                </c:pt>
                <c:pt idx="28">
                  <c:v>-13.2907733065872</c:v>
                </c:pt>
                <c:pt idx="29">
                  <c:v>-13.4441436524349</c:v>
                </c:pt>
                <c:pt idx="30">
                  <c:v>-13.5838056104651</c:v>
                </c:pt>
                <c:pt idx="31">
                  <c:v>-13.7097529660711</c:v>
                </c:pt>
                <c:pt idx="32">
                  <c:v>-13.8219968761198</c:v>
                </c:pt>
                <c:pt idx="33">
                  <c:v>-13.9205655594484</c:v>
                </c:pt>
                <c:pt idx="34">
                  <c:v>-14.0055039615647</c:v>
                </c:pt>
                <c:pt idx="35">
                  <c:v>-14.0768733951871</c:v>
                </c:pt>
                <c:pt idx="36">
                  <c:v>-14.1347511583035</c:v>
                </c:pt>
                <c:pt idx="37">
                  <c:v>-14.1792301314633</c:v>
                </c:pt>
                <c:pt idx="38">
                  <c:v>-14.2104183560473</c:v>
                </c:pt>
                <c:pt idx="39">
                  <c:v>-14.2284385952842</c:v>
                </c:pt>
                <c:pt idx="40">
                  <c:v>-14.2334278797867</c:v>
                </c:pt>
                <c:pt idx="41">
                  <c:v>-14.2255370393942</c:v>
                </c:pt>
                <c:pt idx="42">
                  <c:v>-14.2049302231044</c:v>
                </c:pt>
                <c:pt idx="43">
                  <c:v>-14.1717844088598</c:v>
                </c:pt>
                <c:pt idx="44">
                  <c:v>-14.1262889049495</c:v>
                </c:pt>
                <c:pt idx="45">
                  <c:v>-14.0686448447479</c:v>
                </c:pt>
                <c:pt idx="46">
                  <c:v>-13.9990646764915</c:v>
                </c:pt>
                <c:pt idx="47">
                  <c:v>-13.9177716497541</c:v>
                </c:pt>
                <c:pt idx="48">
                  <c:v>-13.8249993002231</c:v>
                </c:pt>
                <c:pt idx="49">
                  <c:v>-13.7209909343492</c:v>
                </c:pt>
                <c:pt idx="50">
                  <c:v>-13.6059991153669</c:v>
                </c:pt>
                <c:pt idx="51">
                  <c:v>-13.4802851521222</c:v>
                </c:pt>
                <c:pt idx="52">
                  <c:v>-13.3441185920891</c:v>
                </c:pt>
                <c:pt idx="53">
                  <c:v>-13.1977767198625</c:v>
                </c:pt>
                <c:pt idx="54">
                  <c:v>-13.0415440623517</c:v>
                </c:pt>
                <c:pt idx="55">
                  <c:v>-12.8757119018139</c:v>
                </c:pt>
                <c:pt idx="56">
                  <c:v>-12.7005777977794</c:v>
                </c:pt>
                <c:pt idx="57">
                  <c:v>-12.5164451188301</c:v>
                </c:pt>
                <c:pt idx="58">
                  <c:v>-12.3236225851083</c:v>
                </c:pt>
                <c:pt idx="59">
                  <c:v>-12.1224238223345</c:v>
                </c:pt>
                <c:pt idx="60">
                  <c:v>-11.9131669280144</c:v>
                </c:pt>
                <c:pt idx="61">
                  <c:v>-11.6961740504319</c:v>
                </c:pt>
                <c:pt idx="62">
                  <c:v>-11.4717709809095</c:v>
                </c:pt>
                <c:pt idx="63">
                  <c:v>-11.2402867597454</c:v>
                </c:pt>
                <c:pt idx="64">
                  <c:v>-11.0020532961063</c:v>
                </c:pt>
                <c:pt idx="65">
                  <c:v>-10.7574050020962</c:v>
                </c:pt>
                <c:pt idx="66">
                  <c:v>-10.5066784410967</c:v>
                </c:pt>
                <c:pt idx="67">
                  <c:v>-10.250211990402</c:v>
                </c:pt>
                <c:pt idx="68">
                  <c:v>-9.988345518065</c:v>
                </c:pt>
                <c:pt idx="69">
                  <c:v>-9.72142007379688</c:v>
                </c:pt>
                <c:pt idx="70">
                  <c:v>-9.44977759367114</c:v>
                </c:pt>
                <c:pt idx="71">
                  <c:v>-9.17376061829904</c:v>
                </c:pt>
                <c:pt idx="72">
                  <c:v>-8.89371202407175</c:v>
                </c:pt>
                <c:pt idx="73">
                  <c:v>-8.60997476699077</c:v>
                </c:pt>
                <c:pt idx="74">
                  <c:v>-8.32289163853418</c:v>
                </c:pt>
                <c:pt idx="75">
                  <c:v>-8.03280503294388</c:v>
                </c:pt>
                <c:pt idx="76">
                  <c:v>-7.74005672527533</c:v>
                </c:pt>
                <c:pt idx="77">
                  <c:v>-7.44498765946983</c:v>
                </c:pt>
                <c:pt idx="78">
                  <c:v>-7.14793774568984</c:v>
                </c:pt>
                <c:pt idx="79">
                  <c:v>-6.84924566610267</c:v>
                </c:pt>
                <c:pt idx="80">
                  <c:v>-6.54924868825893</c:v>
                </c:pt>
                <c:pt idx="81">
                  <c:v>-6.24828248520284</c:v>
                </c:pt>
                <c:pt idx="82">
                  <c:v>-5.94668096139737</c:v>
                </c:pt>
                <c:pt idx="83">
                  <c:v>-5.64477608357155</c:v>
                </c:pt>
                <c:pt idx="84">
                  <c:v>-5.34289771554268</c:v>
                </c:pt>
                <c:pt idx="85">
                  <c:v>-5.04137345610208</c:v>
                </c:pt>
                <c:pt idx="86">
                  <c:v>-4.74052847903316</c:v>
                </c:pt>
                <c:pt idx="87">
                  <c:v>-4.44068537434802</c:v>
                </c:pt>
                <c:pt idx="88">
                  <c:v>-4.14216398984656</c:v>
                </c:pt>
                <c:pt idx="89">
                  <c:v>-3.84528127211581</c:v>
                </c:pt>
                <c:pt idx="90">
                  <c:v>-3.55035110612726</c:v>
                </c:pt>
                <c:pt idx="91">
                  <c:v>-3.25768415261697</c:v>
                </c:pt>
                <c:pt idx="92">
                  <c:v>-2.96758768247064</c:v>
                </c:pt>
                <c:pt idx="93">
                  <c:v>-2.68036540738651</c:v>
                </c:pt>
                <c:pt idx="94">
                  <c:v>-2.3963173061425</c:v>
                </c:pt>
                <c:pt idx="95">
                  <c:v>-2.11573944583345</c:v>
                </c:pt>
                <c:pt idx="96">
                  <c:v>-1.83892379752474</c:v>
                </c:pt>
                <c:pt idx="97">
                  <c:v>-1.56615804581424</c:v>
                </c:pt>
                <c:pt idx="98">
                  <c:v>-1.29772539187466</c:v>
                </c:pt>
                <c:pt idx="99">
                  <c:v>-1.03390434961561</c:v>
                </c:pt>
                <c:pt idx="100">
                  <c:v>-0.774968534670705</c:v>
                </c:pt>
                <c:pt idx="101">
                  <c:v>-0.521186446010058</c:v>
                </c:pt>
                <c:pt idx="102">
                  <c:v>-0.272821240038682</c:v>
                </c:pt>
                <c:pt idx="103">
                  <c:v>-0.0301304971262245</c:v>
                </c:pt>
                <c:pt idx="104">
                  <c:v>0.206634019385619</c:v>
                </c:pt>
                <c:pt idx="105">
                  <c:v>0.437226611603792</c:v>
                </c:pt>
                <c:pt idx="106">
                  <c:v>0.661407902723205</c:v>
                </c:pt>
                <c:pt idx="107">
                  <c:v>0.878945099608307</c:v>
                </c:pt>
                <c:pt idx="108">
                  <c:v>1.08961226195684</c:v>
                </c:pt>
                <c:pt idx="109">
                  <c:v>1.29319057759915</c:v>
                </c:pt>
                <c:pt idx="110">
                  <c:v>1.48946864341278</c:v>
                </c:pt>
                <c:pt idx="111">
                  <c:v>1.6782427512426</c:v>
                </c:pt>
                <c:pt idx="112">
                  <c:v>1.85931717816143</c:v>
                </c:pt>
                <c:pt idx="113">
                  <c:v>2.03250448030936</c:v>
                </c:pt>
                <c:pt idx="114">
                  <c:v>2.1976257894953</c:v>
                </c:pt>
                <c:pt idx="115">
                  <c:v>2.354511111675</c:v>
                </c:pt>
                <c:pt idx="116">
                  <c:v>2.50299962635682</c:v>
                </c:pt>
                <c:pt idx="117">
                  <c:v>2.64293998592325</c:v>
                </c:pt>
                <c:pt idx="118">
                  <c:v>2.77419061381579</c:v>
                </c:pt>
                <c:pt idx="119">
                  <c:v>2.89662000046756</c:v>
                </c:pt>
                <c:pt idx="120">
                  <c:v>3.01010699583615</c:v>
                </c:pt>
                <c:pt idx="121">
                  <c:v>3.11454109734699</c:v>
                </c:pt>
                <c:pt idx="122">
                  <c:v>3.20982273202372</c:v>
                </c:pt>
                <c:pt idx="123">
                  <c:v>3.29586353156316</c:v>
                </c:pt>
                <c:pt idx="124">
                  <c:v>3.37258659908619</c:v>
                </c:pt>
                <c:pt idx="125">
                  <c:v>3.43992676628475</c:v>
                </c:pt>
                <c:pt idx="126">
                  <c:v>3.49783083968027</c:v>
                </c:pt>
                <c:pt idx="127">
                  <c:v>3.54625783470717</c:v>
                </c:pt>
                <c:pt idx="128">
                  <c:v>3.58517919633945</c:v>
                </c:pt>
                <c:pt idx="129">
                  <c:v>3.61457900499482</c:v>
                </c:pt>
                <c:pt idx="130">
                  <c:v>3.63445416646791</c:v>
                </c:pt>
                <c:pt idx="131">
                  <c:v>3.64481458466998</c:v>
                </c:pt>
                <c:pt idx="132">
                  <c:v>3.64568331598926</c:v>
                </c:pt>
                <c:pt idx="133">
                  <c:v>3.6370967041154</c:v>
                </c:pt>
                <c:pt idx="134">
                  <c:v>3.61910449422941</c:v>
                </c:pt>
                <c:pt idx="135">
                  <c:v>3.59176992549993</c:v>
                </c:pt>
                <c:pt idx="136">
                  <c:v>3.55516980089168</c:v>
                </c:pt>
                <c:pt idx="137">
                  <c:v>3.50939453334944</c:v>
                </c:pt>
                <c:pt idx="138">
                  <c:v>3.45454816749354</c:v>
                </c:pt>
                <c:pt idx="139">
                  <c:v>3.39074837602959</c:v>
                </c:pt>
                <c:pt idx="140">
                  <c:v>3.31812643016137</c:v>
                </c:pt>
                <c:pt idx="141">
                  <c:v>3.2368271433684</c:v>
                </c:pt>
                <c:pt idx="142">
                  <c:v>3.14700878800577</c:v>
                </c:pt>
                <c:pt idx="143">
                  <c:v>3.04884298426719</c:v>
                </c:pt>
                <c:pt idx="144">
                  <c:v>2.94251456114418</c:v>
                </c:pt>
                <c:pt idx="145">
                  <c:v>2.82822138912086</c:v>
                </c:pt>
                <c:pt idx="146">
                  <c:v>2.70617418442988</c:v>
                </c:pt>
                <c:pt idx="147">
                  <c:v>2.57659628480156</c:v>
                </c:pt>
                <c:pt idx="148">
                  <c:v>2.43972339674332</c:v>
                </c:pt>
                <c:pt idx="149">
                  <c:v>2.29580331448372</c:v>
                </c:pt>
                <c:pt idx="150">
                  <c:v>2.14509561082148</c:v>
                </c:pt>
                <c:pt idx="151">
                  <c:v>1.9878713002301</c:v>
                </c:pt>
                <c:pt idx="152">
                  <c:v>1.82441247466017</c:v>
                </c:pt>
                <c:pt idx="153">
                  <c:v>1.65501191259257</c:v>
                </c:pt>
                <c:pt idx="154">
                  <c:v>1.47997266199917</c:v>
                </c:pt>
                <c:pt idx="155">
                  <c:v>1.29960759796542</c:v>
                </c:pt>
                <c:pt idx="156">
                  <c:v>1.11423895581661</c:v>
                </c:pt>
                <c:pt idx="157">
                  <c:v>0.9241978407034</c:v>
                </c:pt>
                <c:pt idx="158">
                  <c:v>0.72982371467975</c:v>
                </c:pt>
                <c:pt idx="159">
                  <c:v>0.531463862400385</c:v>
                </c:pt>
                <c:pt idx="160">
                  <c:v>0.329472836646412</c:v>
                </c:pt>
                <c:pt idx="161">
                  <c:v>0.124211884973692</c:v>
                </c:pt>
                <c:pt idx="162">
                  <c:v>-0.0839516411533306</c:v>
                </c:pt>
                <c:pt idx="163">
                  <c:v>-0.294644893310043</c:v>
                </c:pt>
                <c:pt idx="164">
                  <c:v>-0.507490147629628</c:v>
                </c:pt>
                <c:pt idx="165">
                  <c:v>-0.722105439347581</c:v>
                </c:pt>
                <c:pt idx="166">
                  <c:v>-0.938105208741982</c:v>
                </c:pt>
                <c:pt idx="167">
                  <c:v>-1.15510095682132</c:v>
                </c:pt>
                <c:pt idx="168">
                  <c:v>-1.37270190905869</c:v>
                </c:pt>
                <c:pt idx="169">
                  <c:v>-1.59051568543373</c:v>
                </c:pt>
                <c:pt idx="170">
                  <c:v>-1.80814897502167</c:v>
                </c:pt>
                <c:pt idx="171">
                  <c:v>-2.02520821335059</c:v>
                </c:pt>
                <c:pt idx="172">
                  <c:v>-2.24130026073599</c:v>
                </c:pt>
                <c:pt idx="173">
                  <c:v>-2.45603307978496</c:v>
                </c:pt>
                <c:pt idx="174">
                  <c:v>-2.66901641028018</c:v>
                </c:pt>
                <c:pt idx="175">
                  <c:v>-2.87986243964836</c:v>
                </c:pt>
                <c:pt idx="176">
                  <c:v>-3.08818646723766</c:v>
                </c:pt>
                <c:pt idx="177">
                  <c:v>-3.29360756066068</c:v>
                </c:pt>
                <c:pt idx="178">
                  <c:v>-3.49574920247727</c:v>
                </c:pt>
                <c:pt idx="179">
                  <c:v>-3.69423992552514</c:v>
                </c:pt>
                <c:pt idx="180">
                  <c:v>-3.88871393526885</c:v>
                </c:pt>
                <c:pt idx="181">
                  <c:v>-4.07881171756729</c:v>
                </c:pt>
                <c:pt idx="182">
                  <c:v>-4.2641806303256</c:v>
                </c:pt>
                <c:pt idx="183">
                  <c:v>-4.44447547755254</c:v>
                </c:pt>
                <c:pt idx="184">
                  <c:v>-4.61935906442919</c:v>
                </c:pt>
                <c:pt idx="185">
                  <c:v>-4.78850273203912</c:v>
                </c:pt>
                <c:pt idx="186">
                  <c:v>-4.95158687052154</c:v>
                </c:pt>
                <c:pt idx="187">
                  <c:v>-5.10830140945606</c:v>
                </c:pt>
                <c:pt idx="188">
                  <c:v>-5.2583462844158</c:v>
                </c:pt>
                <c:pt idx="189">
                  <c:v>-5.40143187867581</c:v>
                </c:pt>
                <c:pt idx="190">
                  <c:v>-5.53727943918726</c:v>
                </c:pt>
                <c:pt idx="191">
                  <c:v>-5.66562146601891</c:v>
                </c:pt>
                <c:pt idx="192">
                  <c:v>-5.78620207455169</c:v>
                </c:pt>
                <c:pt idx="193">
                  <c:v>-5.89877732984643</c:v>
                </c:pt>
                <c:pt idx="194">
                  <c:v>-6.00311555267656</c:v>
                </c:pt>
                <c:pt idx="195">
                  <c:v>-6.09899759684308</c:v>
                </c:pt>
                <c:pt idx="196">
                  <c:v>-6.18621709749497</c:v>
                </c:pt>
                <c:pt idx="197">
                  <c:v>-6.26458069026993</c:v>
                </c:pt>
                <c:pt idx="198">
                  <c:v>-6.33390820119957</c:v>
                </c:pt>
                <c:pt idx="199">
                  <c:v>-6.39403280740499</c:v>
                </c:pt>
                <c:pt idx="200">
                  <c:v>-6.44480116873586</c:v>
                </c:pt>
                <c:pt idx="201">
                  <c:v>-6.48607353059324</c:v>
                </c:pt>
                <c:pt idx="202">
                  <c:v>-6.51772379828276</c:v>
                </c:pt>
                <c:pt idx="203">
                  <c:v>-6.53963958334489</c:v>
                </c:pt>
                <c:pt idx="204">
                  <c:v>-6.55172222240481</c:v>
                </c:pt>
                <c:pt idx="205">
                  <c:v>-6.55388676917116</c:v>
                </c:pt>
                <c:pt idx="206">
                  <c:v>-6.54606196030693</c:v>
                </c:pt>
                <c:pt idx="207">
                  <c:v>-6.52819015598019</c:v>
                </c:pt>
                <c:pt idx="208">
                  <c:v>-6.50022725597417</c:v>
                </c:pt>
                <c:pt idx="209">
                  <c:v>-6.46214259232021</c:v>
                </c:pt>
                <c:pt idx="210">
                  <c:v>-6.41391879948232</c:v>
                </c:pt>
                <c:pt idx="211">
                  <c:v>-6.35555166318242</c:v>
                </c:pt>
                <c:pt idx="212">
                  <c:v>-6.28704994902043</c:v>
                </c:pt>
                <c:pt idx="213">
                  <c:v>-6.20843521208944</c:v>
                </c:pt>
                <c:pt idx="214">
                  <c:v>-6.11974158883458</c:v>
                </c:pt>
                <c:pt idx="215">
                  <c:v>-6.02101557244308</c:v>
                </c:pt>
                <c:pt idx="216">
                  <c:v>-5.91231577308329</c:v>
                </c:pt>
                <c:pt idx="217">
                  <c:v>-5.79371266434017</c:v>
                </c:pt>
                <c:pt idx="218">
                  <c:v>-5.6652883172113</c:v>
                </c:pt>
                <c:pt idx="219">
                  <c:v>-5.52713612303993</c:v>
                </c:pt>
                <c:pt idx="220">
                  <c:v>-5.37936050676439</c:v>
                </c:pt>
                <c:pt idx="221">
                  <c:v>-5.22207663187062</c:v>
                </c:pt>
                <c:pt idx="222">
                  <c:v>-5.0554100984122</c:v>
                </c:pt>
                <c:pt idx="223">
                  <c:v>-4.87949663545909</c:v>
                </c:pt>
                <c:pt idx="224">
                  <c:v>-4.69448178931048</c:v>
                </c:pt>
                <c:pt idx="225">
                  <c:v>-4.5005206087749</c:v>
                </c:pt>
                <c:pt idx="226">
                  <c:v>-4.29777732879622</c:v>
                </c:pt>
                <c:pt idx="227">
                  <c:v>-4.08642505364822</c:v>
                </c:pt>
                <c:pt idx="228">
                  <c:v>-3.8666454408904</c:v>
                </c:pt>
                <c:pt idx="229">
                  <c:v>-3.63862838721961</c:v>
                </c:pt>
                <c:pt idx="230">
                  <c:v>-3.40257171728283</c:v>
                </c:pt>
                <c:pt idx="231">
                  <c:v>-3.15868087647441</c:v>
                </c:pt>
                <c:pt idx="232">
                  <c:v>-2.90716862866472</c:v>
                </c:pt>
                <c:pt idx="233">
                  <c:v>-2.64825475972845</c:v>
                </c:pt>
                <c:pt idx="234">
                  <c:v>-2.38216578767685</c:v>
                </c:pt>
                <c:pt idx="235">
                  <c:v>-2.10913468012063</c:v>
                </c:pt>
                <c:pt idx="236">
                  <c:v>-1.82940057969595</c:v>
                </c:pt>
                <c:pt idx="237">
                  <c:v>-1.54320853801131</c:v>
                </c:pt>
                <c:pt idx="238">
                  <c:v>-1.25080925859502</c:v>
                </c:pt>
                <c:pt idx="239">
                  <c:v>-0.952458849209332</c:v>
                </c:pt>
                <c:pt idx="240">
                  <c:v>-0.648418583838137</c:v>
                </c:pt>
                <c:pt idx="241">
                  <c:v>-0.338954674542619</c:v>
                </c:pt>
                <c:pt idx="242">
                  <c:v>-0.0243380533011028</c:v>
                </c:pt>
                <c:pt idx="243">
                  <c:v>0.295155836144322</c:v>
                </c:pt>
                <c:pt idx="244">
                  <c:v>0.619247236500814</c:v>
                </c:pt>
                <c:pt idx="245">
                  <c:v>0.947652265354678</c:v>
                </c:pt>
                <c:pt idx="246">
                  <c:v>1.28008309405618</c:v>
                </c:pt>
                <c:pt idx="247">
                  <c:v>1.61624811738328</c:v>
                </c:pt>
                <c:pt idx="248">
                  <c:v>1.9558521144005</c:v>
                </c:pt>
                <c:pt idx="249">
                  <c:v>2.29859640098314</c:v>
                </c:pt>
                <c:pt idx="250">
                  <c:v>2.64417897458598</c:v>
                </c:pt>
                <c:pt idx="251">
                  <c:v>2.99229465187332</c:v>
                </c:pt>
                <c:pt idx="252">
                  <c:v>3.34263519992489</c:v>
                </c:pt>
                <c:pt idx="253">
                  <c:v>3.69488946176644</c:v>
                </c:pt>
                <c:pt idx="254">
                  <c:v>4.04874347705536</c:v>
                </c:pt>
                <c:pt idx="255">
                  <c:v>4.40388059879328</c:v>
                </c:pt>
                <c:pt idx="256">
                  <c:v>4.75998160697662</c:v>
                </c:pt>
                <c:pt idx="257">
                  <c:v>5.11672482016172</c:v>
                </c:pt>
                <c:pt idx="258">
                  <c:v>5.47378620592068</c:v>
                </c:pt>
                <c:pt idx="259">
                  <c:v>5.83083949123153</c:v>
                </c:pt>
                <c:pt idx="260">
                  <c:v>6.18755627383404</c:v>
                </c:pt>
                <c:pt idx="261">
                  <c:v>6.54360613562444</c:v>
                </c:pt>
                <c:pt idx="262">
                  <c:v>6.89865675915367</c:v>
                </c:pt>
                <c:pt idx="263">
                  <c:v>7.25237404830107</c:v>
                </c:pt>
                <c:pt idx="264">
                  <c:v>7.60442225420168</c:v>
                </c:pt>
                <c:pt idx="265">
                  <c:v>7.95446410746875</c:v>
                </c:pt>
                <c:pt idx="266">
                  <c:v>8.30216095775978</c:v>
                </c:pt>
                <c:pt idx="267">
                  <c:v>8.64717292170005</c:v>
                </c:pt>
                <c:pt idx="268">
                  <c:v>8.98915904013446</c:v>
                </c:pt>
                <c:pt idx="269">
                  <c:v>9.3277774456554</c:v>
                </c:pt>
                <c:pt idx="270">
                  <c:v>9.66268554130634</c:v>
                </c:pt>
                <c:pt idx="271">
                  <c:v>9.99354019129719</c:v>
                </c:pt>
                <c:pt idx="272">
                  <c:v>10.3199979245322</c:v>
                </c:pt>
                <c:pt idx="273">
                  <c:v>10.6417151516587</c:v>
                </c:pt>
                <c:pt idx="274">
                  <c:v>10.9583483963094</c:v>
                </c:pt>
                <c:pt idx="275">
                  <c:v>11.2695545411068</c:v>
                </c:pt>
                <c:pt idx="276">
                  <c:v>11.5749910889453</c:v>
                </c:pt>
                <c:pt idx="277">
                  <c:v>11.8743164399591</c:v>
                </c:pt>
                <c:pt idx="278">
                  <c:v>12.1671901845199</c:v>
                </c:pt>
                <c:pt idx="279">
                  <c:v>12.4532734125013</c:v>
                </c:pt>
                <c:pt idx="280">
                  <c:v>12.7322290389571</c:v>
                </c:pt>
                <c:pt idx="281">
                  <c:v>13.0037221462699</c:v>
                </c:pt>
                <c:pt idx="282">
                  <c:v>13.2674203427177</c:v>
                </c:pt>
                <c:pt idx="283">
                  <c:v>13.5229941373087</c:v>
                </c:pt>
                <c:pt idx="284">
                  <c:v>13.7701173306399</c:v>
                </c:pt>
                <c:pt idx="285">
                  <c:v>14.0084674214125</c:v>
                </c:pt>
                <c:pt idx="286">
                  <c:v>14.2377260281583</c:v>
                </c:pt>
                <c:pt idx="287">
                  <c:v>14.4575793256068</c:v>
                </c:pt>
                <c:pt idx="288">
                  <c:v>14.6677184950279</c:v>
                </c:pt>
                <c:pt idx="289">
                  <c:v>14.8678401877919</c:v>
                </c:pt>
                <c:pt idx="290">
                  <c:v>15.0576470012653</c:v>
                </c:pt>
                <c:pt idx="291">
                  <c:v>15.236847966096</c:v>
                </c:pt>
                <c:pt idx="292">
                  <c:v>15.4051590438106</c:v>
                </c:pt>
                <c:pt idx="293">
                  <c:v>15.5623036335858</c:v>
                </c:pt>
                <c:pt idx="294">
                  <c:v>15.708013086947</c:v>
                </c:pt>
                <c:pt idx="295">
                  <c:v>15.8420272290709</c:v>
                </c:pt>
                <c:pt idx="296">
                  <c:v>15.9640948852939</c:v>
                </c:pt>
                <c:pt idx="297">
                  <c:v>16.0739744113399</c:v>
                </c:pt>
                <c:pt idx="298">
                  <c:v>16.1714342257277</c:v>
                </c:pt>
                <c:pt idx="299">
                  <c:v>16.2562533427477</c:v>
                </c:pt>
                <c:pt idx="300">
                  <c:v>16.3282219043321</c:v>
                </c:pt>
                <c:pt idx="301">
                  <c:v>16.3871417091143</c:v>
                </c:pt>
                <c:pt idx="302">
                  <c:v>16.4328267369011</c:v>
                </c:pt>
                <c:pt idx="303">
                  <c:v>16.4651036667736</c:v>
                </c:pt>
                <c:pt idx="304">
                  <c:v>16.4838123869753</c:v>
                </c:pt>
                <c:pt idx="305">
                  <c:v>16.4888064947482</c:v>
                </c:pt>
                <c:pt idx="306">
                  <c:v>16.4799537842467</c:v>
                </c:pt>
                <c:pt idx="307">
                  <c:v>16.4571367206621</c:v>
                </c:pt>
                <c:pt idx="308">
                  <c:v>16.4202528986867</c:v>
                </c:pt>
                <c:pt idx="309">
                  <c:v>16.3692154834615</c:v>
                </c:pt>
                <c:pt idx="310">
                  <c:v>16.303953632162</c:v>
                </c:pt>
                <c:pt idx="311">
                  <c:v>16.2244128944121</c:v>
                </c:pt>
                <c:pt idx="312">
                  <c:v>16.1305555897393</c:v>
                </c:pt>
                <c:pt idx="313">
                  <c:v>16.0223611603363</c:v>
                </c:pt>
                <c:pt idx="314">
                  <c:v>15.8998264974348</c:v>
                </c:pt>
                <c:pt idx="315">
                  <c:v>15.7629662396633</c:v>
                </c:pt>
                <c:pt idx="316">
                  <c:v>15.6118130418162</c:v>
                </c:pt>
                <c:pt idx="317">
                  <c:v>15.4464178125467</c:v>
                </c:pt>
                <c:pt idx="318">
                  <c:v>15.2668499195588</c:v>
                </c:pt>
                <c:pt idx="319">
                  <c:v>15.0731973609767</c:v>
                </c:pt>
                <c:pt idx="320">
                  <c:v>14.8655669016486</c:v>
                </c:pt>
                <c:pt idx="321">
                  <c:v>14.6440841732525</c:v>
                </c:pt>
                <c:pt idx="322">
                  <c:v>14.4088937371646</c:v>
                </c:pt>
                <c:pt idx="323">
                  <c:v>14.1601591091728</c:v>
                </c:pt>
                <c:pt idx="324">
                  <c:v>13.89806274522</c:v>
                </c:pt>
                <c:pt idx="325">
                  <c:v>13.6228059874966</c:v>
                </c:pt>
                <c:pt idx="326">
                  <c:v>13.3346089703055</c:v>
                </c:pt>
                <c:pt idx="327">
                  <c:v>13.0337104852723</c:v>
                </c:pt>
                <c:pt idx="328">
                  <c:v>12.72036780558</c:v>
                </c:pt>
                <c:pt idx="329">
                  <c:v>12.3948564690646</c:v>
                </c:pt>
                <c:pt idx="330">
                  <c:v>12.0574700201154</c:v>
                </c:pt>
                <c:pt idx="331">
                  <c:v>11.708519710487</c:v>
                </c:pt>
                <c:pt idx="332">
                  <c:v>11.3483341592446</c:v>
                </c:pt>
                <c:pt idx="333">
                  <c:v>10.9772589722136</c:v>
                </c:pt>
                <c:pt idx="334">
                  <c:v>10.5956563214396</c:v>
                </c:pt>
                <c:pt idx="335">
                  <c:v>10.2039044852918</c:v>
                </c:pt>
                <c:pt idx="336">
                  <c:v>9.80239734999728</c:v>
                </c:pt>
                <c:pt idx="337">
                  <c:v>9.39154387349878</c:v>
                </c:pt>
                <c:pt idx="338">
                  <c:v>8.97176751268726</c:v>
                </c:pt>
                <c:pt idx="339">
                  <c:v>8.54350561516336</c:v>
                </c:pt>
                <c:pt idx="340">
                  <c:v>8.10720877682208</c:v>
                </c:pt>
                <c:pt idx="341">
                  <c:v>7.66334016666846</c:v>
                </c:pt>
                <c:pt idx="342">
                  <c:v>7.21237482038125</c:v>
                </c:pt>
                <c:pt idx="343">
                  <c:v>6.75479890426536</c:v>
                </c:pt>
                <c:pt idx="344">
                  <c:v>6.29110895132277</c:v>
                </c:pt>
                <c:pt idx="345">
                  <c:v>5.82181107127786</c:v>
                </c:pt>
                <c:pt idx="346">
                  <c:v>5.34742013649331</c:v>
                </c:pt>
                <c:pt idx="347">
                  <c:v>4.86845894577058</c:v>
                </c:pt>
                <c:pt idx="348">
                  <c:v>4.38545736814719</c:v>
                </c:pt>
                <c:pt idx="349">
                  <c:v>3.89895146883358</c:v>
                </c:pt>
                <c:pt idx="350">
                  <c:v>3.40948261952431</c:v>
                </c:pt>
                <c:pt idx="351">
                  <c:v>2.91759659535912</c:v>
                </c:pt>
                <c:pt idx="352">
                  <c:v>2.42384266085903</c:v>
                </c:pt>
                <c:pt idx="353">
                  <c:v>1.92877264720385</c:v>
                </c:pt>
                <c:pt idx="354">
                  <c:v>1.43294002324442</c:v>
                </c:pt>
                <c:pt idx="355">
                  <c:v>0.936898962657969</c:v>
                </c:pt>
                <c:pt idx="356">
                  <c:v>0.441203409688467</c:v>
                </c:pt>
                <c:pt idx="357">
                  <c:v>-0.0535938541119719</c:v>
                </c:pt>
                <c:pt idx="358">
                  <c:v>-0.546942139711487</c:v>
                </c:pt>
                <c:pt idx="359">
                  <c:v>-1.03829377457356</c:v>
                </c:pt>
                <c:pt idx="360">
                  <c:v>-1.52710501841247</c:v>
                </c:pt>
                <c:pt idx="361">
                  <c:v>-2.01283696835388</c:v>
                </c:pt>
                <c:pt idx="362">
                  <c:v>-2.49495645118707</c:v>
                </c:pt>
                <c:pt idx="363">
                  <c:v>-2.97293690044752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669998"/>
        <c:axId val="3887468"/>
      </c:lineChart>
      <c:catAx>
        <c:axId val="326699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887468"/>
        <c:crossesAt val="0"/>
        <c:auto val="1"/>
        <c:lblAlgn val="ctr"/>
        <c:lblOffset val="100"/>
        <c:noMultiLvlLbl val="0"/>
      </c:catAx>
      <c:valAx>
        <c:axId val="3887468"/>
        <c:scaling>
          <c:orientation val="minMax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2669998"/>
        <c:crossesAt val="1"/>
        <c:crossBetween val="midCat"/>
      </c:valAx>
      <c:spPr>
        <a:solidFill>
          <a:srgbClr val="ffffff"/>
        </a:solidFill>
        <a:ln w="25560">
          <a:noFill/>
        </a:ln>
      </c:spPr>
    </c:plotArea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  <a:ea typeface="Calibri"/>
              </a:rPr>
              <a:t>Sun Declin (deg)</a:t>
            </a:r>
          </a:p>
        </c:rich>
      </c:tx>
      <c:layout>
        <c:manualLayout>
          <c:xMode val="edge"/>
          <c:yMode val="edge"/>
          <c:x val="0.245894460258375"/>
          <c:y val="0.10925957739220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686665206919"/>
          <c:y val="0.459027658477925"/>
          <c:w val="0.714254433982921"/>
          <c:h val="0.47259920975777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spPr>
            <a:solidFill>
              <a:srgbClr val="666699"/>
            </a:solidFill>
            <a:ln w="2556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Calculations!$T$2:$T$367</c:f>
              <c:numCache>
                <c:formatCode>General</c:formatCode>
                <c:ptCount val="366"/>
                <c:pt idx="0">
                  <c:v>-22.9784920206215</c:v>
                </c:pt>
                <c:pt idx="1">
                  <c:v>-22.890325809268</c:v>
                </c:pt>
                <c:pt idx="2">
                  <c:v>-22.7945653828552</c:v>
                </c:pt>
                <c:pt idx="3">
                  <c:v>-22.6912575857621</c:v>
                </c:pt>
                <c:pt idx="4">
                  <c:v>-22.5804529646862</c:v>
                </c:pt>
                <c:pt idx="5">
                  <c:v>-22.4622056875297</c:v>
                </c:pt>
                <c:pt idx="6">
                  <c:v>-22.3365734574417</c:v>
                </c:pt>
                <c:pt idx="7">
                  <c:v>-22.2036174223726</c:v>
                </c:pt>
                <c:pt idx="8">
                  <c:v>-22.0634020805076</c:v>
                </c:pt>
                <c:pt idx="9">
                  <c:v>-21.9159951819564</c:v>
                </c:pt>
                <c:pt idx="10">
                  <c:v>-21.7614676270801</c:v>
                </c:pt>
                <c:pt idx="11">
                  <c:v>-21.5998933618424</c:v>
                </c:pt>
                <c:pt idx="12">
                  <c:v>-21.4313492705779</c:v>
                </c:pt>
                <c:pt idx="13">
                  <c:v>-21.2559150665581</c:v>
                </c:pt>
                <c:pt idx="14">
                  <c:v>-21.0736731807462</c:v>
                </c:pt>
                <c:pt idx="15">
                  <c:v>-20.8847086491181</c:v>
                </c:pt>
                <c:pt idx="16">
                  <c:v>-20.6891089989252</c:v>
                </c:pt>
                <c:pt idx="17">
                  <c:v>-20.4869641342583</c:v>
                </c:pt>
                <c:pt idx="18">
                  <c:v>-20.2783662212737</c:v>
                </c:pt>
                <c:pt idx="19">
                  <c:v>-20.0634095734179</c:v>
                </c:pt>
                <c:pt idx="20">
                  <c:v>-19.8421905369792</c:v>
                </c:pt>
                <c:pt idx="21">
                  <c:v>-19.6148073772843</c:v>
                </c:pt>
                <c:pt idx="22">
                  <c:v>-19.381360165836</c:v>
                </c:pt>
                <c:pt idx="23">
                  <c:v>-19.1419506686712</c:v>
                </c:pt>
                <c:pt idx="24">
                  <c:v>-18.8966822362067</c:v>
                </c:pt>
                <c:pt idx="25">
                  <c:v>-18.6456596948218</c:v>
                </c:pt>
                <c:pt idx="26">
                  <c:v>-18.3889892403997</c:v>
                </c:pt>
                <c:pt idx="27">
                  <c:v>-18.1267783340449</c:v>
                </c:pt>
                <c:pt idx="28">
                  <c:v>-17.8591356001667</c:v>
                </c:pt>
                <c:pt idx="29">
                  <c:v>-17.5861707271002</c:v>
                </c:pt>
                <c:pt idx="30">
                  <c:v>-17.3079943704242</c:v>
                </c:pt>
                <c:pt idx="31">
                  <c:v>-17.0247180591114</c:v>
                </c:pt>
                <c:pt idx="32">
                  <c:v>-16.736454104632</c:v>
                </c:pt>
                <c:pt idx="33">
                  <c:v>-16.4433155131133</c:v>
                </c:pt>
                <c:pt idx="34">
                  <c:v>-16.1454159006442</c:v>
                </c:pt>
                <c:pt idx="35">
                  <c:v>-15.8428694117933</c:v>
                </c:pt>
                <c:pt idx="36">
                  <c:v>-15.5357906413927</c:v>
                </c:pt>
                <c:pt idx="37">
                  <c:v>-15.2242945596377</c:v>
                </c:pt>
                <c:pt idx="38">
                  <c:v>-14.908496440525</c:v>
                </c:pt>
                <c:pt idx="39">
                  <c:v>-14.5885117936362</c:v>
                </c:pt>
                <c:pt idx="40">
                  <c:v>-14.2644562992825</c:v>
                </c:pt>
                <c:pt idx="41">
                  <c:v>-13.936445746994</c:v>
                </c:pt>
                <c:pt idx="42">
                  <c:v>-13.6045959773279</c:v>
                </c:pt>
                <c:pt idx="43">
                  <c:v>-13.2690228269811</c:v>
                </c:pt>
                <c:pt idx="44">
                  <c:v>-12.9298420771543</c:v>
                </c:pt>
                <c:pt idx="45">
                  <c:v>-12.5871694051258</c:v>
                </c:pt>
                <c:pt idx="46">
                  <c:v>-12.2411203389839</c:v>
                </c:pt>
                <c:pt idx="47">
                  <c:v>-11.8918102154509</c:v>
                </c:pt>
                <c:pt idx="48">
                  <c:v>-11.5393541407395</c:v>
                </c:pt>
                <c:pt idx="49">
                  <c:v>-11.1838669543574</c:v>
                </c:pt>
                <c:pt idx="50">
                  <c:v>-10.8254631957976</c:v>
                </c:pt>
                <c:pt idx="51">
                  <c:v>-10.4642570740245</c:v>
                </c:pt>
                <c:pt idx="52">
                  <c:v>-10.1003624396643</c:v>
                </c:pt>
                <c:pt idx="53">
                  <c:v>-9.73389275983787</c:v>
                </c:pt>
                <c:pt idx="54">
                  <c:v>-9.36496109551321</c:v>
                </c:pt>
                <c:pt idx="55">
                  <c:v>-8.99368008131116</c:v>
                </c:pt>
                <c:pt idx="56">
                  <c:v>-8.62016190765822</c:v>
                </c:pt>
                <c:pt idx="57">
                  <c:v>-8.24451830519965</c:v>
                </c:pt>
                <c:pt idx="58">
                  <c:v>-7.86686053136985</c:v>
                </c:pt>
                <c:pt idx="59">
                  <c:v>-7.48729935903086</c:v>
                </c:pt>
                <c:pt idx="60">
                  <c:v>-7.10594506708375</c:v>
                </c:pt>
                <c:pt idx="61">
                  <c:v>-6.72290743295142</c:v>
                </c:pt>
                <c:pt idx="62">
                  <c:v>-6.33829572684497</c:v>
                </c:pt>
                <c:pt idx="63">
                  <c:v>-5.95221870771156</c:v>
                </c:pt>
                <c:pt idx="64">
                  <c:v>-5.56478462078541</c:v>
                </c:pt>
                <c:pt idx="65">
                  <c:v>-5.17610119662376</c:v>
                </c:pt>
                <c:pt idx="66">
                  <c:v>-4.78627565156539</c:v>
                </c:pt>
                <c:pt idx="67">
                  <c:v>-4.3954146894976</c:v>
                </c:pt>
                <c:pt idx="68">
                  <c:v>-4.00362450485924</c:v>
                </c:pt>
                <c:pt idx="69">
                  <c:v>-3.61101078677995</c:v>
                </c:pt>
                <c:pt idx="70">
                  <c:v>-3.21767872427776</c:v>
                </c:pt>
                <c:pt idx="71">
                  <c:v>-2.82373301242589</c:v>
                </c:pt>
                <c:pt idx="72">
                  <c:v>-2.42927785940672</c:v>
                </c:pt>
                <c:pt idx="73">
                  <c:v>-2.03441699436953</c:v>
                </c:pt>
                <c:pt idx="74">
                  <c:v>-1.6392536760146</c:v>
                </c:pt>
                <c:pt idx="75">
                  <c:v>-1.24389070182145</c:v>
                </c:pt>
                <c:pt idx="76">
                  <c:v>-0.848430417839185</c:v>
                </c:pt>
                <c:pt idx="77">
                  <c:v>-0.452974728976411</c:v>
                </c:pt>
                <c:pt idx="78">
                  <c:v>-0.0576251096987083</c:v>
                </c:pt>
                <c:pt idx="79">
                  <c:v>0.337517384929742</c:v>
                </c:pt>
                <c:pt idx="80">
                  <c:v>0.732352107933431</c:v>
                </c:pt>
                <c:pt idx="81">
                  <c:v>1.12677880892376</c:v>
                </c:pt>
                <c:pt idx="82">
                  <c:v>1.52069762246042</c:v>
                </c:pt>
                <c:pt idx="83">
                  <c:v>1.91400905636861</c:v>
                </c:pt>
                <c:pt idx="84">
                  <c:v>2.30661398005461</c:v>
                </c:pt>
                <c:pt idx="85">
                  <c:v>2.69841361291361</c:v>
                </c:pt>
                <c:pt idx="86">
                  <c:v>3.08930951287796</c:v>
                </c:pt>
                <c:pt idx="87">
                  <c:v>3.47920356517999</c:v>
                </c:pt>
                <c:pt idx="88">
                  <c:v>3.86799797139411</c:v>
                </c:pt>
                <c:pt idx="89">
                  <c:v>4.25559523881955</c:v>
                </c:pt>
                <c:pt idx="90">
                  <c:v>4.64189817027481</c:v>
                </c:pt>
                <c:pt idx="91">
                  <c:v>5.02680985436135</c:v>
                </c:pt>
                <c:pt idx="92">
                  <c:v>5.41023365625928</c:v>
                </c:pt>
                <c:pt idx="93">
                  <c:v>5.79207320912344</c:v>
                </c:pt>
                <c:pt idx="94">
                  <c:v>6.17223240613889</c:v>
                </c:pt>
                <c:pt idx="95">
                  <c:v>6.5506153932904</c:v>
                </c:pt>
                <c:pt idx="96">
                  <c:v>6.92712656292088</c:v>
                </c:pt>
                <c:pt idx="97">
                  <c:v>7.30167054812526</c:v>
                </c:pt>
                <c:pt idx="98">
                  <c:v>7.67415221805094</c:v>
                </c:pt>
                <c:pt idx="99">
                  <c:v>8.04447667415704</c:v>
                </c:pt>
                <c:pt idx="100">
                  <c:v>8.41254924749067</c:v>
                </c:pt>
                <c:pt idx="101">
                  <c:v>8.77827549704847</c:v>
                </c:pt>
                <c:pt idx="102">
                  <c:v>9.14156120926417</c:v>
                </c:pt>
                <c:pt idx="103">
                  <c:v>9.50231239869111</c:v>
                </c:pt>
                <c:pt idx="104">
                  <c:v>9.86043530993885</c:v>
                </c:pt>
                <c:pt idx="105">
                  <c:v>10.2158364208958</c:v>
                </c:pt>
                <c:pt idx="106">
                  <c:v>10.5684224473201</c:v>
                </c:pt>
                <c:pt idx="107">
                  <c:v>10.9181003488316</c:v>
                </c:pt>
                <c:pt idx="108">
                  <c:v>11.2647773363583</c:v>
                </c:pt>
                <c:pt idx="109">
                  <c:v>11.608360881093</c:v>
                </c:pt>
                <c:pt idx="110">
                  <c:v>11.9487587249992</c:v>
                </c:pt>
                <c:pt idx="111">
                  <c:v>12.2858788929178</c:v>
                </c:pt>
                <c:pt idx="112">
                  <c:v>12.6196297063059</c:v>
                </c:pt>
                <c:pt idx="113">
                  <c:v>12.9499197986641</c:v>
                </c:pt>
                <c:pt idx="114">
                  <c:v>13.2766581326788</c:v>
                </c:pt>
                <c:pt idx="115">
                  <c:v>13.5997540191113</c:v>
                </c:pt>
                <c:pt idx="116">
                  <c:v>13.9191171374724</c:v>
                </c:pt>
                <c:pt idx="117">
                  <c:v>14.2346575585114</c:v>
                </c:pt>
                <c:pt idx="118">
                  <c:v>14.5462857685298</c:v>
                </c:pt>
                <c:pt idx="119">
                  <c:v>14.8539126955532</c:v>
                </c:pt>
                <c:pt idx="120">
                  <c:v>15.1574497373731</c:v>
                </c:pt>
                <c:pt idx="121">
                  <c:v>15.4568087914608</c:v>
                </c:pt>
                <c:pt idx="122">
                  <c:v>15.7519022867696</c:v>
                </c:pt>
                <c:pt idx="123">
                  <c:v>16.0426432174188</c:v>
                </c:pt>
                <c:pt idx="124">
                  <c:v>16.3289451782519</c:v>
                </c:pt>
                <c:pt idx="125">
                  <c:v>16.6107224022681</c:v>
                </c:pt>
                <c:pt idx="126">
                  <c:v>16.8878897998886</c:v>
                </c:pt>
                <c:pt idx="127">
                  <c:v>17.1603630000566</c:v>
                </c:pt>
                <c:pt idx="128">
                  <c:v>17.4280583931199</c:v>
                </c:pt>
                <c:pt idx="129">
                  <c:v>17.6908931754699</c:v>
                </c:pt>
                <c:pt idx="130">
                  <c:v>17.9487853958826</c:v>
                </c:pt>
                <c:pt idx="131">
                  <c:v>18.2016540035134</c:v>
                </c:pt>
                <c:pt idx="132">
                  <c:v>18.4494188974805</c:v>
                </c:pt>
                <c:pt idx="133">
                  <c:v>18.6920009779678</c:v>
                </c:pt>
                <c:pt idx="134">
                  <c:v>18.929322198773</c:v>
                </c:pt>
                <c:pt idx="135">
                  <c:v>19.1613056212114</c:v>
                </c:pt>
                <c:pt idx="136">
                  <c:v>19.3878754692829</c:v>
                </c:pt>
                <c:pt idx="137">
                  <c:v>19.6089571859994</c:v>
                </c:pt>
                <c:pt idx="138">
                  <c:v>19.824477490765</c:v>
                </c:pt>
                <c:pt idx="139">
                  <c:v>20.0343644376877</c:v>
                </c:pt>
                <c:pt idx="140">
                  <c:v>20.2385474746983</c:v>
                </c:pt>
                <c:pt idx="141">
                  <c:v>20.4369575033412</c:v>
                </c:pt>
                <c:pt idx="142">
                  <c:v>20.6295269390994</c:v>
                </c:pt>
                <c:pt idx="143">
                  <c:v>20.8161897721018</c:v>
                </c:pt>
                <c:pt idx="144">
                  <c:v>20.9968816280595</c:v>
                </c:pt>
                <c:pt idx="145">
                  <c:v>21.1715398292733</c:v>
                </c:pt>
                <c:pt idx="146">
                  <c:v>21.3401034555389</c:v>
                </c:pt>
                <c:pt idx="147">
                  <c:v>21.5025134047862</c:v>
                </c:pt>
                <c:pt idx="148">
                  <c:v>21.6587124532715</c:v>
                </c:pt>
                <c:pt idx="149">
                  <c:v>21.8086453151441</c:v>
                </c:pt>
                <c:pt idx="150">
                  <c:v>21.952258701206</c:v>
                </c:pt>
                <c:pt idx="151">
                  <c:v>22.0895013766788</c:v>
                </c:pt>
                <c:pt idx="152">
                  <c:v>22.2203242177911</c:v>
                </c:pt>
                <c:pt idx="153">
                  <c:v>22.3446802670016</c:v>
                </c:pt>
                <c:pt idx="154">
                  <c:v>22.4625247866706</c:v>
                </c:pt>
                <c:pt idx="155">
                  <c:v>22.5738153109966</c:v>
                </c:pt>
                <c:pt idx="156">
                  <c:v>22.6785116960341</c:v>
                </c:pt>
                <c:pt idx="157">
                  <c:v>22.7765761676159</c:v>
                </c:pt>
                <c:pt idx="158">
                  <c:v>22.8679733670059</c:v>
                </c:pt>
                <c:pt idx="159">
                  <c:v>22.952670394113</c:v>
                </c:pt>
                <c:pt idx="160">
                  <c:v>23.0306368481036</c:v>
                </c:pt>
                <c:pt idx="161">
                  <c:v>23.1018448652606</c:v>
                </c:pt>
                <c:pt idx="162">
                  <c:v>23.1662691539398</c:v>
                </c:pt>
                <c:pt idx="163">
                  <c:v>23.2238870264888</c:v>
                </c:pt>
                <c:pt idx="164">
                  <c:v>23.2746784280021</c:v>
                </c:pt>
                <c:pt idx="165">
                  <c:v>23.3186259617951</c:v>
                </c:pt>
                <c:pt idx="166">
                  <c:v>23.3557149114957</c:v>
                </c:pt>
                <c:pt idx="167">
                  <c:v>23.3859332596598</c:v>
                </c:pt>
                <c:pt idx="168">
                  <c:v>23.4092717028352</c:v>
                </c:pt>
                <c:pt idx="169">
                  <c:v>23.425723663007</c:v>
                </c:pt>
                <c:pt idx="170">
                  <c:v>23.435285295376</c:v>
                </c:pt>
                <c:pt idx="171">
                  <c:v>23.4379554924329</c:v>
                </c:pt>
                <c:pt idx="172">
                  <c:v>23.4337358843077</c:v>
                </c:pt>
                <c:pt idx="173">
                  <c:v>23.4226308353874</c:v>
                </c:pt>
                <c:pt idx="174">
                  <c:v>23.4046474372102</c:v>
                </c:pt>
                <c:pt idx="175">
                  <c:v>23.3797954976609</c:v>
                </c:pt>
                <c:pt idx="176">
                  <c:v>23.3480875265027</c:v>
                </c:pt>
                <c:pt idx="177">
                  <c:v>23.3095387173005</c:v>
                </c:pt>
                <c:pt idx="178">
                  <c:v>23.2641669258003</c:v>
                </c:pt>
                <c:pt idx="179">
                  <c:v>23.2119926448453</c:v>
                </c:pt>
                <c:pt idx="180">
                  <c:v>23.153038975922</c:v>
                </c:pt>
                <c:pt idx="181">
                  <c:v>23.0873315974418</c:v>
                </c:pt>
                <c:pt idx="182">
                  <c:v>23.0148987298752</c:v>
                </c:pt>
                <c:pt idx="183">
                  <c:v>22.9357710978678</c:v>
                </c:pt>
                <c:pt idx="184">
                  <c:v>22.849981889476</c:v>
                </c:pt>
                <c:pt idx="185">
                  <c:v>22.7575667126714</c:v>
                </c:pt>
                <c:pt idx="186">
                  <c:v>22.6585635492699</c:v>
                </c:pt>
                <c:pt idx="187">
                  <c:v>22.5530127064479</c:v>
                </c:pt>
                <c:pt idx="188">
                  <c:v>22.4409567660215</c:v>
                </c:pt>
                <c:pt idx="189">
                  <c:v>22.3224405316561</c:v>
                </c:pt>
                <c:pt idx="190">
                  <c:v>22.1975109741952</c:v>
                </c:pt>
                <c:pt idx="191">
                  <c:v>22.0662171752879</c:v>
                </c:pt>
                <c:pt idx="192">
                  <c:v>21.9286102695007</c:v>
                </c:pt>
                <c:pt idx="193">
                  <c:v>21.7847433851057</c:v>
                </c:pt>
                <c:pt idx="194">
                  <c:v>21.6346715837291</c:v>
                </c:pt>
                <c:pt idx="195">
                  <c:v>21.4784517990499</c:v>
                </c:pt>
                <c:pt idx="196">
                  <c:v>21.3161427747373</c:v>
                </c:pt>
                <c:pt idx="197">
                  <c:v>21.1478050018052</c:v>
                </c:pt>
                <c:pt idx="198">
                  <c:v>20.973500655574</c:v>
                </c:pt>
                <c:pt idx="199">
                  <c:v>20.7932935324069</c:v>
                </c:pt>
                <c:pt idx="200">
                  <c:v>20.6072489864058</c:v>
                </c:pt>
                <c:pt idx="201">
                  <c:v>20.4154338662223</c:v>
                </c:pt>
                <c:pt idx="202">
                  <c:v>20.2179164521556</c:v>
                </c:pt>
                <c:pt idx="203">
                  <c:v>20.0147663936887</c:v>
                </c:pt>
                <c:pt idx="204">
                  <c:v>19.8060546476137</c:v>
                </c:pt>
                <c:pt idx="205">
                  <c:v>19.5918534168891</c:v>
                </c:pt>
                <c:pt idx="206">
                  <c:v>19.3722360903616</c:v>
                </c:pt>
                <c:pt idx="207">
                  <c:v>19.1472771834801</c:v>
                </c:pt>
                <c:pt idx="208">
                  <c:v>18.9170522801267</c:v>
                </c:pt>
                <c:pt idx="209">
                  <c:v>18.6816379756656</c:v>
                </c:pt>
                <c:pt idx="210">
                  <c:v>18.4411118213208</c:v>
                </c:pt>
                <c:pt idx="211">
                  <c:v>18.1955522699745</c:v>
                </c:pt>
                <c:pt idx="212">
                  <c:v>17.9450386234746</c:v>
                </c:pt>
                <c:pt idx="213">
                  <c:v>17.6896509815232</c:v>
                </c:pt>
                <c:pt idx="214">
                  <c:v>17.4294701922271</c:v>
                </c:pt>
                <c:pt idx="215">
                  <c:v>17.1645778043614</c:v>
                </c:pt>
                <c:pt idx="216">
                  <c:v>16.895056021409</c:v>
                </c:pt>
                <c:pt idx="217">
                  <c:v>16.6209876574153</c:v>
                </c:pt>
                <c:pt idx="218">
                  <c:v>16.3424560947042</c:v>
                </c:pt>
                <c:pt idx="219">
                  <c:v>16.0595452434873</c:v>
                </c:pt>
                <c:pt idx="220">
                  <c:v>15.7723395033806</c:v>
                </c:pt>
                <c:pt idx="221">
                  <c:v>15.4809237268652</c:v>
                </c:pt>
                <c:pt idx="222">
                  <c:v>15.185383184689</c:v>
                </c:pt>
                <c:pt idx="223">
                  <c:v>14.8858035332234</c:v>
                </c:pt>
                <c:pt idx="224">
                  <c:v>14.5822707837768</c:v>
                </c:pt>
                <c:pt idx="225">
                  <c:v>14.2748712738514</c:v>
                </c:pt>
                <c:pt idx="226">
                  <c:v>13.9636916403469</c:v>
                </c:pt>
                <c:pt idx="227">
                  <c:v>13.6488187946873</c:v>
                </c:pt>
                <c:pt idx="228">
                  <c:v>13.3303398998485</c:v>
                </c:pt>
                <c:pt idx="229">
                  <c:v>13.0083423492796</c:v>
                </c:pt>
                <c:pt idx="230">
                  <c:v>12.6829137476782</c:v>
                </c:pt>
                <c:pt idx="231">
                  <c:v>12.3541418935868</c:v>
                </c:pt>
                <c:pt idx="232">
                  <c:v>12.0221147637911</c:v>
                </c:pt>
                <c:pt idx="233">
                  <c:v>11.6869204994743</c:v>
                </c:pt>
                <c:pt idx="234">
                  <c:v>11.348647394088</c:v>
                </c:pt>
                <c:pt idx="235">
                  <c:v>11.0073838829031</c:v>
                </c:pt>
                <c:pt idx="236">
                  <c:v>10.6632185341976</c:v>
                </c:pt>
                <c:pt idx="237">
                  <c:v>10.3162400420305</c:v>
                </c:pt>
                <c:pt idx="238">
                  <c:v>9.96653722055934</c:v>
                </c:pt>
                <c:pt idx="239">
                  <c:v>9.61419899985653</c:v>
                </c:pt>
                <c:pt idx="240">
                  <c:v>9.25931442316535</c:v>
                </c:pt>
                <c:pt idx="241">
                  <c:v>8.90197264555533</c:v>
                </c:pt>
                <c:pt idx="242">
                  <c:v>8.54226293391603</c:v>
                </c:pt>
                <c:pt idx="243">
                  <c:v>8.18027466824368</c:v>
                </c:pt>
                <c:pt idx="244">
                  <c:v>7.81609734416342</c:v>
                </c:pt>
                <c:pt idx="245">
                  <c:v>7.44982057663708</c:v>
                </c:pt>
                <c:pt idx="246">
                  <c:v>7.08153410479603</c:v>
                </c:pt>
                <c:pt idx="247">
                  <c:v>6.71132779784923</c:v>
                </c:pt>
                <c:pt idx="248">
                  <c:v>6.33929166201322</c:v>
                </c:pt>
                <c:pt idx="249">
                  <c:v>5.96551584839732</c:v>
                </c:pt>
                <c:pt idx="250">
                  <c:v>5.59009066180565</c:v>
                </c:pt>
                <c:pt idx="251">
                  <c:v>5.21310657038251</c:v>
                </c:pt>
                <c:pt idx="252">
                  <c:v>4.83465421605916</c:v>
                </c:pt>
                <c:pt idx="253">
                  <c:v>4.45482442573098</c:v>
                </c:pt>
                <c:pt idx="254">
                  <c:v>4.07370822312531</c:v>
                </c:pt>
                <c:pt idx="255">
                  <c:v>3.6913968412901</c:v>
                </c:pt>
                <c:pt idx="256">
                  <c:v>3.30798173564537</c:v>
                </c:pt>
                <c:pt idx="257">
                  <c:v>2.92355459755517</c:v>
                </c:pt>
                <c:pt idx="258">
                  <c:v>2.53820736833999</c:v>
                </c:pt>
                <c:pt idx="259">
                  <c:v>2.15203225369407</c:v>
                </c:pt>
                <c:pt idx="260">
                  <c:v>1.76512173842942</c:v>
                </c:pt>
                <c:pt idx="261">
                  <c:v>1.37756860150267</c:v>
                </c:pt>
                <c:pt idx="262">
                  <c:v>0.989465931253317</c:v>
                </c:pt>
                <c:pt idx="263">
                  <c:v>0.600907140800868</c:v>
                </c:pt>
                <c:pt idx="264">
                  <c:v>0.211985983539919</c:v>
                </c:pt>
                <c:pt idx="265">
                  <c:v>-0.177203431338612</c:v>
                </c:pt>
                <c:pt idx="266">
                  <c:v>-0.566566623345764</c:v>
                </c:pt>
                <c:pt idx="267">
                  <c:v>-0.956008725289248</c:v>
                </c:pt>
                <c:pt idx="268">
                  <c:v>-1.34543446802827</c:v>
                </c:pt>
                <c:pt idx="269">
                  <c:v>-1.73474816544468</c:v>
                </c:pt>
                <c:pt idx="270">
                  <c:v>-2.12385369970334</c:v>
                </c:pt>
                <c:pt idx="271">
                  <c:v>-2.51265450687336</c:v>
                </c:pt>
                <c:pt idx="272">
                  <c:v>-2.90105356296819</c:v>
                </c:pt>
                <c:pt idx="273">
                  <c:v>-3.28895337049053</c:v>
                </c:pt>
                <c:pt idx="274">
                  <c:v>-3.67625594553492</c:v>
                </c:pt>
                <c:pt idx="275">
                  <c:v>-4.06286280554014</c:v>
                </c:pt>
                <c:pt idx="276">
                  <c:v>-4.44867495775074</c:v>
                </c:pt>
                <c:pt idx="277">
                  <c:v>-4.83359288847966</c:v>
                </c:pt>
                <c:pt idx="278">
                  <c:v>-5.21751655323156</c:v>
                </c:pt>
                <c:pt idx="279">
                  <c:v>-5.60034536778458</c:v>
                </c:pt>
                <c:pt idx="280">
                  <c:v>-5.98197820030098</c:v>
                </c:pt>
                <c:pt idx="281">
                  <c:v>-6.3623133645507</c:v>
                </c:pt>
                <c:pt idx="282">
                  <c:v>-6.74124861433877</c:v>
                </c:pt>
                <c:pt idx="283">
                  <c:v>-7.11868113921657</c:v>
                </c:pt>
                <c:pt idx="284">
                  <c:v>-7.49450756156415</c:v>
                </c:pt>
                <c:pt idx="285">
                  <c:v>-7.86862393514348</c:v>
                </c:pt>
                <c:pt idx="286">
                  <c:v>-8.24092574519598</c:v>
                </c:pt>
                <c:pt idx="287">
                  <c:v>-8.61130791019422</c:v>
                </c:pt>
                <c:pt idx="288">
                  <c:v>-8.97966478532984</c:v>
                </c:pt>
                <c:pt idx="289">
                  <c:v>-9.34589016783314</c:v>
                </c:pt>
                <c:pt idx="290">
                  <c:v>-9.70987730422969</c:v>
                </c:pt>
                <c:pt idx="291">
                  <c:v>-10.071518899609</c:v>
                </c:pt>
                <c:pt idx="292">
                  <c:v>-10.4307071290293</c:v>
                </c:pt>
                <c:pt idx="293">
                  <c:v>-10.7873336511267</c:v>
                </c:pt>
                <c:pt idx="294">
                  <c:v>-11.1412896240466</c:v>
                </c:pt>
                <c:pt idx="295">
                  <c:v>-11.4924657237812</c:v>
                </c:pt>
                <c:pt idx="296">
                  <c:v>-11.8407521650088</c:v>
                </c:pt>
                <c:pt idx="297">
                  <c:v>-12.1860387245373</c:v>
                </c:pt>
                <c:pt idx="298">
                  <c:v>-12.5282147674293</c:v>
                </c:pt>
                <c:pt idx="299">
                  <c:v>-12.8671692759083</c:v>
                </c:pt>
                <c:pt idx="300">
                  <c:v>-13.2027908811376</c:v>
                </c:pt>
                <c:pt idx="301">
                  <c:v>-13.5349678979328</c:v>
                </c:pt>
                <c:pt idx="302">
                  <c:v>-13.8635883625198</c:v>
                </c:pt>
                <c:pt idx="303">
                  <c:v>-14.18854007338</c:v>
                </c:pt>
                <c:pt idx="304">
                  <c:v>-14.509710635283</c:v>
                </c:pt>
                <c:pt idx="305">
                  <c:v>-14.8269875065448</c:v>
                </c:pt>
                <c:pt idx="306">
                  <c:v>-15.1402580495871</c:v>
                </c:pt>
                <c:pt idx="307">
                  <c:v>-15.4494095848383</c:v>
                </c:pt>
                <c:pt idx="308">
                  <c:v>-15.7543294480183</c:v>
                </c:pt>
                <c:pt idx="309">
                  <c:v>-16.0549050508474</c:v>
                </c:pt>
                <c:pt idx="310">
                  <c:v>-16.3510239451899</c:v>
                </c:pt>
                <c:pt idx="311">
                  <c:v>-16.6425738906566</c:v>
                </c:pt>
                <c:pt idx="312">
                  <c:v>-16.9294429256604</c:v>
                </c:pt>
                <c:pt idx="313">
                  <c:v>-17.2115194419146</c:v>
                </c:pt>
                <c:pt idx="314">
                  <c:v>-17.4886922623526</c:v>
                </c:pt>
                <c:pt idx="315">
                  <c:v>-17.7608507224275</c:v>
                </c:pt>
                <c:pt idx="316">
                  <c:v>-18.0278847547383</c:v>
                </c:pt>
                <c:pt idx="317">
                  <c:v>-18.289684976921</c:v>
                </c:pt>
                <c:pt idx="318">
                  <c:v>-18.5461427827093</c:v>
                </c:pt>
                <c:pt idx="319">
                  <c:v>-18.7971504360755</c:v>
                </c:pt>
                <c:pt idx="320">
                  <c:v>-19.0426011683233</c:v>
                </c:pt>
                <c:pt idx="321">
                  <c:v>-19.2823892780095</c:v>
                </c:pt>
                <c:pt idx="322">
                  <c:v>-19.5164102335217</c:v>
                </c:pt>
                <c:pt idx="323">
                  <c:v>-19.7445607781584</c:v>
                </c:pt>
                <c:pt idx="324">
                  <c:v>-19.9667390375124</c:v>
                </c:pt>
                <c:pt idx="325">
                  <c:v>-20.1828446289444</c:v>
                </c:pt>
                <c:pt idx="326">
                  <c:v>-20.3927787729248</c:v>
                </c:pt>
                <c:pt idx="327">
                  <c:v>-20.5964444059957</c:v>
                </c:pt>
                <c:pt idx="328">
                  <c:v>-20.7937462950837</c:v>
                </c:pt>
                <c:pt idx="329">
                  <c:v>-20.9845911528915</c:v>
                </c:pt>
                <c:pt idx="330">
                  <c:v>-21.1688877540561</c:v>
                </c:pt>
                <c:pt idx="331">
                  <c:v>-21.3465470517722</c:v>
                </c:pt>
                <c:pt idx="332">
                  <c:v>-21.517482294541</c:v>
                </c:pt>
                <c:pt idx="333">
                  <c:v>-21.6816091427071</c:v>
                </c:pt>
                <c:pt idx="334">
                  <c:v>-21.8388457844231</c:v>
                </c:pt>
                <c:pt idx="335">
                  <c:v>-21.9891130506791</c:v>
                </c:pt>
                <c:pt idx="336">
                  <c:v>-22.1323345290208</c:v>
                </c:pt>
                <c:pt idx="337">
                  <c:v>-22.2684366755689</c:v>
                </c:pt>
                <c:pt idx="338">
                  <c:v>-22.397348924957</c:v>
                </c:pt>
                <c:pt idx="339">
                  <c:v>-22.5190037977931</c:v>
                </c:pt>
                <c:pt idx="340">
                  <c:v>-22.6333370052526</c:v>
                </c:pt>
                <c:pt idx="341">
                  <c:v>-22.7402875504134</c:v>
                </c:pt>
                <c:pt idx="342">
                  <c:v>-22.8397978259429</c:v>
                </c:pt>
                <c:pt idx="343">
                  <c:v>-22.9318137077585</c:v>
                </c:pt>
                <c:pt idx="344">
                  <c:v>-23.0162846442891</c:v>
                </c:pt>
                <c:pt idx="345">
                  <c:v>-23.0931637409745</c:v>
                </c:pt>
                <c:pt idx="346">
                  <c:v>-23.1624078396606</c:v>
                </c:pt>
                <c:pt idx="347">
                  <c:v>-23.223977592553</c:v>
                </c:pt>
                <c:pt idx="348">
                  <c:v>-23.2778375304254</c:v>
                </c:pt>
                <c:pt idx="349">
                  <c:v>-23.3239561247846</c:v>
                </c:pt>
                <c:pt idx="350">
                  <c:v>-23.3623058437297</c:v>
                </c:pt>
                <c:pt idx="351">
                  <c:v>-23.3928632012613</c:v>
                </c:pt>
                <c:pt idx="352">
                  <c:v>-23.4156087998259</c:v>
                </c:pt>
                <c:pt idx="353">
                  <c:v>-23.4305273659107</c:v>
                </c:pt>
                <c:pt idx="354">
                  <c:v>-23.4376077785305</c:v>
                </c:pt>
                <c:pt idx="355">
                  <c:v>-23.4368430904865</c:v>
                </c:pt>
                <c:pt idx="356">
                  <c:v>-23.4282305423014</c:v>
                </c:pt>
                <c:pt idx="357">
                  <c:v>-23.4117715687752</c:v>
                </c:pt>
                <c:pt idx="358">
                  <c:v>-23.3874717981366</c:v>
                </c:pt>
                <c:pt idx="359">
                  <c:v>-23.3553410437987</c:v>
                </c:pt>
                <c:pt idx="360">
                  <c:v>-23.3153932887632</c:v>
                </c:pt>
                <c:pt idx="361">
                  <c:v>-23.2676466627491</c:v>
                </c:pt>
                <c:pt idx="362">
                  <c:v>-23.2121234121558</c:v>
                </c:pt>
                <c:pt idx="363">
                  <c:v>-23.1488498630023</c:v>
                </c:pt>
                <c:pt idx="364">
                  <c:v>-23.0778563770142</c:v>
                </c:pt>
                <c:pt idx="365">
                  <c:v>-22.9991773010594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740831"/>
        <c:axId val="93701556"/>
      </c:lineChart>
      <c:catAx>
        <c:axId val="697408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3701556"/>
        <c:crossesAt val="0"/>
        <c:auto val="1"/>
        <c:lblAlgn val="ctr"/>
        <c:lblOffset val="100"/>
        <c:noMultiLvlLbl val="0"/>
      </c:catAx>
      <c:valAx>
        <c:axId val="93701556"/>
        <c:scaling>
          <c:orientation val="minMax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9740831"/>
        <c:crossesAt val="1"/>
        <c:crossBetween val="midCat"/>
      </c:valAx>
      <c:spPr>
        <a:solidFill>
          <a:srgbClr val="ffffff"/>
        </a:solidFill>
        <a:ln w="25560">
          <a:noFill/>
        </a:ln>
      </c:spPr>
    </c:plotArea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0</xdr:rowOff>
    </xdr:from>
    <xdr:to>
      <xdr:col>2</xdr:col>
      <xdr:colOff>761760</xdr:colOff>
      <xdr:row>17</xdr:row>
      <xdr:rowOff>190080</xdr:rowOff>
    </xdr:to>
    <xdr:graphicFrame>
      <xdr:nvGraphicFramePr>
        <xdr:cNvPr id="0" name="Chart 1"/>
        <xdr:cNvGraphicFramePr/>
      </xdr:nvGraphicFramePr>
      <xdr:xfrm>
        <a:off x="0" y="2409840"/>
        <a:ext cx="3287880" cy="20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18</xdr:row>
      <xdr:rowOff>0</xdr:rowOff>
    </xdr:from>
    <xdr:to>
      <xdr:col>2</xdr:col>
      <xdr:colOff>761760</xdr:colOff>
      <xdr:row>28</xdr:row>
      <xdr:rowOff>190440</xdr:rowOff>
    </xdr:to>
    <xdr:graphicFrame>
      <xdr:nvGraphicFramePr>
        <xdr:cNvPr id="1" name="Chart 2"/>
        <xdr:cNvGraphicFramePr/>
      </xdr:nvGraphicFramePr>
      <xdr:xfrm>
        <a:off x="0" y="4505400"/>
        <a:ext cx="3287880" cy="20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0</xdr:rowOff>
    </xdr:from>
    <xdr:to>
      <xdr:col>2</xdr:col>
      <xdr:colOff>761760</xdr:colOff>
      <xdr:row>39</xdr:row>
      <xdr:rowOff>190080</xdr:rowOff>
    </xdr:to>
    <xdr:graphicFrame>
      <xdr:nvGraphicFramePr>
        <xdr:cNvPr id="2" name="Chart 3"/>
        <xdr:cNvGraphicFramePr/>
      </xdr:nvGraphicFramePr>
      <xdr:xfrm>
        <a:off x="0" y="6600960"/>
        <a:ext cx="3287880" cy="209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40</xdr:row>
      <xdr:rowOff>0</xdr:rowOff>
    </xdr:from>
    <xdr:to>
      <xdr:col>2</xdr:col>
      <xdr:colOff>761760</xdr:colOff>
      <xdr:row>50</xdr:row>
      <xdr:rowOff>190080</xdr:rowOff>
    </xdr:to>
    <xdr:graphicFrame>
      <xdr:nvGraphicFramePr>
        <xdr:cNvPr id="3" name="Chart 4"/>
        <xdr:cNvGraphicFramePr/>
      </xdr:nvGraphicFramePr>
      <xdr:xfrm>
        <a:off x="0" y="8696160"/>
        <a:ext cx="3287880" cy="20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51</xdr:row>
      <xdr:rowOff>0</xdr:rowOff>
    </xdr:from>
    <xdr:to>
      <xdr:col>2</xdr:col>
      <xdr:colOff>761760</xdr:colOff>
      <xdr:row>61</xdr:row>
      <xdr:rowOff>190080</xdr:rowOff>
    </xdr:to>
    <xdr:graphicFrame>
      <xdr:nvGraphicFramePr>
        <xdr:cNvPr id="4" name="Chart 5"/>
        <xdr:cNvGraphicFramePr/>
      </xdr:nvGraphicFramePr>
      <xdr:xfrm>
        <a:off x="0" y="10791720"/>
        <a:ext cx="3287880" cy="20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Q163" activePane="bottomRight" state="frozen"/>
      <selection pane="topLeft" activeCell="A1" activeCellId="0" sqref="A1"/>
      <selection pane="topRight" activeCell="Q1" activeCellId="0" sqref="Q1"/>
      <selection pane="bottomLeft" activeCell="A163" activeCellId="0" sqref="A163"/>
      <selection pane="bottomRight" activeCell="X174" activeCellId="0" sqref="X17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.57"/>
    <col collapsed="false" customWidth="true" hidden="false" outlineLevel="0" max="3" min="3" style="0" width="16.72"/>
    <col collapsed="false" customWidth="true" hidden="false" outlineLevel="0" max="4" min="4" style="0" width="10.86"/>
    <col collapsed="false" customWidth="true" hidden="false" outlineLevel="0" max="5" min="5" style="0" width="9.71"/>
    <col collapsed="false" customWidth="true" hidden="false" outlineLevel="0" max="6" min="6" style="0" width="17.71"/>
    <col collapsed="false" customWidth="true" hidden="false" outlineLevel="0" max="7" min="7" style="0" width="23.57"/>
    <col collapsed="false" customWidth="true" hidden="false" outlineLevel="0" max="8" min="8" style="0" width="3.43"/>
    <col collapsed="false" customWidth="true" hidden="false" outlineLevel="0" max="9" min="9" style="0" width="16.43"/>
    <col collapsed="false" customWidth="true" hidden="false" outlineLevel="0" max="10" min="10" style="0" width="19.28"/>
    <col collapsed="false" customWidth="true" hidden="false" outlineLevel="0" max="11" min="11" style="0" width="17.71"/>
    <col collapsed="false" customWidth="true" hidden="false" outlineLevel="0" max="22" min="22" style="0" width="16.57"/>
    <col collapsed="false" customWidth="true" hidden="false" outlineLevel="0" max="23" min="23" style="0" width="10.29"/>
    <col collapsed="false" customWidth="true" hidden="false" outlineLevel="0" max="24" min="24" style="0" width="10.14"/>
    <col collapsed="false" customWidth="true" hidden="false" outlineLevel="0" max="25" min="25" style="1" width="10.14"/>
    <col collapsed="false" customWidth="true" hidden="false" outlineLevel="0" max="26" min="26" style="0" width="10.71"/>
    <col collapsed="false" customWidth="true" hidden="false" outlineLevel="0" max="27" min="27" style="0" width="10.14"/>
    <col collapsed="false" customWidth="true" hidden="false" outlineLevel="0" max="33" min="33" style="0" width="10.57"/>
  </cols>
  <sheetData>
    <row r="1" customFormat="false" ht="99.75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 t="s">
        <v>3</v>
      </c>
      <c r="G1" s="3" t="s">
        <v>4</v>
      </c>
      <c r="H1" s="3"/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4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</row>
    <row r="2" customFormat="false" ht="15" hidden="false" customHeight="false" outlineLevel="0" collapsed="false">
      <c r="A2" s="0" t="s">
        <v>31</v>
      </c>
      <c r="B2" s="1" t="n">
        <v>64.81998</v>
      </c>
      <c r="C2" s="5"/>
      <c r="D2" s="6" t="n">
        <f aca="false">DATEVALUE("1/1/"&amp;$B$6)</f>
        <v>44562</v>
      </c>
      <c r="E2" s="7" t="n">
        <f aca="false">$B$5</f>
        <v>0.541666666666667</v>
      </c>
      <c r="F2" s="8" t="n">
        <f aca="false">D2+2415018.5+E2-$B$4/24</f>
        <v>2459581</v>
      </c>
      <c r="G2" s="9" t="n">
        <f aca="false">(F2-2451545)/36525</f>
        <v>0.220013689253936</v>
      </c>
      <c r="I2" s="0" t="n">
        <f aca="false">MOD(280.46646+G2*(36000.76983+G2*0.0003032),360)</f>
        <v>281.128660956787</v>
      </c>
      <c r="J2" s="0" t="n">
        <f aca="false">357.52911+G2*(35999.05029-0.0001537*G2)</f>
        <v>8277.81296650086</v>
      </c>
      <c r="K2" s="0" t="n">
        <f aca="false">0.016708634-G2*(0.000042037+0.0000001267*G2)</f>
        <v>0.0166993791515017</v>
      </c>
      <c r="L2" s="0" t="n">
        <f aca="false">SIN(RADIANS(J2))*(1.914602-G2*(0.004817+0.000014*G2))+SIN(RADIANS(2*J2))*(0.019993-0.000101*G2)+SIN(RADIANS(3*J2))*0.000289</f>
        <v>-0.0745800817525973</v>
      </c>
      <c r="M2" s="0" t="n">
        <f aca="false">I2+L2</f>
        <v>281.054080875034</v>
      </c>
      <c r="N2" s="0" t="n">
        <f aca="false">J2+L2</f>
        <v>8277.7383864191</v>
      </c>
      <c r="O2" s="0" t="n">
        <f aca="false">(1.000001018*(1-K2*K2))/(1+K2*COS(RADIANS(N2)))</f>
        <v>0.983314202560964</v>
      </c>
      <c r="P2" s="0" t="n">
        <f aca="false">M2-0.00569-0.00478*SIN(RADIANS(125.04-1934.136*G2))</f>
        <v>281.044272135091</v>
      </c>
      <c r="Q2" s="0" t="n">
        <f aca="false">23+(26+((21.448-G2*(46.815+G2*(0.00059-G2*0.001813))))/60)/60</f>
        <v>23.4364300138573</v>
      </c>
      <c r="R2" s="0" t="n">
        <f aca="false">Q2+0.00256*COS(RADIANS(125.04-1934.136*G2))</f>
        <v>23.4377291733511</v>
      </c>
      <c r="S2" s="0" t="n">
        <f aca="false">DEGREES(ATAN2(COS(RADIANS(P2)),COS(RADIANS(R2))*SIN(RADIANS(P2))))</f>
        <v>-77.990250423536</v>
      </c>
      <c r="T2" s="0" t="n">
        <f aca="false">DEGREES(ASIN(SIN(RADIANS(R2))*SIN(RADIANS(P2))))</f>
        <v>-22.9784920206215</v>
      </c>
      <c r="U2" s="0" t="n">
        <f aca="false">TAN(RADIANS(R2/2))*TAN(RADIANS(R2/2))</f>
        <v>0.0430286309006316</v>
      </c>
      <c r="V2" s="0" t="n">
        <f aca="false">4*DEGREES(U2*SIN(2*RADIANS(I2))-2*K2*SIN(RADIANS(J2))+4*K2*U2*SIN(RADIANS(J2))*COS(2*RADIANS(I2))-0.5*U2*U2*SIN(4*RADIANS(I2))-1.25*K2*K2*SIN(2*RADIANS(J2)))</f>
        <v>-3.56246660975763</v>
      </c>
      <c r="W2" s="0" t="n">
        <f aca="false">DEGREES(ACOS(COS(RADIANS(90.833))/(COS(RADIANS($B$2))*COS(RADIANS(T2)))-TAN(RADIANS($B$2))*TAN(RADIANS(T2))))</f>
        <v>30.1384296095057</v>
      </c>
      <c r="X2" s="7" t="n">
        <f aca="false">(720-4*$B$3-V2+$B$4*60)/1440</f>
        <v>0.510853293478998</v>
      </c>
      <c r="Y2" s="10" t="n">
        <f aca="false">(X2*1440-W2*4)/1440</f>
        <v>0.427135433452594</v>
      </c>
      <c r="Z2" s="7" t="n">
        <f aca="false">(X2*1440+W2*4)/1440</f>
        <v>0.594571153505403</v>
      </c>
      <c r="AA2" s="0" t="n">
        <f aca="false">8*W2</f>
        <v>241.107436876045</v>
      </c>
      <c r="AB2" s="0" t="n">
        <f aca="false">MOD(E2*1440+V2+4*$B$3-60*$B$4,1440)</f>
        <v>764.371257390242</v>
      </c>
      <c r="AC2" s="0" t="n">
        <f aca="false">IF(AB2/4&lt;0,AB2/4+180,AB2/4-180)</f>
        <v>11.0928143475606</v>
      </c>
      <c r="AD2" s="0" t="n">
        <f aca="false">DEGREES(ACOS(SIN(RADIANS($B$2))*SIN(RADIANS(T2))+COS(RADIANS($B$2))*COS(RADIANS(T2))*COS(RADIANS(AC2))))</f>
        <v>88.2180330090287</v>
      </c>
      <c r="AE2" s="0" t="n">
        <f aca="false">90-AD2</f>
        <v>1.78196699097134</v>
      </c>
      <c r="AF2" s="0" t="n">
        <f aca="false">IF(AE2&gt;85,0,IF(AE2&gt;5,58.1/TAN(RADIANS(AE2))-0.07/POWER(TAN(RADIANS(AE2)),3)+0.000086/POWER(TAN(RADIANS(AE2)),5),IF(AE2&gt;-0.575,1735+AE2*(-518.2+AE2*(103.4+AE2*(-12.79+AE2*0.711))),-20.772/TAN(RADIANS(AE2)))))/3600</f>
        <v>0.298533072008145</v>
      </c>
      <c r="AG2" s="0" t="n">
        <f aca="false">AE2+AF2</f>
        <v>2.08050006297949</v>
      </c>
      <c r="AH2" s="0" t="n">
        <f aca="false">IF(AC2&gt;0,MOD(DEGREES(ACOS(((SIN(RADIANS($B$2))*COS(RADIANS(AD2)))-SIN(RADIANS(T2)))/(COS(RADIANS($B$2))*SIN(RADIANS(AD2)))))+180,360),MOD(540-DEGREES(ACOS(((SIN(RADIANS($B$2))*COS(RADIANS(AD2)))-SIN(RADIANS(T2)))/(COS(RADIANS($B$2))*SIN(RADIANS(AD2))))),360))</f>
        <v>190.207759667465</v>
      </c>
      <c r="AI2" s="11"/>
    </row>
    <row r="3" customFormat="false" ht="15" hidden="false" customHeight="false" outlineLevel="0" collapsed="false">
      <c r="A3" s="0" t="s">
        <v>32</v>
      </c>
      <c r="B3" s="1" t="n">
        <v>11.983431</v>
      </c>
      <c r="D3" s="6" t="n">
        <f aca="false">D2+1</f>
        <v>44563</v>
      </c>
      <c r="E3" s="7" t="n">
        <f aca="false">$B$5</f>
        <v>0.541666666666667</v>
      </c>
      <c r="F3" s="8" t="n">
        <f aca="false">D3+2415018.5+E3-$B$4/24</f>
        <v>2459582</v>
      </c>
      <c r="G3" s="9" t="n">
        <f aca="false">(F3-2451545)/36525</f>
        <v>0.220041067761807</v>
      </c>
      <c r="I3" s="0" t="n">
        <f aca="false">MOD(280.46646+G3*(36000.76983+G3*0.0003032),360)</f>
        <v>282.114308320604</v>
      </c>
      <c r="J3" s="0" t="n">
        <f aca="false">357.52911+G3*(35999.05029-0.0001537*G3)</f>
        <v>8278.79856678073</v>
      </c>
      <c r="K3" s="0" t="n">
        <f aca="false">0.016708634-G3*(0.000042037+0.0000001267*G3)</f>
        <v>0.0166993779990648</v>
      </c>
      <c r="L3" s="0" t="n">
        <f aca="false">SIN(RADIANS(J3))*(1.914602-G3*(0.004817+0.000014*G3))+SIN(RADIANS(2*J3))*(0.019993-0.000101*G3)+SIN(RADIANS(3*J3))*0.000289</f>
        <v>-0.0409774983400617</v>
      </c>
      <c r="M3" s="0" t="n">
        <f aca="false">I3+L3</f>
        <v>282.073330822264</v>
      </c>
      <c r="N3" s="0" t="n">
        <f aca="false">J3+L3</f>
        <v>8278.75758928239</v>
      </c>
      <c r="O3" s="0" t="n">
        <f aca="false">(1.000001018*(1-K3*K3))/(1+K3*COS(RADIANS(N3)))</f>
        <v>0.98330541994566</v>
      </c>
      <c r="P3" s="0" t="n">
        <f aca="false">M3-0.00569-0.00478*SIN(RADIANS(125.04-1934.136*G3))</f>
        <v>282.063524326023</v>
      </c>
      <c r="Q3" s="0" t="n">
        <f aca="false">23+(26+((21.448-G3*(46.815+G3*(0.00059-G3*0.001813))))/60)/60</f>
        <v>23.4364296578227</v>
      </c>
      <c r="R3" s="0" t="n">
        <f aca="false">Q3+0.00256*COS(RADIANS(125.04-1934.136*G3))</f>
        <v>23.4377308554485</v>
      </c>
      <c r="S3" s="0" t="n">
        <f aca="false">DEGREES(ATAN2(COS(RADIANS(P3)),COS(RADIANS(R3))*SIN(RADIANS(P3))))</f>
        <v>-76.8876578547053</v>
      </c>
      <c r="T3" s="0" t="n">
        <f aca="false">DEGREES(ASIN(SIN(RADIANS(R3))*SIN(RADIANS(P3))))</f>
        <v>-22.890325809268</v>
      </c>
      <c r="U3" s="0" t="n">
        <f aca="false">TAN(RADIANS(R3/2))*TAN(RADIANS(R3/2))</f>
        <v>0.0430286372525296</v>
      </c>
      <c r="V3" s="0" t="n">
        <f aca="false">4*DEGREES(U3*SIN(2*RADIANS(I3))-2*K3*SIN(RADIANS(J3))+4*K3*U3*SIN(RADIANS(J3))*COS(2*RADIANS(I3))-0.5*U3*U3*SIN(4*RADIANS(I3))-1.25*K3*K3*SIN(2*RADIANS(J3)))</f>
        <v>-4.02927907536095</v>
      </c>
      <c r="W3" s="0" t="n">
        <f aca="false">DEGREES(ACOS(COS(RADIANS(90.833))/(COS(RADIANS($B$2))*COS(RADIANS(T3)))-TAN(RADIANS($B$2))*TAN(RADIANS(T3))))</f>
        <v>30.5732086665242</v>
      </c>
      <c r="X3" s="7" t="n">
        <f aca="false">(720-4*$B$3-V3+$B$4*60)/1440</f>
        <v>0.511177468802334</v>
      </c>
      <c r="Y3" s="10" t="n">
        <f aca="false">(X3*1440-W3*4)/1440</f>
        <v>0.4262518891731</v>
      </c>
      <c r="Z3" s="7" t="n">
        <f aca="false">(X3*1440+W3*4)/1440</f>
        <v>0.596103048431568</v>
      </c>
      <c r="AA3" s="0" t="n">
        <f aca="false">8*W3</f>
        <v>244.585669332194</v>
      </c>
      <c r="AB3" s="0" t="n">
        <f aca="false">MOD(E3*1440+V3+4*$B$3-60*$B$4,1440)</f>
        <v>763.904444924639</v>
      </c>
      <c r="AC3" s="0" t="n">
        <f aca="false">IF(AB3/4&lt;0,AB3/4+180,AB3/4-180)</f>
        <v>10.9761112311598</v>
      </c>
      <c r="AD3" s="0" t="n">
        <f aca="false">DEGREES(ACOS(SIN(RADIANS($B$2))*SIN(RADIANS(T3))+COS(RADIANS($B$2))*COS(RADIANS(T3))*COS(RADIANS(AC3))))</f>
        <v>88.1214031552906</v>
      </c>
      <c r="AE3" s="0" t="n">
        <f aca="false">90-AD3</f>
        <v>1.87859684470939</v>
      </c>
      <c r="AF3" s="0" t="n">
        <f aca="false">IF(AE3&gt;85,0,IF(AE3&gt;5,58.1/TAN(RADIANS(AE3))-0.07/POWER(TAN(RADIANS(AE3)),3)+0.000086/POWER(TAN(RADIANS(AE3)),5),IF(AE3&gt;-0.575,1735+AE3*(-518.2+AE3*(103.4+AE3*(-12.79+AE3*0.711))),-20.772/TAN(RADIANS(AE3)))))/3600</f>
        <v>0.291800794457181</v>
      </c>
      <c r="AG3" s="0" t="n">
        <f aca="false">AE3+AF3</f>
        <v>2.17039763916657</v>
      </c>
      <c r="AH3" s="0" t="n">
        <f aca="false">IF(AC3&gt;0,MOD(DEGREES(ACOS(((SIN(RADIANS($B$2))*COS(RADIANS(AD3)))-SIN(RADIANS(T3)))/(COS(RADIANS($B$2))*SIN(RADIANS(AD3)))))+180,360),MOD(540-DEGREES(ACOS(((SIN(RADIANS($B$2))*COS(RADIANS(AD3)))-SIN(RADIANS(T3)))/(COS(RADIANS($B$2))*SIN(RADIANS(AD3))))),360))</f>
        <v>190.107771410551</v>
      </c>
    </row>
    <row r="4" customFormat="false" ht="15" hidden="false" customHeight="false" outlineLevel="0" collapsed="false">
      <c r="A4" s="0" t="s">
        <v>33</v>
      </c>
      <c r="B4" s="1" t="n">
        <v>1</v>
      </c>
      <c r="D4" s="6" t="n">
        <f aca="false">D3+1</f>
        <v>44564</v>
      </c>
      <c r="E4" s="7" t="n">
        <f aca="false">$B$5</f>
        <v>0.541666666666667</v>
      </c>
      <c r="F4" s="8" t="n">
        <f aca="false">D4+2415018.5+E4-$B$4/24</f>
        <v>2459583</v>
      </c>
      <c r="G4" s="9" t="n">
        <f aca="false">(F4-2451545)/36525</f>
        <v>0.220068446269678</v>
      </c>
      <c r="I4" s="0" t="n">
        <f aca="false">MOD(280.46646+G4*(36000.76983+G4*0.0003032),360)</f>
        <v>283.099955684424</v>
      </c>
      <c r="J4" s="0" t="n">
        <f aca="false">357.52911+G4*(35999.05029-0.0001537*G4)</f>
        <v>8279.7841670606</v>
      </c>
      <c r="K4" s="0" t="n">
        <f aca="false">0.016708634-G4*(0.000042037+0.0000001267*G4)</f>
        <v>0.0166993768466278</v>
      </c>
      <c r="L4" s="0" t="n">
        <f aca="false">SIN(RADIANS(J4))*(1.914602-G4*(0.004817+0.000014*G4))+SIN(RADIANS(2*J4))*(0.019993-0.000101*G4)+SIN(RADIANS(3*J4))*0.000289</f>
        <v>-0.00736200821224646</v>
      </c>
      <c r="M4" s="0" t="n">
        <f aca="false">I4+L4</f>
        <v>283.092593676211</v>
      </c>
      <c r="N4" s="0" t="n">
        <f aca="false">J4+L4</f>
        <v>8279.77680505239</v>
      </c>
      <c r="O4" s="0" t="n">
        <f aca="false">(1.000001018*(1-K4*K4))/(1+K4*COS(RADIANS(N4)))</f>
        <v>0.983301746696102</v>
      </c>
      <c r="P4" s="0" t="n">
        <f aca="false">M4-0.00569-0.00478*SIN(RADIANS(125.04-1934.136*G4))</f>
        <v>283.082789427188</v>
      </c>
      <c r="Q4" s="0" t="n">
        <f aca="false">23+(26+((21.448-G4*(46.815+G4*(0.00059-G4*0.001813))))/60)/60</f>
        <v>23.436429301788</v>
      </c>
      <c r="R4" s="0" t="n">
        <f aca="false">Q4+0.00256*COS(RADIANS(125.04-1934.136*G4))</f>
        <v>23.4377325364345</v>
      </c>
      <c r="S4" s="0" t="n">
        <f aca="false">DEGREES(ATAN2(COS(RADIANS(P4)),COS(RADIANS(R4))*SIN(RADIANS(P4))))</f>
        <v>-75.786544659615</v>
      </c>
      <c r="T4" s="0" t="n">
        <f aca="false">DEGREES(ASIN(SIN(RADIANS(R4))*SIN(RADIANS(P4))))</f>
        <v>-22.7945653828552</v>
      </c>
      <c r="U4" s="0" t="n">
        <f aca="false">TAN(RADIANS(R4/2))*TAN(RADIANS(R4/2))</f>
        <v>0.043028643600231</v>
      </c>
      <c r="V4" s="0" t="n">
        <f aca="false">4*DEGREES(U4*SIN(2*RADIANS(I4))-2*K4*SIN(RADIANS(J4))+4*K4*U4*SIN(RADIANS(J4))*COS(2*RADIANS(I4))-0.5*U4*U4*SIN(4*RADIANS(I4))-1.25*K4*K4*SIN(2*RADIANS(J4)))</f>
        <v>-4.49030023442519</v>
      </c>
      <c r="W4" s="0" t="n">
        <f aca="false">DEGREES(ACOS(COS(RADIANS(90.833))/(COS(RADIANS($B$2))*COS(RADIANS(T4)))-TAN(RADIANS($B$2))*TAN(RADIANS(T4))))</f>
        <v>31.038581910959</v>
      </c>
      <c r="X4" s="7" t="n">
        <f aca="false">(720-4*$B$3-V4+$B$4*60)/1440</f>
        <v>0.511497622385018</v>
      </c>
      <c r="Y4" s="10" t="n">
        <f aca="false">(X4*1440-W4*4)/1440</f>
        <v>0.42527933929902</v>
      </c>
      <c r="Z4" s="7" t="n">
        <f aca="false">(X4*1440+W4*4)/1440</f>
        <v>0.597715905471015</v>
      </c>
      <c r="AA4" s="0" t="n">
        <f aca="false">8*W4</f>
        <v>248.308655287672</v>
      </c>
      <c r="AB4" s="0" t="n">
        <f aca="false">MOD(E4*1440+V4+4*$B$3-60*$B$4,1440)</f>
        <v>763.443423765575</v>
      </c>
      <c r="AC4" s="0" t="n">
        <f aca="false">IF(AB4/4&lt;0,AB4/4+180,AB4/4-180)</f>
        <v>10.8608559413937</v>
      </c>
      <c r="AD4" s="0" t="n">
        <f aca="false">DEGREES(ACOS(SIN(RADIANS($B$2))*SIN(RADIANS(T4))+COS(RADIANS($B$2))*COS(RADIANS(T4))*COS(RADIANS(AC4))))</f>
        <v>88.0173899153187</v>
      </c>
      <c r="AE4" s="0" t="n">
        <f aca="false">90-AD4</f>
        <v>1.98261008468126</v>
      </c>
      <c r="AF4" s="0" t="n">
        <f aca="false">IF(AE4&gt;85,0,IF(AE4&gt;5,58.1/TAN(RADIANS(AE4))-0.07/POWER(TAN(RADIANS(AE4)),3)+0.000086/POWER(TAN(RADIANS(AE4)),5),IF(AE4&gt;-0.575,1735+AE4*(-518.2+AE4*(103.4+AE4*(-12.79+AE4*0.711))),-20.772/TAN(RADIANS(AE4)))))/3600</f>
        <v>0.284822664984313</v>
      </c>
      <c r="AG4" s="0" t="n">
        <f aca="false">AE4+AF4</f>
        <v>2.26743274966557</v>
      </c>
      <c r="AH4" s="0" t="n">
        <f aca="false">IF(AC4&gt;0,MOD(DEGREES(ACOS(((SIN(RADIANS($B$2))*COS(RADIANS(AD4)))-SIN(RADIANS(T4)))/(COS(RADIANS($B$2))*SIN(RADIANS(AD4)))))+180,360),MOD(540-DEGREES(ACOS(((SIN(RADIANS($B$2))*COS(RADIANS(AD4)))-SIN(RADIANS(T4)))/(COS(RADIANS($B$2))*SIN(RADIANS(AD4))))),360))</f>
        <v>190.009566567009</v>
      </c>
    </row>
    <row r="5" customFormat="false" ht="15" hidden="false" customHeight="false" outlineLevel="0" collapsed="false">
      <c r="A5" s="0" t="s">
        <v>34</v>
      </c>
      <c r="B5" s="10" t="n">
        <v>0.541666666666667</v>
      </c>
      <c r="D5" s="6" t="n">
        <f aca="false">D4+1</f>
        <v>44565</v>
      </c>
      <c r="E5" s="7" t="n">
        <f aca="false">$B$5</f>
        <v>0.541666666666667</v>
      </c>
      <c r="F5" s="8" t="n">
        <f aca="false">D5+2415018.5+E5-$B$4/24</f>
        <v>2459584</v>
      </c>
      <c r="G5" s="9" t="n">
        <f aca="false">(F5-2451545)/36525</f>
        <v>0.22009582477755</v>
      </c>
      <c r="I5" s="0" t="n">
        <f aca="false">MOD(280.46646+G5*(36000.76983+G5*0.0003032),360)</f>
        <v>284.085603048241</v>
      </c>
      <c r="J5" s="0" t="n">
        <f aca="false">357.52911+G5*(35999.05029-0.0001537*G5)</f>
        <v>8280.76976734048</v>
      </c>
      <c r="K5" s="0" t="n">
        <f aca="false">0.016708634-G5*(0.000042037+0.0000001267*G5)</f>
        <v>0.0166993756941906</v>
      </c>
      <c r="L5" s="0" t="n">
        <f aca="false">SIN(RADIANS(J5))*(1.914602-G5*(0.004817+0.000014*G5))+SIN(RADIANS(2*J5))*(0.019993-0.000101*G5)+SIN(RADIANS(3*J5))*0.000289</f>
        <v>0.0262557968824617</v>
      </c>
      <c r="M5" s="0" t="n">
        <f aca="false">I5+L5</f>
        <v>284.111858845123</v>
      </c>
      <c r="N5" s="0" t="n">
        <f aca="false">J5+L5</f>
        <v>8280.79602313736</v>
      </c>
      <c r="O5" s="0" t="n">
        <f aca="false">(1.000001018*(1-K5*K5))/(1+K5*COS(RADIANS(N5)))</f>
        <v>0.983303184012035</v>
      </c>
      <c r="P5" s="0" t="n">
        <f aca="false">M5-0.00569-0.00478*SIN(RADIANS(125.04-1934.136*G5))</f>
        <v>284.102056846832</v>
      </c>
      <c r="Q5" s="0" t="n">
        <f aca="false">23+(26+((21.448-G5*(46.815+G5*(0.00059-G5*0.001813))))/60)/60</f>
        <v>23.4364289457534</v>
      </c>
      <c r="R5" s="0" t="n">
        <f aca="false">Q5+0.00256*COS(RADIANS(125.04-1934.136*G5))</f>
        <v>23.4377342163072</v>
      </c>
      <c r="S5" s="0" t="n">
        <f aca="false">DEGREES(ATAN2(COS(RADIANS(P5)),COS(RADIANS(R5))*SIN(RADIANS(P5))))</f>
        <v>-74.6870354456324</v>
      </c>
      <c r="T5" s="0" t="n">
        <f aca="false">DEGREES(ASIN(SIN(RADIANS(R5))*SIN(RADIANS(P5))))</f>
        <v>-22.6912575857621</v>
      </c>
      <c r="U5" s="0" t="n">
        <f aca="false">TAN(RADIANS(R5/2))*TAN(RADIANS(R5/2))</f>
        <v>0.0430286499437294</v>
      </c>
      <c r="V5" s="0" t="n">
        <f aca="false">4*DEGREES(U5*SIN(2*RADIANS(I5))-2*K5*SIN(RADIANS(J5))+4*K5*U5*SIN(RADIANS(J5))*COS(2*RADIANS(I5))-0.5*U5*U5*SIN(4*RADIANS(I5))-1.25*K5*K5*SIN(2*RADIANS(J5)))</f>
        <v>-4.94504088339469</v>
      </c>
      <c r="W5" s="0" t="n">
        <f aca="false">DEGREES(ACOS(COS(RADIANS(90.833))/(COS(RADIANS($B$2))*COS(RADIANS(T5)))-TAN(RADIANS($B$2))*TAN(RADIANS(T5))))</f>
        <v>31.5329868654724</v>
      </c>
      <c r="X5" s="7" t="n">
        <f aca="false">(720-4*$B$3-V5+$B$4*60)/1440</f>
        <v>0.511813414502357</v>
      </c>
      <c r="Y5" s="10" t="n">
        <f aca="false">(X5*1440-W5*4)/1440</f>
        <v>0.42422178432049</v>
      </c>
      <c r="Z5" s="7" t="n">
        <f aca="false">(X5*1440+W5*4)/1440</f>
        <v>0.599405044684225</v>
      </c>
      <c r="AA5" s="0" t="n">
        <f aca="false">8*W5</f>
        <v>252.263894923779</v>
      </c>
      <c r="AB5" s="0" t="n">
        <f aca="false">MOD(E5*1440+V5+4*$B$3-60*$B$4,1440)</f>
        <v>762.988683116605</v>
      </c>
      <c r="AC5" s="0" t="n">
        <f aca="false">IF(AB5/4&lt;0,AB5/4+180,AB5/4-180)</f>
        <v>10.7471707791513</v>
      </c>
      <c r="AD5" s="0" t="n">
        <f aca="false">DEGREES(ACOS(SIN(RADIANS($B$2))*SIN(RADIANS(T5))+COS(RADIANS($B$2))*COS(RADIANS(T5))*COS(RADIANS(AC5))))</f>
        <v>87.9060445170385</v>
      </c>
      <c r="AE5" s="0" t="n">
        <f aca="false">90-AD5</f>
        <v>2.09395548296149</v>
      </c>
      <c r="AF5" s="0" t="n">
        <f aca="false">IF(AE5&gt;85,0,IF(AE5&gt;5,58.1/TAN(RADIANS(AE5))-0.07/POWER(TAN(RADIANS(AE5)),3)+0.000086/POWER(TAN(RADIANS(AE5)),5),IF(AE5&gt;-0.575,1735+AE5*(-518.2+AE5*(103.4+AE5*(-12.79+AE5*0.711))),-20.772/TAN(RADIANS(AE5)))))/3600</f>
        <v>0.27764605236018</v>
      </c>
      <c r="AG5" s="0" t="n">
        <f aca="false">AE5+AF5</f>
        <v>2.37160153532167</v>
      </c>
      <c r="AH5" s="0" t="n">
        <f aca="false">IF(AC5&gt;0,MOD(DEGREES(ACOS(((SIN(RADIANS($B$2))*COS(RADIANS(AD5)))-SIN(RADIANS(T5)))/(COS(RADIANS($B$2))*SIN(RADIANS(AD5)))))+180,360),MOD(540-DEGREES(ACOS(((SIN(RADIANS($B$2))*COS(RADIANS(AD5)))-SIN(RADIANS(T5)))/(COS(RADIANS($B$2))*SIN(RADIANS(AD5))))),360))</f>
        <v>189.913238355887</v>
      </c>
    </row>
    <row r="6" customFormat="false" ht="15" hidden="false" customHeight="false" outlineLevel="0" collapsed="false">
      <c r="A6" s="0" t="s">
        <v>35</v>
      </c>
      <c r="B6" s="1" t="n">
        <v>2022</v>
      </c>
      <c r="D6" s="6" t="n">
        <f aca="false">D5+1</f>
        <v>44566</v>
      </c>
      <c r="E6" s="7" t="n">
        <f aca="false">$B$5</f>
        <v>0.541666666666667</v>
      </c>
      <c r="F6" s="8" t="n">
        <f aca="false">D6+2415018.5+E6-$B$4/24</f>
        <v>2459585</v>
      </c>
      <c r="G6" s="9" t="n">
        <f aca="false">(F6-2451545)/36525</f>
        <v>0.220123203285421</v>
      </c>
      <c r="I6" s="0" t="n">
        <f aca="false">MOD(280.46646+G6*(36000.76983+G6*0.0003032),360)</f>
        <v>285.07125041206</v>
      </c>
      <c r="J6" s="0" t="n">
        <f aca="false">357.52911+G6*(35999.05029-0.0001537*G6)</f>
        <v>8281.75536762035</v>
      </c>
      <c r="K6" s="0" t="n">
        <f aca="false">0.016708634-G6*(0.000042037+0.0000001267*G6)</f>
        <v>0.0166993745417532</v>
      </c>
      <c r="L6" s="0" t="n">
        <f aca="false">SIN(RADIANS(J6))*(1.914602-G6*(0.004817+0.000014*G6))+SIN(RADIANS(2*J6))*(0.019993-0.000101*G6)+SIN(RADIANS(3*J6))*0.000289</f>
        <v>0.0598653243336114</v>
      </c>
      <c r="M6" s="0" t="n">
        <f aca="false">I6+L6</f>
        <v>285.131115736394</v>
      </c>
      <c r="N6" s="0" t="n">
        <f aca="false">J6+L6</f>
        <v>8281.81523294468</v>
      </c>
      <c r="O6" s="0" t="n">
        <f aca="false">(1.000001018*(1-K6*K6))/(1+K6*COS(RADIANS(N6)))</f>
        <v>0.983309731423007</v>
      </c>
      <c r="P6" s="0" t="n">
        <f aca="false">M6-0.00569-0.00478*SIN(RADIANS(125.04-1934.136*G6))</f>
        <v>285.121315992347</v>
      </c>
      <c r="Q6" s="0" t="n">
        <f aca="false">23+(26+((21.448-G6*(46.815+G6*(0.00059-G6*0.001813))))/60)/60</f>
        <v>23.4364285897187</v>
      </c>
      <c r="R6" s="0" t="n">
        <f aca="false">Q6+0.00256*COS(RADIANS(125.04-1934.136*G6))</f>
        <v>23.437735895065</v>
      </c>
      <c r="S6" s="0" t="n">
        <f aca="false">DEGREES(ATAN2(COS(RADIANS(P6)),COS(RADIANS(R6))*SIN(RADIANS(P6))))</f>
        <v>-73.5892517248051</v>
      </c>
      <c r="T6" s="0" t="n">
        <f aca="false">DEGREES(ASIN(SIN(RADIANS(R6))*SIN(RADIANS(P6))))</f>
        <v>-22.5804529646862</v>
      </c>
      <c r="U6" s="0" t="n">
        <f aca="false">TAN(RADIANS(R6/2))*TAN(RADIANS(R6/2))</f>
        <v>0.043028656283018</v>
      </c>
      <c r="V6" s="0" t="n">
        <f aca="false">4*DEGREES(U6*SIN(2*RADIANS(I6))-2*K6*SIN(RADIANS(J6))+4*K6*U6*SIN(RADIANS(J6))*COS(2*RADIANS(I6))-0.5*U6*U6*SIN(4*RADIANS(I6))-1.25*K6*K6*SIN(2*RADIANS(J6)))</f>
        <v>-5.39302269071292</v>
      </c>
      <c r="W6" s="0" t="n">
        <f aca="false">DEGREES(ACOS(COS(RADIANS(90.833))/(COS(RADIANS($B$2))*COS(RADIANS(T6)))-TAN(RADIANS($B$2))*TAN(RADIANS(T6))))</f>
        <v>32.0548609024633</v>
      </c>
      <c r="X6" s="7" t="n">
        <f aca="false">(720-4*$B$3-V6+$B$4*60)/1440</f>
        <v>0.512124512979662</v>
      </c>
      <c r="Y6" s="10" t="n">
        <f aca="false">(X6*1440-W6*4)/1440</f>
        <v>0.423083232695042</v>
      </c>
      <c r="Z6" s="7" t="n">
        <f aca="false">(X6*1440+W6*4)/1440</f>
        <v>0.601165793264282</v>
      </c>
      <c r="AA6" s="0" t="n">
        <f aca="false">8*W6</f>
        <v>256.438887219706</v>
      </c>
      <c r="AB6" s="0" t="n">
        <f aca="false">MOD(E6*1440+V6+4*$B$3-60*$B$4,1440)</f>
        <v>762.540701309287</v>
      </c>
      <c r="AC6" s="0" t="n">
        <f aca="false">IF(AB6/4&lt;0,AB6/4+180,AB6/4-180)</f>
        <v>10.6351753273218</v>
      </c>
      <c r="AD6" s="0" t="n">
        <f aca="false">DEGREES(ACOS(SIN(RADIANS($B$2))*SIN(RADIANS(T6))+COS(RADIANS($B$2))*COS(RADIANS(T6))*COS(RADIANS(AC6))))</f>
        <v>87.7874214557142</v>
      </c>
      <c r="AE6" s="0" t="n">
        <f aca="false">90-AD6</f>
        <v>2.21257854428579</v>
      </c>
      <c r="AF6" s="0" t="n">
        <f aca="false">IF(AE6&gt;85,0,IF(AE6&gt;5,58.1/TAN(RADIANS(AE6))-0.07/POWER(TAN(RADIANS(AE6)),3)+0.000086/POWER(TAN(RADIANS(AE6)),5),IF(AE6&gt;-0.575,1735+AE6*(-518.2+AE6*(103.4+AE6*(-12.79+AE6*0.711))),-20.772/TAN(RADIANS(AE6)))))/3600</f>
        <v>0.270316504360143</v>
      </c>
      <c r="AG6" s="0" t="n">
        <f aca="false">AE6+AF6</f>
        <v>2.48289504864593</v>
      </c>
      <c r="AH6" s="0" t="n">
        <f aca="false">IF(AC6&gt;0,MOD(DEGREES(ACOS(((SIN(RADIANS($B$2))*COS(RADIANS(AD6)))-SIN(RADIANS(T6)))/(COS(RADIANS($B$2))*SIN(RADIANS(AD6)))))+180,360),MOD(540-DEGREES(ACOS(((SIN(RADIANS($B$2))*COS(RADIANS(AD6)))-SIN(RADIANS(T6)))/(COS(RADIANS($B$2))*SIN(RADIANS(AD6))))),360))</f>
        <v>189.818878274376</v>
      </c>
    </row>
    <row r="7" customFormat="false" ht="15" hidden="false" customHeight="false" outlineLevel="0" collapsed="false">
      <c r="D7" s="6" t="n">
        <f aca="false">D6+1</f>
        <v>44567</v>
      </c>
      <c r="E7" s="7" t="n">
        <f aca="false">$B$5</f>
        <v>0.541666666666667</v>
      </c>
      <c r="F7" s="8" t="n">
        <f aca="false">D7+2415018.5+E7-$B$4/24</f>
        <v>2459586</v>
      </c>
      <c r="G7" s="9" t="n">
        <f aca="false">(F7-2451545)/36525</f>
        <v>0.220150581793292</v>
      </c>
      <c r="I7" s="0" t="n">
        <f aca="false">MOD(280.46646+G7*(36000.76983+G7*0.0003032),360)</f>
        <v>286.056897775879</v>
      </c>
      <c r="J7" s="0" t="n">
        <f aca="false">357.52911+G7*(35999.05029-0.0001537*G7)</f>
        <v>8282.74096790022</v>
      </c>
      <c r="K7" s="0" t="n">
        <f aca="false">0.016708634-G7*(0.000042037+0.0000001267*G7)</f>
        <v>0.0166993733893157</v>
      </c>
      <c r="L7" s="0" t="n">
        <f aca="false">SIN(RADIANS(J7))*(1.914602-G7*(0.004817+0.000014*G7))+SIN(RADIANS(2*J7))*(0.019993-0.000101*G7)+SIN(RADIANS(3*J7))*0.000289</f>
        <v>0.0934559846187081</v>
      </c>
      <c r="M7" s="0" t="n">
        <f aca="false">I7+L7</f>
        <v>286.150353760498</v>
      </c>
      <c r="N7" s="0" t="n">
        <f aca="false">J7+L7</f>
        <v>8282.83442388484</v>
      </c>
      <c r="O7" s="0" t="n">
        <f aca="false">(1.000001018*(1-K7*K7))/(1+K7*COS(RADIANS(N7)))</f>
        <v>0.983321386788563</v>
      </c>
      <c r="P7" s="0" t="n">
        <f aca="false">M7-0.00569-0.00478*SIN(RADIANS(125.04-1934.136*G7))</f>
        <v>286.140556274206</v>
      </c>
      <c r="Q7" s="0" t="n">
        <f aca="false">23+(26+((21.448-G7*(46.815+G7*(0.00059-G7*0.001813))))/60)/60</f>
        <v>23.4364282336841</v>
      </c>
      <c r="R7" s="0" t="n">
        <f aca="false">Q7+0.00256*COS(RADIANS(125.04-1934.136*G7))</f>
        <v>23.4377375727061</v>
      </c>
      <c r="S7" s="0" t="n">
        <f aca="false">DEGREES(ATAN2(COS(RADIANS(P7)),COS(RADIANS(R7))*SIN(RADIANS(P7))))</f>
        <v>-72.4933117150391</v>
      </c>
      <c r="T7" s="0" t="n">
        <f aca="false">DEGREES(ASIN(SIN(RADIANS(R7))*SIN(RADIANS(P7))))</f>
        <v>-22.4622056875297</v>
      </c>
      <c r="U7" s="0" t="n">
        <f aca="false">TAN(RADIANS(R7/2))*TAN(RADIANS(R7/2))</f>
        <v>0.0430286626180904</v>
      </c>
      <c r="V7" s="0" t="n">
        <f aca="false">4*DEGREES(U7*SIN(2*RADIANS(I7))-2*K7*SIN(RADIANS(J7))+4*K7*U7*SIN(RADIANS(J7))*COS(2*RADIANS(I7))-0.5*U7*U7*SIN(4*RADIANS(I7))-1.25*K7*K7*SIN(2*RADIANS(J7)))</f>
        <v>-5.83377893197486</v>
      </c>
      <c r="W7" s="0" t="n">
        <f aca="false">DEGREES(ACOS(COS(RADIANS(90.833))/(COS(RADIANS($B$2))*COS(RADIANS(T7)))-TAN(RADIANS($B$2))*TAN(RADIANS(T7))))</f>
        <v>32.6026554565881</v>
      </c>
      <c r="X7" s="7" t="n">
        <f aca="false">(720-4*$B$3-V7+$B$4*60)/1440</f>
        <v>0.51243059370276</v>
      </c>
      <c r="Y7" s="10" t="n">
        <f aca="false">(X7*1440-W7*4)/1440</f>
        <v>0.421867661878905</v>
      </c>
      <c r="Z7" s="7" t="n">
        <f aca="false">(X7*1440+W7*4)/1440</f>
        <v>0.602993525526616</v>
      </c>
      <c r="AA7" s="0" t="n">
        <f aca="false">8*W7</f>
        <v>260.821243652705</v>
      </c>
      <c r="AB7" s="0" t="n">
        <f aca="false">MOD(E7*1440+V7+4*$B$3-60*$B$4,1440)</f>
        <v>762.099945068025</v>
      </c>
      <c r="AC7" s="0" t="n">
        <f aca="false">IF(AB7/4&lt;0,AB7/4+180,AB7/4-180)</f>
        <v>10.5249862670063</v>
      </c>
      <c r="AD7" s="0" t="n">
        <f aca="false">DEGREES(ACOS(SIN(RADIANS($B$2))*SIN(RADIANS(T7))+COS(RADIANS($B$2))*COS(RADIANS(T7))*COS(RADIANS(AC7))))</f>
        <v>87.6615784246691</v>
      </c>
      <c r="AE7" s="0" t="n">
        <f aca="false">90-AD7</f>
        <v>2.33842157533093</v>
      </c>
      <c r="AF7" s="0" t="n">
        <f aca="false">IF(AE7&gt;85,0,IF(AE7&gt;5,58.1/TAN(RADIANS(AE7))-0.07/POWER(TAN(RADIANS(AE7)),3)+0.000086/POWER(TAN(RADIANS(AE7)),5),IF(AE7&gt;-0.575,1735+AE7*(-518.2+AE7*(103.4+AE7*(-12.79+AE7*0.711))),-20.772/TAN(RADIANS(AE7)))))/3600</f>
        <v>0.262877127598621</v>
      </c>
      <c r="AG7" s="0" t="n">
        <f aca="false">AE7+AF7</f>
        <v>2.60129870292955</v>
      </c>
      <c r="AH7" s="0" t="n">
        <f aca="false">IF(AC7&gt;0,MOD(DEGREES(ACOS(((SIN(RADIANS($B$2))*COS(RADIANS(AD7)))-SIN(RADIANS(T7)))/(COS(RADIANS($B$2))*SIN(RADIANS(AD7)))))+180,360),MOD(540-DEGREES(ACOS(((SIN(RADIANS($B$2))*COS(RADIANS(AD7)))-SIN(RADIANS(T7)))/(COS(RADIANS($B$2))*SIN(RADIANS(AD7))))),360))</f>
        <v>189.726576000665</v>
      </c>
    </row>
    <row r="8" customFormat="false" ht="15" hidden="false" customHeight="false" outlineLevel="0" collapsed="false">
      <c r="D8" s="6" t="n">
        <f aca="false">D7+1</f>
        <v>44568</v>
      </c>
      <c r="E8" s="7" t="n">
        <f aca="false">$B$5</f>
        <v>0.541666666666667</v>
      </c>
      <c r="F8" s="8" t="n">
        <f aca="false">D8+2415018.5+E8-$B$4/24</f>
        <v>2459587</v>
      </c>
      <c r="G8" s="9" t="n">
        <f aca="false">(F8-2451545)/36525</f>
        <v>0.220177960301164</v>
      </c>
      <c r="I8" s="0" t="n">
        <f aca="false">MOD(280.46646+G8*(36000.76983+G8*0.0003032),360)</f>
        <v>287.042545139699</v>
      </c>
      <c r="J8" s="0" t="n">
        <f aca="false">357.52911+G8*(35999.05029-0.0001537*G8)</f>
        <v>8283.72656818009</v>
      </c>
      <c r="K8" s="0" t="n">
        <f aca="false">0.016708634-G8*(0.000042037+0.0000001267*G8)</f>
        <v>0.0166993722368779</v>
      </c>
      <c r="L8" s="0" t="n">
        <f aca="false">SIN(RADIANS(J8))*(1.914602-G8*(0.004817+0.000014*G8))+SIN(RADIANS(2*J8))*(0.019993-0.000101*G8)+SIN(RADIANS(3*J8))*0.000289</f>
        <v>0.127017195252015</v>
      </c>
      <c r="M8" s="0" t="n">
        <f aca="false">I8+L8</f>
        <v>287.169562334951</v>
      </c>
      <c r="N8" s="0" t="n">
        <f aca="false">J8+L8</f>
        <v>8283.85358537535</v>
      </c>
      <c r="O8" s="0" t="n">
        <f aca="false">(1.000001018*(1-K8*K8))/(1+K8*COS(RADIANS(N8)))</f>
        <v>0.983338146299141</v>
      </c>
      <c r="P8" s="0" t="n">
        <f aca="false">M8-0.00569-0.00478*SIN(RADIANS(125.04-1934.136*G8))</f>
        <v>287.159767109923</v>
      </c>
      <c r="Q8" s="0" t="n">
        <f aca="false">23+(26+((21.448-G8*(46.815+G8*(0.00059-G8*0.001813))))/60)/60</f>
        <v>23.4364278776494</v>
      </c>
      <c r="R8" s="0" t="n">
        <f aca="false">Q8+0.00256*COS(RADIANS(125.04-1934.136*G8))</f>
        <v>23.4377392492288</v>
      </c>
      <c r="S8" s="0" t="n">
        <f aca="false">DEGREES(ATAN2(COS(RADIANS(P8)),COS(RADIANS(R8))*SIN(RADIANS(P8))))</f>
        <v>-71.3993301527265</v>
      </c>
      <c r="T8" s="0" t="n">
        <f aca="false">DEGREES(ASIN(SIN(RADIANS(R8))*SIN(RADIANS(P8))))</f>
        <v>-22.3365734574417</v>
      </c>
      <c r="U8" s="0" t="n">
        <f aca="false">TAN(RADIANS(R8/2))*TAN(RADIANS(R8/2))</f>
        <v>0.04302866894894</v>
      </c>
      <c r="V8" s="0" t="n">
        <f aca="false">4*DEGREES(U8*SIN(2*RADIANS(I8))-2*K8*SIN(RADIANS(J8))+4*K8*U8*SIN(RADIANS(J8))*COS(2*RADIANS(I8))-0.5*U8*U8*SIN(4*RADIANS(I8))-1.25*K8*K8*SIN(2*RADIANS(J8)))</f>
        <v>-6.2668551956324</v>
      </c>
      <c r="W8" s="0" t="n">
        <f aca="false">DEGREES(ACOS(COS(RADIANS(90.833))/(COS(RADIANS($B$2))*COS(RADIANS(T8)))-TAN(RADIANS($B$2))*TAN(RADIANS(T8))))</f>
        <v>33.1748480655647</v>
      </c>
      <c r="X8" s="7" t="n">
        <f aca="false">(720-4*$B$3-V8+$B$4*60)/1440</f>
        <v>0.512731341108078</v>
      </c>
      <c r="Y8" s="10" t="n">
        <f aca="false">(X8*1440-W8*4)/1440</f>
        <v>0.420578985370398</v>
      </c>
      <c r="Z8" s="7" t="n">
        <f aca="false">(X8*1440+W8*4)/1440</f>
        <v>0.604883696845758</v>
      </c>
      <c r="AA8" s="0" t="n">
        <f aca="false">8*W8</f>
        <v>265.398784524518</v>
      </c>
      <c r="AB8" s="0" t="n">
        <f aca="false">MOD(E8*1440+V8+4*$B$3-60*$B$4,1440)</f>
        <v>761.666868804368</v>
      </c>
      <c r="AC8" s="0" t="n">
        <f aca="false">IF(AB8/4&lt;0,AB8/4+180,AB8/4-180)</f>
        <v>10.4167172010919</v>
      </c>
      <c r="AD8" s="0" t="n">
        <f aca="false">DEGREES(ACOS(SIN(RADIANS($B$2))*SIN(RADIANS(T8))+COS(RADIANS($B$2))*COS(RADIANS(T8))*COS(RADIANS(AC8))))</f>
        <v>87.5285762424535</v>
      </c>
      <c r="AE8" s="0" t="n">
        <f aca="false">90-AD8</f>
        <v>2.47142375754648</v>
      </c>
      <c r="AF8" s="0" t="n">
        <f aca="false">IF(AE8&gt;85,0,IF(AE8&gt;5,58.1/TAN(RADIANS(AE8))-0.07/POWER(TAN(RADIANS(AE8)),3)+0.000086/POWER(TAN(RADIANS(AE8)),5),IF(AE8&gt;-0.575,1735+AE8*(-518.2+AE8*(103.4+AE8*(-12.79+AE8*0.711))),-20.772/TAN(RADIANS(AE8)))))/3600</f>
        <v>0.255368075588269</v>
      </c>
      <c r="AG8" s="0" t="n">
        <f aca="false">AE8+AF8</f>
        <v>2.72679183313474</v>
      </c>
      <c r="AH8" s="0" t="n">
        <f aca="false">IF(AC8&gt;0,MOD(DEGREES(ACOS(((SIN(RADIANS($B$2))*COS(RADIANS(AD8)))-SIN(RADIANS(T8)))/(COS(RADIANS($B$2))*SIN(RADIANS(AD8)))))+180,360),MOD(540-DEGREES(ACOS(((SIN(RADIANS($B$2))*COS(RADIANS(AD8)))-SIN(RADIANS(T8)))/(COS(RADIANS($B$2))*SIN(RADIANS(AD8))))),360))</f>
        <v>189.636419298787</v>
      </c>
    </row>
    <row r="9" customFormat="false" ht="15" hidden="false" customHeight="false" outlineLevel="0" collapsed="false">
      <c r="D9" s="6" t="n">
        <f aca="false">D8+1</f>
        <v>44569</v>
      </c>
      <c r="E9" s="7" t="n">
        <f aca="false">$B$5</f>
        <v>0.541666666666667</v>
      </c>
      <c r="F9" s="8" t="n">
        <f aca="false">D9+2415018.5+E9-$B$4/24</f>
        <v>2459588</v>
      </c>
      <c r="G9" s="9" t="n">
        <f aca="false">(F9-2451545)/36525</f>
        <v>0.220205338809035</v>
      </c>
      <c r="I9" s="0" t="n">
        <f aca="false">MOD(280.46646+G9*(36000.76983+G9*0.0003032),360)</f>
        <v>288.028192503518</v>
      </c>
      <c r="J9" s="0" t="n">
        <f aca="false">357.52911+G9*(35999.05029-0.0001537*G9)</f>
        <v>8284.71216845996</v>
      </c>
      <c r="K9" s="0" t="n">
        <f aca="false">0.016708634-G9*(0.000042037+0.0000001267*G9)</f>
        <v>0.0166993710844399</v>
      </c>
      <c r="L9" s="0" t="n">
        <f aca="false">SIN(RADIANS(J9))*(1.914602-G9*(0.004817+0.000014*G9))+SIN(RADIANS(2*J9))*(0.019993-0.000101*G9)+SIN(RADIANS(3*J9))*0.000289</f>
        <v>0.160538384727861</v>
      </c>
      <c r="M9" s="0" t="n">
        <f aca="false">I9+L9</f>
        <v>288.188730888246</v>
      </c>
      <c r="N9" s="0" t="n">
        <f aca="false">J9+L9</f>
        <v>8284.87270684469</v>
      </c>
      <c r="O9" s="0" t="n">
        <f aca="false">(1.000001018*(1-K9*K9))/(1+K9*COS(RADIANS(N9)))</f>
        <v>0.983360004477671</v>
      </c>
      <c r="P9" s="0" t="n">
        <f aca="false">M9-0.00569-0.00478*SIN(RADIANS(125.04-1934.136*G9))</f>
        <v>288.178937927988</v>
      </c>
      <c r="Q9" s="0" t="n">
        <f aca="false">23+(26+((21.448-G9*(46.815+G9*(0.00059-G9*0.001813))))/60)/60</f>
        <v>23.4364275216148</v>
      </c>
      <c r="R9" s="0" t="n">
        <f aca="false">Q9+0.00256*COS(RADIANS(125.04-1934.136*G9))</f>
        <v>23.4377409246314</v>
      </c>
      <c r="S9" s="0" t="n">
        <f aca="false">DEGREES(ATAN2(COS(RADIANS(P9)),COS(RADIANS(R9))*SIN(RADIANS(P9))))</f>
        <v>-70.3074181173111</v>
      </c>
      <c r="T9" s="0" t="n">
        <f aca="false">DEGREES(ASIN(SIN(RADIANS(R9))*SIN(RADIANS(P9))))</f>
        <v>-22.2036174223726</v>
      </c>
      <c r="U9" s="0" t="n">
        <f aca="false">TAN(RADIANS(R9/2))*TAN(RADIANS(R9/2))</f>
        <v>0.0430286752755602</v>
      </c>
      <c r="V9" s="0" t="n">
        <f aca="false">4*DEGREES(U9*SIN(2*RADIANS(I9))-2*K9*SIN(RADIANS(J9))+4*K9*U9*SIN(RADIANS(J9))*COS(2*RADIANS(I9))-0.5*U9*U9*SIN(4*RADIANS(I9))-1.25*K9*K9*SIN(2*RADIANS(J9)))</f>
        <v>-6.69181005764607</v>
      </c>
      <c r="W9" s="0" t="n">
        <f aca="false">DEGREES(ACOS(COS(RADIANS(90.833))/(COS(RADIANS($B$2))*COS(RADIANS(T9)))-TAN(RADIANS($B$2))*TAN(RADIANS(T9))))</f>
        <v>33.7699523015698</v>
      </c>
      <c r="X9" s="7" t="n">
        <f aca="false">(720-4*$B$3-V9+$B$4*60)/1440</f>
        <v>0.513026448651143</v>
      </c>
      <c r="Y9" s="10" t="n">
        <f aca="false">(X9*1440-W9*4)/1440</f>
        <v>0.419221025591227</v>
      </c>
      <c r="Z9" s="7" t="n">
        <f aca="false">(X9*1440+W9*4)/1440</f>
        <v>0.606831871711059</v>
      </c>
      <c r="AA9" s="0" t="n">
        <f aca="false">8*W9</f>
        <v>270.159618412559</v>
      </c>
      <c r="AB9" s="0" t="n">
        <f aca="false">MOD(E9*1440+V9+4*$B$3-60*$B$4,1440)</f>
        <v>761.241913942354</v>
      </c>
      <c r="AC9" s="0" t="n">
        <f aca="false">IF(AB9/4&lt;0,AB9/4+180,AB9/4-180)</f>
        <v>10.3104784855885</v>
      </c>
      <c r="AD9" s="0" t="n">
        <f aca="false">DEGREES(ACOS(SIN(RADIANS($B$2))*SIN(RADIANS(T9))+COS(RADIANS($B$2))*COS(RADIANS(T9))*COS(RADIANS(AC9))))</f>
        <v>87.3884787767115</v>
      </c>
      <c r="AE9" s="0" t="n">
        <f aca="false">90-AD9</f>
        <v>2.61152122328851</v>
      </c>
      <c r="AF9" s="0" t="n">
        <f aca="false">IF(AE9&gt;85,0,IF(AE9&gt;5,58.1/TAN(RADIANS(AE9))-0.07/POWER(TAN(RADIANS(AE9)),3)+0.000086/POWER(TAN(RADIANS(AE9)),5),IF(AE9&gt;-0.575,1735+AE9*(-518.2+AE9*(103.4+AE9*(-12.79+AE9*0.711))),-20.772/TAN(RADIANS(AE9)))))/3600</f>
        <v>0.24782616734292</v>
      </c>
      <c r="AG9" s="0" t="n">
        <f aca="false">AE9+AF9</f>
        <v>2.85934739063143</v>
      </c>
      <c r="AH9" s="0" t="n">
        <f aca="false">IF(AC9&gt;0,MOD(DEGREES(ACOS(((SIN(RADIANS($B$2))*COS(RADIANS(AD9)))-SIN(RADIANS(T9)))/(COS(RADIANS($B$2))*SIN(RADIANS(AD9)))))+180,360),MOD(540-DEGREES(ACOS(((SIN(RADIANS($B$2))*COS(RADIANS(AD9)))-SIN(RADIANS(T9)))/(COS(RADIANS($B$2))*SIN(RADIANS(AD9))))),360))</f>
        <v>189.548493925553</v>
      </c>
    </row>
    <row r="10" customFormat="false" ht="15" hidden="false" customHeight="false" outlineLevel="0" collapsed="false">
      <c r="D10" s="6" t="n">
        <f aca="false">D9+1</f>
        <v>44570</v>
      </c>
      <c r="E10" s="7" t="n">
        <f aca="false">$B$5</f>
        <v>0.541666666666667</v>
      </c>
      <c r="F10" s="8" t="n">
        <f aca="false">D10+2415018.5+E10-$B$4/24</f>
        <v>2459589</v>
      </c>
      <c r="G10" s="9" t="n">
        <f aca="false">(F10-2451545)/36525</f>
        <v>0.220232717316906</v>
      </c>
      <c r="I10" s="0" t="n">
        <f aca="false">MOD(280.46646+G10*(36000.76983+G10*0.0003032),360)</f>
        <v>289.013839867339</v>
      </c>
      <c r="J10" s="0" t="n">
        <f aca="false">357.52911+G10*(35999.05029-0.0001537*G10)</f>
        <v>8285.69776873983</v>
      </c>
      <c r="K10" s="0" t="n">
        <f aca="false">0.016708634-G10*(0.000042037+0.0000001267*G10)</f>
        <v>0.0166993699320018</v>
      </c>
      <c r="L10" s="0" t="n">
        <f aca="false">SIN(RADIANS(J10))*(1.914602-G10*(0.004817+0.000014*G10))+SIN(RADIANS(2*J10))*(0.019993-0.000101*G10)+SIN(RADIANS(3*J10))*0.000289</f>
        <v>0.19400899645952</v>
      </c>
      <c r="M10" s="0" t="n">
        <f aca="false">I10+L10</f>
        <v>289.207848863798</v>
      </c>
      <c r="N10" s="0" t="n">
        <f aca="false">J10+L10</f>
        <v>8285.89177773629</v>
      </c>
      <c r="O10" s="0" t="n">
        <f aca="false">(1.000001018*(1-K10*K10))/(1+K10*COS(RADIANS(N10)))</f>
        <v>0.983386954181861</v>
      </c>
      <c r="P10" s="0" t="n">
        <f aca="false">M10-0.00569-0.00478*SIN(RADIANS(125.04-1934.136*G10))</f>
        <v>289.198058171815</v>
      </c>
      <c r="Q10" s="0" t="n">
        <f aca="false">23+(26+((21.448-G10*(46.815+G10*(0.00059-G10*0.001813))))/60)/60</f>
        <v>23.4364271655801</v>
      </c>
      <c r="R10" s="0" t="n">
        <f aca="false">Q10+0.00256*COS(RADIANS(125.04-1934.136*G10))</f>
        <v>23.4377425989121</v>
      </c>
      <c r="S10" s="0" t="n">
        <f aca="false">DEGREES(ATAN2(COS(RADIANS(P10)),COS(RADIANS(R10))*SIN(RADIANS(P10))))</f>
        <v>-69.2176828681581</v>
      </c>
      <c r="T10" s="0" t="n">
        <f aca="false">DEGREES(ASIN(SIN(RADIANS(R10))*SIN(RADIANS(P10))))</f>
        <v>-22.0634020805076</v>
      </c>
      <c r="U10" s="0" t="n">
        <f aca="false">TAN(RADIANS(R10/2))*TAN(RADIANS(R10/2))</f>
        <v>0.0430286815979445</v>
      </c>
      <c r="V10" s="0" t="n">
        <f aca="false">4*DEGREES(U10*SIN(2*RADIANS(I10))-2*K10*SIN(RADIANS(J10))+4*K10*U10*SIN(RADIANS(J10))*COS(2*RADIANS(I10))-0.5*U10*U10*SIN(4*RADIANS(I10))-1.25*K10*K10*SIN(2*RADIANS(J10)))</f>
        <v>-7.10821572362352</v>
      </c>
      <c r="W10" s="0" t="n">
        <f aca="false">DEGREES(ACOS(COS(RADIANS(90.833))/(COS(RADIANS($B$2))*COS(RADIANS(T10)))-TAN(RADIANS($B$2))*TAN(RADIANS(T10))))</f>
        <v>34.3865257190798</v>
      </c>
      <c r="X10" s="7" t="n">
        <f aca="false">(720-4*$B$3-V10+$B$4*60)/1440</f>
        <v>0.513315619252516</v>
      </c>
      <c r="Y10" s="10" t="n">
        <f aca="false">(X10*1440-W10*4)/1440</f>
        <v>0.417797492255073</v>
      </c>
      <c r="Z10" s="7" t="n">
        <f aca="false">(X10*1440+W10*4)/1440</f>
        <v>0.60883374624996</v>
      </c>
      <c r="AA10" s="0" t="n">
        <f aca="false">8*W10</f>
        <v>275.092205752638</v>
      </c>
      <c r="AB10" s="0" t="n">
        <f aca="false">MOD(E10*1440+V10+4*$B$3-60*$B$4,1440)</f>
        <v>760.825508276377</v>
      </c>
      <c r="AC10" s="0" t="n">
        <f aca="false">IF(AB10/4&lt;0,AB10/4+180,AB10/4-180)</f>
        <v>10.2063770690941</v>
      </c>
      <c r="AD10" s="0" t="n">
        <f aca="false">DEGREES(ACOS(SIN(RADIANS($B$2))*SIN(RADIANS(T10))+COS(RADIANS($B$2))*COS(RADIANS(T10))*COS(RADIANS(AC10))))</f>
        <v>87.2413528649974</v>
      </c>
      <c r="AE10" s="0" t="n">
        <f aca="false">90-AD10</f>
        <v>2.75864713500262</v>
      </c>
      <c r="AF10" s="0" t="n">
        <f aca="false">IF(AE10&gt;85,0,IF(AE10&gt;5,58.1/TAN(RADIANS(AE10))-0.07/POWER(TAN(RADIANS(AE10)),3)+0.000086/POWER(TAN(RADIANS(AE10)),5),IF(AE10&gt;-0.575,1735+AE10*(-518.2+AE10*(103.4+AE10*(-12.79+AE10*0.711))),-20.772/TAN(RADIANS(AE10)))))/3600</f>
        <v>0.24028465823072</v>
      </c>
      <c r="AG10" s="0" t="n">
        <f aca="false">AE10+AF10</f>
        <v>2.99893179323334</v>
      </c>
      <c r="AH10" s="0" t="n">
        <f aca="false"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>189.462883539691</v>
      </c>
    </row>
    <row r="11" customFormat="false" ht="15" hidden="false" customHeight="false" outlineLevel="0" collapsed="false">
      <c r="D11" s="6" t="n">
        <f aca="false">D10+1</f>
        <v>44571</v>
      </c>
      <c r="E11" s="7" t="n">
        <f aca="false">$B$5</f>
        <v>0.541666666666667</v>
      </c>
      <c r="F11" s="8" t="n">
        <f aca="false">D11+2415018.5+E11-$B$4/24</f>
        <v>2459590</v>
      </c>
      <c r="G11" s="9" t="n">
        <f aca="false">(F11-2451545)/36525</f>
        <v>0.220260095824778</v>
      </c>
      <c r="I11" s="0" t="n">
        <f aca="false">MOD(280.46646+G11*(36000.76983+G11*0.0003032),360)</f>
        <v>289.99948723116</v>
      </c>
      <c r="J11" s="0" t="n">
        <f aca="false">357.52911+G11*(35999.05029-0.0001537*G11)</f>
        <v>8286.68336901971</v>
      </c>
      <c r="K11" s="0" t="n">
        <f aca="false">0.016708634-G11*(0.000042037+0.0000001267*G11)</f>
        <v>0.0166993687795634</v>
      </c>
      <c r="L11" s="0" t="n">
        <f aca="false">SIN(RADIANS(J11))*(1.914602-G11*(0.004817+0.000014*G11))+SIN(RADIANS(2*J11))*(0.019993-0.000101*G11)+SIN(RADIANS(3*J11))*0.000289</f>
        <v>0.227418492707739</v>
      </c>
      <c r="M11" s="0" t="n">
        <f aca="false">I11+L11</f>
        <v>290.226905723868</v>
      </c>
      <c r="N11" s="0" t="n">
        <f aca="false">J11+L11</f>
        <v>8286.91078751241</v>
      </c>
      <c r="O11" s="0" t="n">
        <f aca="false">(1.000001018*(1-K11*K11))/(1+K11*COS(RADIANS(N11)))</f>
        <v>0.983418986607191</v>
      </c>
      <c r="P11" s="0" t="n">
        <f aca="false">M11-0.00569-0.00478*SIN(RADIANS(125.04-1934.136*G11))</f>
        <v>290.217117303662</v>
      </c>
      <c r="Q11" s="0" t="n">
        <f aca="false">23+(26+((21.448-G11*(46.815+G11*(0.00059-G11*0.001813))))/60)/60</f>
        <v>23.4364268095455</v>
      </c>
      <c r="R11" s="0" t="n">
        <f aca="false">Q11+0.00256*COS(RADIANS(125.04-1934.136*G11))</f>
        <v>23.4377442720692</v>
      </c>
      <c r="S11" s="0" t="n">
        <f aca="false">DEGREES(ATAN2(COS(RADIANS(P11)),COS(RADIANS(R11))*SIN(RADIANS(P11))))</f>
        <v>-68.1302276940483</v>
      </c>
      <c r="T11" s="0" t="n">
        <f aca="false">DEGREES(ASIN(SIN(RADIANS(R11))*SIN(RADIANS(P11))))</f>
        <v>-21.9159951819564</v>
      </c>
      <c r="U11" s="0" t="n">
        <f aca="false">TAN(RADIANS(R11/2))*TAN(RADIANS(R11/2))</f>
        <v>0.0430286879160864</v>
      </c>
      <c r="V11" s="0" t="n">
        <f aca="false">4*DEGREES(U11*SIN(2*RADIANS(I11))-2*K11*SIN(RADIANS(J11))+4*K11*U11*SIN(RADIANS(J11))*COS(2*RADIANS(I11))-0.5*U11*U11*SIN(4*RADIANS(I11))-1.25*K11*K11*SIN(2*RADIANS(J11)))</f>
        <v>-7.51565863706363</v>
      </c>
      <c r="W11" s="0" t="n">
        <f aca="false">DEGREES(ACOS(COS(RADIANS(90.833))/(COS(RADIANS($B$2))*COS(RADIANS(T11)))-TAN(RADIANS($B$2))*TAN(RADIANS(T11))))</f>
        <v>35.0231759879035</v>
      </c>
      <c r="X11" s="7" t="n">
        <f aca="false">(720-4*$B$3-V11+$B$4*60)/1440</f>
        <v>0.513598565720183</v>
      </c>
      <c r="Y11" s="10" t="n">
        <f aca="false">(X11*1440-W11*4)/1440</f>
        <v>0.416311965753785</v>
      </c>
      <c r="Z11" s="7" t="n">
        <f aca="false">(X11*1440+W11*4)/1440</f>
        <v>0.610885165686582</v>
      </c>
      <c r="AA11" s="0" t="n">
        <f aca="false">8*W11</f>
        <v>280.185407903228</v>
      </c>
      <c r="AB11" s="0" t="n">
        <f aca="false">MOD(E11*1440+V11+4*$B$3-60*$B$4,1440)</f>
        <v>760.418065362936</v>
      </c>
      <c r="AC11" s="0" t="n">
        <f aca="false">IF(AB11/4&lt;0,AB11/4+180,AB11/4-180)</f>
        <v>10.1045163407341</v>
      </c>
      <c r="AD11" s="0" t="n">
        <f aca="false">DEGREES(ACOS(SIN(RADIANS($B$2))*SIN(RADIANS(T11))+COS(RADIANS($B$2))*COS(RADIANS(T11))*COS(RADIANS(AC11))))</f>
        <v>87.0872682328053</v>
      </c>
      <c r="AE11" s="0" t="n">
        <f aca="false">90-AD11</f>
        <v>2.9127317671947</v>
      </c>
      <c r="AF11" s="0" t="n">
        <f aca="false">IF(AE11&gt;85,0,IF(AE11&gt;5,58.1/TAN(RADIANS(AE11))-0.07/POWER(TAN(RADIANS(AE11)),3)+0.000086/POWER(TAN(RADIANS(AE11)),5),IF(AE11&gt;-0.575,1735+AE11*(-518.2+AE11*(103.4+AE11*(-12.79+AE11*0.711))),-20.772/TAN(RADIANS(AE11)))))/3600</f>
        <v>0.232773183906767</v>
      </c>
      <c r="AG11" s="0" t="n">
        <f aca="false">AE11+AF11</f>
        <v>3.14550495110147</v>
      </c>
      <c r="AH11" s="0" t="n">
        <f aca="false"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>189.379669613298</v>
      </c>
    </row>
    <row r="12" customFormat="false" ht="15" hidden="false" customHeight="false" outlineLevel="0" collapsed="false">
      <c r="D12" s="6" t="n">
        <f aca="false">D11+1</f>
        <v>44572</v>
      </c>
      <c r="E12" s="7" t="n">
        <f aca="false">$B$5</f>
        <v>0.541666666666667</v>
      </c>
      <c r="F12" s="8" t="n">
        <f aca="false">D12+2415018.5+E12-$B$4/24</f>
        <v>2459591</v>
      </c>
      <c r="G12" s="9" t="n">
        <f aca="false">(F12-2451545)/36525</f>
        <v>0.220287474332649</v>
      </c>
      <c r="I12" s="0" t="n">
        <f aca="false">MOD(280.46646+G12*(36000.76983+G12*0.0003032),360)</f>
        <v>290.985134594979</v>
      </c>
      <c r="J12" s="0" t="n">
        <f aca="false">357.52911+G12*(35999.05029-0.0001537*G12)</f>
        <v>8287.66896929958</v>
      </c>
      <c r="K12" s="0" t="n">
        <f aca="false">0.016708634-G12*(0.000042037+0.0000001267*G12)</f>
        <v>0.0166993676271249</v>
      </c>
      <c r="L12" s="0" t="n">
        <f aca="false">SIN(RADIANS(J12))*(1.914602-G12*(0.004817+0.000014*G12))+SIN(RADIANS(2*J12))*(0.019993-0.000101*G12)+SIN(RADIANS(3*J12))*0.000289</f>
        <v>0.260756358499548</v>
      </c>
      <c r="M12" s="0" t="n">
        <f aca="false">I12+L12</f>
        <v>291.245890953479</v>
      </c>
      <c r="N12" s="0" t="n">
        <f aca="false">J12+L12</f>
        <v>8287.92972565808</v>
      </c>
      <c r="O12" s="0" t="n">
        <f aca="false">(1.000001018*(1-K12*K12))/(1+K12*COS(RADIANS(N12)))</f>
        <v>0.98345609129059</v>
      </c>
      <c r="P12" s="0" t="n">
        <f aca="false">M12-0.00569-0.00478*SIN(RADIANS(125.04-1934.136*G12))</f>
        <v>291.236104808551</v>
      </c>
      <c r="Q12" s="0" t="n">
        <f aca="false">23+(26+((21.448-G12*(46.815+G12*(0.00059-G12*0.001813))))/60)/60</f>
        <v>23.4364264535108</v>
      </c>
      <c r="R12" s="0" t="n">
        <f aca="false">Q12+0.00256*COS(RADIANS(125.04-1934.136*G12))</f>
        <v>23.4377459441009</v>
      </c>
      <c r="S12" s="0" t="n">
        <f aca="false">DEGREES(ATAN2(COS(RADIANS(P12)),COS(RADIANS(R12))*SIN(RADIANS(P12))))</f>
        <v>-67.0451517755129</v>
      </c>
      <c r="T12" s="0" t="n">
        <f aca="false">DEGREES(ASIN(SIN(RADIANS(R12))*SIN(RADIANS(P12))))</f>
        <v>-21.7614676270801</v>
      </c>
      <c r="U12" s="0" t="n">
        <f aca="false">TAN(RADIANS(R12/2))*TAN(RADIANS(R12/2))</f>
        <v>0.0430286942299792</v>
      </c>
      <c r="V12" s="0" t="n">
        <f aca="false">4*DEGREES(U12*SIN(2*RADIANS(I12))-2*K12*SIN(RADIANS(J12))+4*K12*U12*SIN(RADIANS(J12))*COS(2*RADIANS(I12))-0.5*U12*U12*SIN(4*RADIANS(I12))-1.25*K12*K12*SIN(2*RADIANS(J12)))</f>
        <v>-7.91374005248111</v>
      </c>
      <c r="W12" s="0" t="n">
        <f aca="false">DEGREES(ACOS(COS(RADIANS(90.833))/(COS(RADIANS($B$2))*COS(RADIANS(T12)))-TAN(RADIANS($B$2))*TAN(RADIANS(T12))))</f>
        <v>35.6785654052075</v>
      </c>
      <c r="X12" s="7" t="n">
        <f aca="false">(720-4*$B$3-V12+$B$4*60)/1440</f>
        <v>0.513875011147556</v>
      </c>
      <c r="Y12" s="10" t="n">
        <f aca="false">(X12*1440-W12*4)/1440</f>
        <v>0.41476788502198</v>
      </c>
      <c r="Z12" s="7" t="n">
        <f aca="false">(X12*1440+W12*4)/1440</f>
        <v>0.612982137273133</v>
      </c>
      <c r="AA12" s="0" t="n">
        <f aca="false">8*W12</f>
        <v>285.42852324166</v>
      </c>
      <c r="AB12" s="0" t="n">
        <f aca="false">MOD(E12*1440+V12+4*$B$3-60*$B$4,1440)</f>
        <v>760.019983947519</v>
      </c>
      <c r="AC12" s="0" t="n">
        <f aca="false">IF(AB12/4&lt;0,AB12/4+180,AB12/4-180)</f>
        <v>10.0049959868797</v>
      </c>
      <c r="AD12" s="0" t="n">
        <f aca="false">DEGREES(ACOS(SIN(RADIANS($B$2))*SIN(RADIANS(T12))+COS(RADIANS($B$2))*COS(RADIANS(T12))*COS(RADIANS(AC12))))</f>
        <v>86.926297409072</v>
      </c>
      <c r="AE12" s="0" t="n">
        <f aca="false">90-AD12</f>
        <v>3.07370259092798</v>
      </c>
      <c r="AF12" s="0" t="n">
        <f aca="false">IF(AE12&gt;85,0,IF(AE12&gt;5,58.1/TAN(RADIANS(AE12))-0.07/POWER(TAN(RADIANS(AE12)),3)+0.000086/POWER(TAN(RADIANS(AE12)),5),IF(AE12&gt;-0.575,1735+AE12*(-518.2+AE12*(103.4+AE12*(-12.79+AE12*0.711))),-20.772/TAN(RADIANS(AE12)))))/3600</f>
        <v>0.225317897023071</v>
      </c>
      <c r="AG12" s="0" t="n">
        <f aca="false">AE12+AF12</f>
        <v>3.29902048795105</v>
      </c>
      <c r="AH12" s="0" t="n">
        <f aca="false"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>189.298931345745</v>
      </c>
    </row>
    <row r="13" customFormat="false" ht="15" hidden="false" customHeight="false" outlineLevel="0" collapsed="false">
      <c r="D13" s="6" t="n">
        <f aca="false">D12+1</f>
        <v>44573</v>
      </c>
      <c r="E13" s="7" t="n">
        <f aca="false">$B$5</f>
        <v>0.541666666666667</v>
      </c>
      <c r="F13" s="8" t="n">
        <f aca="false">D13+2415018.5+E13-$B$4/24</f>
        <v>2459592</v>
      </c>
      <c r="G13" s="9" t="n">
        <f aca="false">(F13-2451545)/36525</f>
        <v>0.22031485284052</v>
      </c>
      <c r="I13" s="0" t="n">
        <f aca="false">MOD(280.46646+G13*(36000.76983+G13*0.0003032),360)</f>
        <v>291.970781958802</v>
      </c>
      <c r="J13" s="0" t="n">
        <f aca="false">357.52911+G13*(35999.05029-0.0001537*G13)</f>
        <v>8288.65456957945</v>
      </c>
      <c r="K13" s="0" t="n">
        <f aca="false">0.016708634-G13*(0.000042037+0.0000001267*G13)</f>
        <v>0.0166993664746862</v>
      </c>
      <c r="L13" s="0" t="n">
        <f aca="false">SIN(RADIANS(J13))*(1.914602-G13*(0.004817+0.000014*G13))+SIN(RADIANS(2*J13))*(0.019993-0.000101*G13)+SIN(RADIANS(3*J13))*0.000289</f>
        <v>0.294012105533555</v>
      </c>
      <c r="M13" s="0" t="n">
        <f aca="false">I13+L13</f>
        <v>292.264794064336</v>
      </c>
      <c r="N13" s="0" t="n">
        <f aca="false">J13+L13</f>
        <v>8288.94858168498</v>
      </c>
      <c r="O13" s="0" t="n">
        <f aca="false">(1.000001018*(1-K13*K13))/(1+K13*COS(RADIANS(N13)))</f>
        <v>0.983498256114811</v>
      </c>
      <c r="P13" s="0" t="n">
        <f aca="false">M13-0.00569-0.00478*SIN(RADIANS(125.04-1934.136*G13))</f>
        <v>292.255010198185</v>
      </c>
      <c r="Q13" s="0" t="n">
        <f aca="false">23+(26+((21.448-G13*(46.815+G13*(0.00059-G13*0.001813))))/60)/60</f>
        <v>23.4364260974762</v>
      </c>
      <c r="R13" s="0" t="n">
        <f aca="false">Q13+0.00256*COS(RADIANS(125.04-1934.136*G13))</f>
        <v>23.4377476150056</v>
      </c>
      <c r="S13" s="0" t="n">
        <f aca="false">DEGREES(ATAN2(COS(RADIANS(P13)),COS(RADIANS(R13))*SIN(RADIANS(P13))))</f>
        <v>-65.9625500601703</v>
      </c>
      <c r="T13" s="0" t="n">
        <f aca="false">DEGREES(ASIN(SIN(RADIANS(R13))*SIN(RADIANS(P13))))</f>
        <v>-21.5998933618424</v>
      </c>
      <c r="U13" s="0" t="n">
        <f aca="false">TAN(RADIANS(R13/2))*TAN(RADIANS(R13/2))</f>
        <v>0.0430287005396165</v>
      </c>
      <c r="V13" s="0" t="n">
        <f aca="false">4*DEGREES(U13*SIN(2*RADIANS(I13))-2*K13*SIN(RADIANS(J13))+4*K13*U13*SIN(RADIANS(J13))*COS(2*RADIANS(I13))-0.5*U13*U13*SIN(4*RADIANS(I13))-1.25*K13*K13*SIN(2*RADIANS(J13)))</f>
        <v>-8.30207657228377</v>
      </c>
      <c r="W13" s="0" t="n">
        <f aca="false">DEGREES(ACOS(COS(RADIANS(90.833))/(COS(RADIANS($B$2))*COS(RADIANS(T13)))-TAN(RADIANS($B$2))*TAN(RADIANS(T13))))</f>
        <v>36.3514139907543</v>
      </c>
      <c r="X13" s="7" t="n">
        <f aca="false">(720-4*$B$3-V13+$B$4*60)/1440</f>
        <v>0.514144689286308</v>
      </c>
      <c r="Y13" s="10" t="n">
        <f aca="false">(X13*1440-W13*4)/1440</f>
        <v>0.413168539311991</v>
      </c>
      <c r="Z13" s="7" t="n">
        <f aca="false">(X13*1440+W13*4)/1440</f>
        <v>0.615120839260626</v>
      </c>
      <c r="AA13" s="0" t="n">
        <f aca="false">8*W13</f>
        <v>290.811311926035</v>
      </c>
      <c r="AB13" s="0" t="n">
        <f aca="false">MOD(E13*1440+V13+4*$B$3-60*$B$4,1440)</f>
        <v>759.631647427716</v>
      </c>
      <c r="AC13" s="0" t="n">
        <f aca="false">IF(AB13/4&lt;0,AB13/4+180,AB13/4-180)</f>
        <v>9.90791185692905</v>
      </c>
      <c r="AD13" s="0" t="n">
        <f aca="false">DEGREES(ACOS(SIN(RADIANS($B$2))*SIN(RADIANS(T13))+COS(RADIANS($B$2))*COS(RADIANS(T13))*COS(RADIANS(AC13))))</f>
        <v>86.7585156394202</v>
      </c>
      <c r="AE13" s="0" t="n">
        <f aca="false">90-AD13</f>
        <v>3.24148436057979</v>
      </c>
      <c r="AF13" s="0" t="n">
        <f aca="false">IF(AE13&gt;85,0,IF(AE13&gt;5,58.1/TAN(RADIANS(AE13))-0.07/POWER(TAN(RADIANS(AE13)),3)+0.000086/POWER(TAN(RADIANS(AE13)),5),IF(AE13&gt;-0.575,1735+AE13*(-518.2+AE13*(103.4+AE13*(-12.79+AE13*0.711))),-20.772/TAN(RADIANS(AE13)))))/3600</f>
        <v>0.217941815042618</v>
      </c>
      <c r="AG13" s="0" t="n">
        <f aca="false">AE13+AF13</f>
        <v>3.45942617562241</v>
      </c>
      <c r="AH13" s="0" t="n">
        <f aca="false"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>189.220745580151</v>
      </c>
    </row>
    <row r="14" customFormat="false" ht="15" hidden="false" customHeight="false" outlineLevel="0" collapsed="false">
      <c r="D14" s="6" t="n">
        <f aca="false">D13+1</f>
        <v>44574</v>
      </c>
      <c r="E14" s="7" t="n">
        <f aca="false">$B$5</f>
        <v>0.541666666666667</v>
      </c>
      <c r="F14" s="8" t="n">
        <f aca="false">D14+2415018.5+E14-$B$4/24</f>
        <v>2459593</v>
      </c>
      <c r="G14" s="9" t="n">
        <f aca="false">(F14-2451545)/36525</f>
        <v>0.220342231348392</v>
      </c>
      <c r="I14" s="0" t="n">
        <f aca="false">MOD(280.46646+G14*(36000.76983+G14*0.0003032),360)</f>
        <v>292.956429322625</v>
      </c>
      <c r="J14" s="0" t="n">
        <f aca="false">357.52911+G14*(35999.05029-0.0001537*G14)</f>
        <v>8289.64016985932</v>
      </c>
      <c r="K14" s="0" t="n">
        <f aca="false">0.016708634-G14*(0.000042037+0.0000001267*G14)</f>
        <v>0.0166993653222473</v>
      </c>
      <c r="L14" s="0" t="n">
        <f aca="false">SIN(RADIANS(J14))*(1.914602-G14*(0.004817+0.000014*G14))+SIN(RADIANS(2*J14))*(0.019993-0.000101*G14)+SIN(RADIANS(3*J14))*0.000289</f>
        <v>0.32717527607028</v>
      </c>
      <c r="M14" s="0" t="n">
        <f aca="false">I14+L14</f>
        <v>293.283604598695</v>
      </c>
      <c r="N14" s="0" t="n">
        <f aca="false">J14+L14</f>
        <v>8289.96734513539</v>
      </c>
      <c r="O14" s="0" t="n">
        <f aca="false">(1.000001018*(1-K14*K14))/(1+K14*COS(RADIANS(N14)))</f>
        <v>0.983545467313492</v>
      </c>
      <c r="P14" s="0" t="n">
        <f aca="false">M14-0.00569-0.00478*SIN(RADIANS(125.04-1934.136*G14))</f>
        <v>293.273823014819</v>
      </c>
      <c r="Q14" s="0" t="n">
        <f aca="false">23+(26+((21.448-G14*(46.815+G14*(0.00059-G14*0.001813))))/60)/60</f>
        <v>23.4364257414415</v>
      </c>
      <c r="R14" s="0" t="n">
        <f aca="false">Q14+0.00256*COS(RADIANS(125.04-1934.136*G14))</f>
        <v>23.4377492847814</v>
      </c>
      <c r="S14" s="0" t="n">
        <f aca="false">DEGREES(ATAN2(COS(RADIANS(P14)),COS(RADIANS(R14))*SIN(RADIANS(P14))))</f>
        <v>-64.8825131511841</v>
      </c>
      <c r="T14" s="0" t="n">
        <f aca="false">DEGREES(ASIN(SIN(RADIANS(R14))*SIN(RADIANS(P14))))</f>
        <v>-21.4313492705779</v>
      </c>
      <c r="U14" s="0" t="n">
        <f aca="false">TAN(RADIANS(R14/2))*TAN(RADIANS(R14/2))</f>
        <v>0.0430287068449917</v>
      </c>
      <c r="V14" s="0" t="n">
        <f aca="false">4*DEGREES(U14*SIN(2*RADIANS(I14))-2*K14*SIN(RADIANS(J14))+4*K14*U14*SIN(RADIANS(J14))*COS(2*RADIANS(I14))-0.5*U14*U14*SIN(4*RADIANS(I14))-1.25*K14*K14*SIN(2*RADIANS(J14)))</f>
        <v>-8.68030064640763</v>
      </c>
      <c r="W14" s="0" t="n">
        <f aca="false">DEGREES(ACOS(COS(RADIANS(90.833))/(COS(RADIANS($B$2))*COS(RADIANS(T14)))-TAN(RADIANS($B$2))*TAN(RADIANS(T14))))</f>
        <v>37.0405013687346</v>
      </c>
      <c r="X14" s="7" t="n">
        <f aca="false">(720-4*$B$3-V14+$B$4*60)/1440</f>
        <v>0.514407344893339</v>
      </c>
      <c r="Y14" s="10" t="n">
        <f aca="false">(X14*1440-W14*4)/1440</f>
        <v>0.41151706331352</v>
      </c>
      <c r="Z14" s="7" t="n">
        <f aca="false">(X14*1440+W14*4)/1440</f>
        <v>0.617297626473157</v>
      </c>
      <c r="AA14" s="0" t="n">
        <f aca="false">8*W14</f>
        <v>296.324010949877</v>
      </c>
      <c r="AB14" s="0" t="n">
        <f aca="false">MOD(E14*1440+V14+4*$B$3-60*$B$4,1440)</f>
        <v>759.253423353592</v>
      </c>
      <c r="AC14" s="0" t="n">
        <f aca="false">IF(AB14/4&lt;0,AB14/4+180,AB14/4-180)</f>
        <v>9.81335583839808</v>
      </c>
      <c r="AD14" s="0" t="n">
        <f aca="false">DEGREES(ACOS(SIN(RADIANS($B$2))*SIN(RADIANS(T14))+COS(RADIANS($B$2))*COS(RADIANS(T14))*COS(RADIANS(AC14))))</f>
        <v>86.5840007974127</v>
      </c>
      <c r="AE14" s="0" t="n">
        <f aca="false">90-AD14</f>
        <v>3.41599920258729</v>
      </c>
      <c r="AF14" s="0" t="n">
        <f aca="false">IF(AE14&gt;85,0,IF(AE14&gt;5,58.1/TAN(RADIANS(AE14))-0.07/POWER(TAN(RADIANS(AE14)),3)+0.000086/POWER(TAN(RADIANS(AE14)),5),IF(AE14&gt;-0.575,1735+AE14*(-518.2+AE14*(103.4+AE14*(-12.79+AE14*0.711))),-20.772/TAN(RADIANS(AE14)))))/3600</f>
        <v>0.210665395889588</v>
      </c>
      <c r="AG14" s="0" t="n">
        <f aca="false">AE14+AF14</f>
        <v>3.62666459847687</v>
      </c>
      <c r="AH14" s="0" t="n">
        <f aca="false"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>189.145186722589</v>
      </c>
    </row>
    <row r="15" customFormat="false" ht="15" hidden="false" customHeight="false" outlineLevel="0" collapsed="false">
      <c r="D15" s="6" t="n">
        <f aca="false">D14+1</f>
        <v>44575</v>
      </c>
      <c r="E15" s="7" t="n">
        <f aca="false">$B$5</f>
        <v>0.541666666666667</v>
      </c>
      <c r="F15" s="8" t="n">
        <f aca="false">D15+2415018.5+E15-$B$4/24</f>
        <v>2459594</v>
      </c>
      <c r="G15" s="9" t="n">
        <f aca="false">(F15-2451545)/36525</f>
        <v>0.220369609856263</v>
      </c>
      <c r="I15" s="0" t="n">
        <f aca="false">MOD(280.46646+G15*(36000.76983+G15*0.0003032),360)</f>
        <v>293.942076686448</v>
      </c>
      <c r="J15" s="0" t="n">
        <f aca="false">357.52911+G15*(35999.05029-0.0001537*G15)</f>
        <v>8290.62577013919</v>
      </c>
      <c r="K15" s="0" t="n">
        <f aca="false">0.016708634-G15*(0.000042037+0.0000001267*G15)</f>
        <v>0.0166993641698082</v>
      </c>
      <c r="L15" s="0" t="n">
        <f aca="false">SIN(RADIANS(J15))*(1.914602-G15*(0.004817+0.000014*G15))+SIN(RADIANS(2*J15))*(0.019993-0.000101*G15)+SIN(RADIANS(3*J15))*0.000289</f>
        <v>0.36023544680443</v>
      </c>
      <c r="M15" s="0" t="n">
        <f aca="false">I15+L15</f>
        <v>294.302312133252</v>
      </c>
      <c r="N15" s="0" t="n">
        <f aca="false">J15+L15</f>
        <v>8290.98600558599</v>
      </c>
      <c r="O15" s="0" t="n">
        <f aca="false">(1.000001018*(1-K15*K15))/(1+K15*COS(RADIANS(N15)))</f>
        <v>0.983597709476897</v>
      </c>
      <c r="P15" s="0" t="n">
        <f aca="false">M15-0.00569-0.00478*SIN(RADIANS(125.04-1934.136*G15))</f>
        <v>294.292532835145</v>
      </c>
      <c r="Q15" s="0" t="n">
        <f aca="false">23+(26+((21.448-G15*(46.815+G15*(0.00059-G15*0.001813))))/60)/60</f>
        <v>23.4364253854069</v>
      </c>
      <c r="R15" s="0" t="n">
        <f aca="false">Q15+0.00256*COS(RADIANS(125.04-1934.136*G15))</f>
        <v>23.4377509534267</v>
      </c>
      <c r="S15" s="0" t="n">
        <f aca="false">DEGREES(ATAN2(COS(RADIANS(P15)),COS(RADIANS(R15))*SIN(RADIANS(P15))))</f>
        <v>-63.8051272087994</v>
      </c>
      <c r="T15" s="0" t="n">
        <f aca="false">DEGREES(ASIN(SIN(RADIANS(R15))*SIN(RADIANS(P15))))</f>
        <v>-21.2559150665581</v>
      </c>
      <c r="U15" s="0" t="n">
        <f aca="false">TAN(RADIANS(R15/2))*TAN(RADIANS(R15/2))</f>
        <v>0.0430287131460982</v>
      </c>
      <c r="V15" s="0" t="n">
        <f aca="false">4*DEGREES(U15*SIN(2*RADIANS(I15))-2*K15*SIN(RADIANS(J15))+4*K15*U15*SIN(RADIANS(J15))*COS(2*RADIANS(I15))-0.5*U15*U15*SIN(4*RADIANS(I15))-1.25*K15*K15*SIN(2*RADIANS(J15)))</f>
        <v>-9.04806103385633</v>
      </c>
      <c r="W15" s="0" t="n">
        <f aca="false">DEGREES(ACOS(COS(RADIANS(90.833))/(COS(RADIANS($B$2))*COS(RADIANS(T15)))-TAN(RADIANS($B$2))*TAN(RADIANS(T15))))</f>
        <v>37.7446676306772</v>
      </c>
      <c r="X15" s="7" t="n">
        <f aca="false">(720-4*$B$3-V15+$B$4*60)/1440</f>
        <v>0.514662734051289</v>
      </c>
      <c r="Y15" s="10" t="n">
        <f aca="false">(X15*1440-W15*4)/1440</f>
        <v>0.409816435077186</v>
      </c>
      <c r="Z15" s="7" t="n">
        <f aca="false">(X15*1440+W15*4)/1440</f>
        <v>0.619509033025392</v>
      </c>
      <c r="AA15" s="0" t="n">
        <f aca="false">8*W15</f>
        <v>301.957341045417</v>
      </c>
      <c r="AB15" s="0" t="n">
        <f aca="false">MOD(E15*1440+V15+4*$B$3-60*$B$4,1440)</f>
        <v>758.885662966144</v>
      </c>
      <c r="AC15" s="0" t="n">
        <f aca="false">IF(AB15/4&lt;0,AB15/4+180,AB15/4-180)</f>
        <v>9.72141574153591</v>
      </c>
      <c r="AD15" s="0" t="n">
        <f aca="false">DEGREES(ACOS(SIN(RADIANS($B$2))*SIN(RADIANS(T15))+COS(RADIANS($B$2))*COS(RADIANS(T15))*COS(RADIANS(AC15))))</f>
        <v>86.4028332940758</v>
      </c>
      <c r="AE15" s="0" t="n">
        <f aca="false">90-AD15</f>
        <v>3.59716670592425</v>
      </c>
      <c r="AF15" s="0" t="n">
        <f aca="false">IF(AE15&gt;85,0,IF(AE15&gt;5,58.1/TAN(RADIANS(AE15))-0.07/POWER(TAN(RADIANS(AE15)),3)+0.000086/POWER(TAN(RADIANS(AE15)),5),IF(AE15&gt;-0.575,1735+AE15*(-518.2+AE15*(103.4+AE15*(-12.79+AE15*0.711))),-20.772/TAN(RADIANS(AE15)))))/3600</f>
        <v>0.203507356367545</v>
      </c>
      <c r="AG15" s="0" t="n">
        <f aca="false">AE15+AF15</f>
        <v>3.8006740622918</v>
      </c>
      <c r="AH15" s="0" t="n">
        <f aca="false"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>189.072326664143</v>
      </c>
    </row>
    <row r="16" customFormat="false" ht="15" hidden="false" customHeight="false" outlineLevel="0" collapsed="false">
      <c r="D16" s="6" t="n">
        <f aca="false">D15+1</f>
        <v>44576</v>
      </c>
      <c r="E16" s="7" t="n">
        <f aca="false">$B$5</f>
        <v>0.541666666666667</v>
      </c>
      <c r="F16" s="8" t="n">
        <f aca="false">D16+2415018.5+E16-$B$4/24</f>
        <v>2459595</v>
      </c>
      <c r="G16" s="9" t="n">
        <f aca="false">(F16-2451545)/36525</f>
        <v>0.220396988364134</v>
      </c>
      <c r="I16" s="0" t="n">
        <f aca="false">MOD(280.46646+G16*(36000.76983+G16*0.0003032),360)</f>
        <v>294.927724050271</v>
      </c>
      <c r="J16" s="0" t="n">
        <f aca="false">357.52911+G16*(35999.05029-0.0001537*G16)</f>
        <v>8291.61137041906</v>
      </c>
      <c r="K16" s="0" t="n">
        <f aca="false">0.016708634-G16*(0.000042037+0.0000001267*G16)</f>
        <v>0.0166993630173689</v>
      </c>
      <c r="L16" s="0" t="n">
        <f aca="false">SIN(RADIANS(J16))*(1.914602-G16*(0.004817+0.000014*G16))+SIN(RADIANS(2*J16))*(0.019993-0.000101*G16)+SIN(RADIANS(3*J16))*0.000289</f>
        <v>0.393182232717967</v>
      </c>
      <c r="M16" s="0" t="n">
        <f aca="false">I16+L16</f>
        <v>295.320906282989</v>
      </c>
      <c r="N16" s="0" t="n">
        <f aca="false">J16+L16</f>
        <v>8292.00455265178</v>
      </c>
      <c r="O16" s="0" t="n">
        <f aca="false">(1.000001018*(1-K16*K16))/(1+K16*COS(RADIANS(N16)))</f>
        <v>0.983654965558345</v>
      </c>
      <c r="P16" s="0" t="n">
        <f aca="false">M16-0.00569-0.00478*SIN(RADIANS(125.04-1934.136*G16))</f>
        <v>295.311129274143</v>
      </c>
      <c r="Q16" s="0" t="n">
        <f aca="false">23+(26+((21.448-G16*(46.815+G16*(0.00059-G16*0.001813))))/60)/60</f>
        <v>23.4364250293723</v>
      </c>
      <c r="R16" s="0" t="n">
        <f aca="false">Q16+0.00256*COS(RADIANS(125.04-1934.136*G16))</f>
        <v>23.4377526209398</v>
      </c>
      <c r="S16" s="0" t="n">
        <f aca="false">DEGREES(ATAN2(COS(RADIANS(P16)),COS(RADIANS(R16))*SIN(RADIANS(P16))))</f>
        <v>-62.7304738649565</v>
      </c>
      <c r="T16" s="0" t="n">
        <f aca="false">DEGREES(ASIN(SIN(RADIANS(R16))*SIN(RADIANS(P16))))</f>
        <v>-21.0736731807462</v>
      </c>
      <c r="U16" s="0" t="n">
        <f aca="false">TAN(RADIANS(R16/2))*TAN(RADIANS(R16/2))</f>
        <v>0.0430287194429296</v>
      </c>
      <c r="V16" s="0" t="n">
        <f aca="false">4*DEGREES(U16*SIN(2*RADIANS(I16))-2*K16*SIN(RADIANS(J16))+4*K16*U16*SIN(RADIANS(J16))*COS(2*RADIANS(I16))-0.5*U16*U16*SIN(4*RADIANS(I16))-1.25*K16*K16*SIN(2*RADIANS(J16)))</f>
        <v>-9.40502322540669</v>
      </c>
      <c r="W16" s="0" t="n">
        <f aca="false">DEGREES(ACOS(COS(RADIANS(90.833))/(COS(RADIANS($B$2))*COS(RADIANS(T16)))-TAN(RADIANS($B$2))*TAN(RADIANS(T16))))</f>
        <v>38.462813359493</v>
      </c>
      <c r="X16" s="7" t="n">
        <f aca="false">(720-4*$B$3-V16+$B$4*60)/1440</f>
        <v>0.514910624462088</v>
      </c>
      <c r="Y16" s="10" t="n">
        <f aca="false">(X16*1440-W16*4)/1440</f>
        <v>0.408069476241274</v>
      </c>
      <c r="Z16" s="7" t="n">
        <f aca="false">(X16*1440+W16*4)/1440</f>
        <v>0.621751772682902</v>
      </c>
      <c r="AA16" s="0" t="n">
        <f aca="false">8*W16</f>
        <v>307.702506875944</v>
      </c>
      <c r="AB16" s="0" t="n">
        <f aca="false">MOD(E16*1440+V16+4*$B$3-60*$B$4,1440)</f>
        <v>758.528700774593</v>
      </c>
      <c r="AC16" s="0" t="n">
        <f aca="false">IF(AB16/4&lt;0,AB16/4+180,AB16/4-180)</f>
        <v>9.63217519364832</v>
      </c>
      <c r="AD16" s="0" t="n">
        <f aca="false">DEGREES(ACOS(SIN(RADIANS($B$2))*SIN(RADIANS(T16))+COS(RADIANS($B$2))*COS(RADIANS(T16))*COS(RADIANS(AC16))))</f>
        <v>86.2150959859605</v>
      </c>
      <c r="AE16" s="0" t="n">
        <f aca="false">90-AD16</f>
        <v>3.78490401403954</v>
      </c>
      <c r="AF16" s="0" t="n">
        <f aca="false">IF(AE16&gt;85,0,IF(AE16&gt;5,58.1/TAN(RADIANS(AE16))-0.07/POWER(TAN(RADIANS(AE16)),3)+0.000086/POWER(TAN(RADIANS(AE16)),5),IF(AE16&gt;-0.575,1735+AE16*(-518.2+AE16*(103.4+AE16*(-12.79+AE16*0.711))),-20.772/TAN(RADIANS(AE16)))))/3600</f>
        <v>0.196485746293952</v>
      </c>
      <c r="AG16" s="0" t="n">
        <f aca="false">AE16+AF16</f>
        <v>3.98138976033349</v>
      </c>
      <c r="AH16" s="0" t="n">
        <f aca="false"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>189.002234705992</v>
      </c>
    </row>
    <row r="17" customFormat="false" ht="15" hidden="false" customHeight="false" outlineLevel="0" collapsed="false">
      <c r="D17" s="6" t="n">
        <f aca="false">D16+1</f>
        <v>44577</v>
      </c>
      <c r="E17" s="7" t="n">
        <f aca="false">$B$5</f>
        <v>0.541666666666667</v>
      </c>
      <c r="F17" s="8" t="n">
        <f aca="false">D17+2415018.5+E17-$B$4/24</f>
        <v>2459596</v>
      </c>
      <c r="G17" s="9" t="n">
        <f aca="false">(F17-2451545)/36525</f>
        <v>0.220424366872005</v>
      </c>
      <c r="I17" s="0" t="n">
        <f aca="false">MOD(280.46646+G17*(36000.76983+G17*0.0003032),360)</f>
        <v>295.913371414095</v>
      </c>
      <c r="J17" s="0" t="n">
        <f aca="false">357.52911+G17*(35999.05029-0.0001537*G17)</f>
        <v>8292.59697069893</v>
      </c>
      <c r="K17" s="0" t="n">
        <f aca="false">0.016708634-G17*(0.000042037+0.0000001267*G17)</f>
        <v>0.0166993618649294</v>
      </c>
      <c r="L17" s="0" t="n">
        <f aca="false">SIN(RADIANS(J17))*(1.914602-G17*(0.004817+0.000014*G17))+SIN(RADIANS(2*J17))*(0.019993-0.000101*G17)+SIN(RADIANS(3*J17))*0.000289</f>
        <v>0.426005290911304</v>
      </c>
      <c r="M17" s="0" t="n">
        <f aca="false">I17+L17</f>
        <v>296.339376705007</v>
      </c>
      <c r="N17" s="0" t="n">
        <f aca="false">J17+L17</f>
        <v>8293.02297598984</v>
      </c>
      <c r="O17" s="0" t="n">
        <f aca="false">(1.000001018*(1-K17*K17))/(1+K17*COS(RADIANS(N17)))</f>
        <v>0.983717216881306</v>
      </c>
      <c r="P17" s="0" t="n">
        <f aca="false">M17-0.00569-0.00478*SIN(RADIANS(125.04-1934.136*G17))</f>
        <v>296.329601988914</v>
      </c>
      <c r="Q17" s="0" t="n">
        <f aca="false">23+(26+((21.448-G17*(46.815+G17*(0.00059-G17*0.001813))))/60)/60</f>
        <v>23.4364246733376</v>
      </c>
      <c r="R17" s="0" t="n">
        <f aca="false">Q17+0.00256*COS(RADIANS(125.04-1934.136*G17))</f>
        <v>23.4377542873188</v>
      </c>
      <c r="S17" s="0" t="n">
        <f aca="false">DEGREES(ATAN2(COS(RADIANS(P17)),COS(RADIANS(R17))*SIN(RADIANS(P17))))</f>
        <v>-61.6586301508428</v>
      </c>
      <c r="T17" s="0" t="n">
        <f aca="false">DEGREES(ASIN(SIN(RADIANS(R17))*SIN(RADIANS(P17))))</f>
        <v>-20.8847086491181</v>
      </c>
      <c r="U17" s="0" t="n">
        <f aca="false">TAN(RADIANS(R17/2))*TAN(RADIANS(R17/2))</f>
        <v>0.0430287257354794</v>
      </c>
      <c r="V17" s="0" t="n">
        <f aca="false">4*DEGREES(U17*SIN(2*RADIANS(I17))-2*K17*SIN(RADIANS(J17))+4*K17*U17*SIN(RADIANS(J17))*COS(2*RADIANS(I17))-0.5*U17*U17*SIN(4*RADIANS(I17))-1.25*K17*K17*SIN(2*RADIANS(J17)))</f>
        <v>-9.75086982688574</v>
      </c>
      <c r="W17" s="0" t="n">
        <f aca="false">DEGREES(ACOS(COS(RADIANS(90.833))/(COS(RADIANS($B$2))*COS(RADIANS(T17)))-TAN(RADIANS($B$2))*TAN(RADIANS(T17))))</f>
        <v>39.1938989772096</v>
      </c>
      <c r="X17" s="7" t="n">
        <f aca="false">(720-4*$B$3-V17+$B$4*60)/1440</f>
        <v>0.515150795713115</v>
      </c>
      <c r="Y17" s="10" t="n">
        <f aca="false">(X17*1440-W17*4)/1440</f>
        <v>0.406278854109755</v>
      </c>
      <c r="Z17" s="7" t="n">
        <f aca="false">(X17*1440+W17*4)/1440</f>
        <v>0.624022737316475</v>
      </c>
      <c r="AA17" s="0" t="n">
        <f aca="false">8*W17</f>
        <v>313.551191817677</v>
      </c>
      <c r="AB17" s="0" t="n">
        <f aca="false">MOD(E17*1440+V17+4*$B$3-60*$B$4,1440)</f>
        <v>758.182854173114</v>
      </c>
      <c r="AC17" s="0" t="n">
        <f aca="false">IF(AB17/4&lt;0,AB17/4+180,AB17/4-180)</f>
        <v>9.54571354327857</v>
      </c>
      <c r="AD17" s="0" t="n">
        <f aca="false">DEGREES(ACOS(SIN(RADIANS($B$2))*SIN(RADIANS(T17))+COS(RADIANS($B$2))*COS(RADIANS(T17))*COS(RADIANS(AC17))))</f>
        <v>86.0208740819987</v>
      </c>
      <c r="AE17" s="0" t="n">
        <f aca="false">90-AD17</f>
        <v>3.97912591800134</v>
      </c>
      <c r="AF17" s="0" t="n">
        <f aca="false">IF(AE17&gt;85,0,IF(AE17&gt;5,58.1/TAN(RADIANS(AE17))-0.07/POWER(TAN(RADIANS(AE17)),3)+0.000086/POWER(TAN(RADIANS(AE17)),5),IF(AE17&gt;-0.575,1735+AE17*(-518.2+AE17*(103.4+AE17*(-12.79+AE17*0.711))),-20.772/TAN(RADIANS(AE17)))))/3600</f>
        <v>0.189619289152569</v>
      </c>
      <c r="AG17" s="0" t="n">
        <f aca="false">AE17+AF17</f>
        <v>4.16874520715391</v>
      </c>
      <c r="AH17" s="0" t="n">
        <f aca="false"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>188.934977487653</v>
      </c>
    </row>
    <row r="18" customFormat="false" ht="15" hidden="false" customHeight="false" outlineLevel="0" collapsed="false">
      <c r="D18" s="6" t="n">
        <f aca="false">D17+1</f>
        <v>44578</v>
      </c>
      <c r="E18" s="7" t="n">
        <f aca="false">$B$5</f>
        <v>0.541666666666667</v>
      </c>
      <c r="F18" s="8" t="n">
        <f aca="false">D18+2415018.5+E18-$B$4/24</f>
        <v>2459597</v>
      </c>
      <c r="G18" s="9" t="n">
        <f aca="false">(F18-2451545)/36525</f>
        <v>0.220451745379877</v>
      </c>
      <c r="I18" s="0" t="n">
        <f aca="false">MOD(280.46646+G18*(36000.76983+G18*0.0003032),360)</f>
        <v>296.899018777918</v>
      </c>
      <c r="J18" s="0" t="n">
        <f aca="false">357.52911+G18*(35999.05029-0.0001537*G18)</f>
        <v>8293.5825709788</v>
      </c>
      <c r="K18" s="0" t="n">
        <f aca="false">0.016708634-G18*(0.000042037+0.0000001267*G18)</f>
        <v>0.0166993607124897</v>
      </c>
      <c r="L18" s="0" t="n">
        <f aca="false">SIN(RADIANS(J18))*(1.914602-G18*(0.004817+0.000014*G18))+SIN(RADIANS(2*J18))*(0.019993-0.000101*G18)+SIN(RADIANS(3*J18))*0.000289</f>
        <v>0.458694324409876</v>
      </c>
      <c r="M18" s="0" t="n">
        <f aca="false">I18+L18</f>
        <v>297.357713102328</v>
      </c>
      <c r="N18" s="0" t="n">
        <f aca="false">J18+L18</f>
        <v>8294.04126530321</v>
      </c>
      <c r="O18" s="0" t="n">
        <f aca="false">(1.000001018*(1-K18*K18))/(1+K18*COS(RADIANS(N18)))</f>
        <v>0.983784443147176</v>
      </c>
      <c r="P18" s="0" t="n">
        <f aca="false">M18-0.00569-0.00478*SIN(RADIANS(125.04-1934.136*G18))</f>
        <v>297.347940682478</v>
      </c>
      <c r="Q18" s="0" t="n">
        <f aca="false">23+(26+((21.448-G18*(46.815+G18*(0.00059-G18*0.001813))))/60)/60</f>
        <v>23.436424317303</v>
      </c>
      <c r="R18" s="0" t="n">
        <f aca="false">Q18+0.00256*COS(RADIANS(125.04-1934.136*G18))</f>
        <v>23.4377559525621</v>
      </c>
      <c r="S18" s="0" t="n">
        <f aca="false">DEGREES(ATAN2(COS(RADIANS(P18)),COS(RADIANS(R18))*SIN(RADIANS(P18))))</f>
        <v>-60.5896684372214</v>
      </c>
      <c r="T18" s="0" t="n">
        <f aca="false">DEGREES(ASIN(SIN(RADIANS(R18))*SIN(RADIANS(P18))))</f>
        <v>-20.6891089989252</v>
      </c>
      <c r="U18" s="0" t="n">
        <f aca="false">TAN(RADIANS(R18/2))*TAN(RADIANS(R18/2))</f>
        <v>0.0430287320237409</v>
      </c>
      <c r="V18" s="0" t="n">
        <f aca="false">4*DEGREES(U18*SIN(2*RADIANS(I18))-2*K18*SIN(RADIANS(J18))+4*K18*U18*SIN(RADIANS(J18))*COS(2*RADIANS(I18))-0.5*U18*U18*SIN(4*RADIANS(I18))-1.25*K18*K18*SIN(2*RADIANS(J18)))</f>
        <v>-10.0853009025491</v>
      </c>
      <c r="W18" s="0" t="n">
        <f aca="false">DEGREES(ACOS(COS(RADIANS(90.833))/(COS(RADIANS($B$2))*COS(RADIANS(T18)))-TAN(RADIANS($B$2))*TAN(RADIANS(T18))))</f>
        <v>39.9369435599359</v>
      </c>
      <c r="X18" s="7" t="n">
        <f aca="false">(720-4*$B$3-V18+$B$4*60)/1440</f>
        <v>0.515383039515659</v>
      </c>
      <c r="Y18" s="10" t="n">
        <f aca="false">(X18*1440-W18*4)/1440</f>
        <v>0.404447085182504</v>
      </c>
      <c r="Z18" s="7" t="n">
        <f aca="false">(X18*1440+W18*4)/1440</f>
        <v>0.626318993848814</v>
      </c>
      <c r="AA18" s="0" t="n">
        <f aca="false">8*W18</f>
        <v>319.495548479487</v>
      </c>
      <c r="AB18" s="0" t="n">
        <f aca="false">MOD(E18*1440+V18+4*$B$3-60*$B$4,1440)</f>
        <v>757.848423097451</v>
      </c>
      <c r="AC18" s="0" t="n">
        <f aca="false">IF(AB18/4&lt;0,AB18/4+180,AB18/4-180)</f>
        <v>9.46210577436273</v>
      </c>
      <c r="AD18" s="0" t="n">
        <f aca="false">DEGREES(ACOS(SIN(RADIANS($B$2))*SIN(RADIANS(T18))+COS(RADIANS($B$2))*COS(RADIANS(T18))*COS(RADIANS(AC18))))</f>
        <v>85.8202550494098</v>
      </c>
      <c r="AE18" s="0" t="n">
        <f aca="false">90-AD18</f>
        <v>4.17974495059019</v>
      </c>
      <c r="AF18" s="0" t="n">
        <f aca="false">IF(AE18&gt;85,0,IF(AE18&gt;5,58.1/TAN(RADIANS(AE18))-0.07/POWER(TAN(RADIANS(AE18)),3)+0.000086/POWER(TAN(RADIANS(AE18)),5),IF(AE18&gt;-0.575,1735+AE18*(-518.2+AE18*(103.4+AE18*(-12.79+AE18*0.711))),-20.772/TAN(RADIANS(AE18)))))/3600</f>
        <v>0.182928997780416</v>
      </c>
      <c r="AG18" s="0" t="n">
        <f aca="false">AE18+AF18</f>
        <v>4.36267394837061</v>
      </c>
      <c r="AH18" s="0" t="n">
        <f aca="false"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>188.870618918558</v>
      </c>
    </row>
    <row r="19" customFormat="false" ht="15" hidden="false" customHeight="false" outlineLevel="0" collapsed="false">
      <c r="D19" s="6" t="n">
        <f aca="false">D18+1</f>
        <v>44579</v>
      </c>
      <c r="E19" s="7" t="n">
        <f aca="false">$B$5</f>
        <v>0.541666666666667</v>
      </c>
      <c r="F19" s="8" t="n">
        <f aca="false">D19+2415018.5+E19-$B$4/24</f>
        <v>2459598</v>
      </c>
      <c r="G19" s="9" t="n">
        <f aca="false">(F19-2451545)/36525</f>
        <v>0.220479123887748</v>
      </c>
      <c r="I19" s="0" t="n">
        <f aca="false">MOD(280.46646+G19*(36000.76983+G19*0.0003032),360)</f>
        <v>297.884666141743</v>
      </c>
      <c r="J19" s="0" t="n">
        <f aca="false">357.52911+G19*(35999.05029-0.0001537*G19)</f>
        <v>8294.56817125867</v>
      </c>
      <c r="K19" s="0" t="n">
        <f aca="false">0.016708634-G19*(0.000042037+0.0000001267*G19)</f>
        <v>0.0166993595600498</v>
      </c>
      <c r="L19" s="0" t="n">
        <f aca="false">SIN(RADIANS(J19))*(1.914602-G19*(0.004817+0.000014*G19))+SIN(RADIANS(2*J19))*(0.019993-0.000101*G19)+SIN(RADIANS(3*J19))*0.000289</f>
        <v>0.491239085945644</v>
      </c>
      <c r="M19" s="0" t="n">
        <f aca="false">I19+L19</f>
        <v>298.375905227689</v>
      </c>
      <c r="N19" s="0" t="n">
        <f aca="false">J19+L19</f>
        <v>8295.05941034461</v>
      </c>
      <c r="O19" s="0" t="n">
        <f aca="false">(1.000001018*(1-K19*K19))/(1+K19*COS(RADIANS(N19)))</f>
        <v>0.983856622443709</v>
      </c>
      <c r="P19" s="0" t="n">
        <f aca="false">M19-0.00569-0.00478*SIN(RADIANS(125.04-1934.136*G19))</f>
        <v>298.366135107568</v>
      </c>
      <c r="Q19" s="0" t="n">
        <f aca="false">23+(26+((21.448-G19*(46.815+G19*(0.00059-G19*0.001813))))/60)/60</f>
        <v>23.4364239612683</v>
      </c>
      <c r="R19" s="0" t="n">
        <f aca="false">Q19+0.00256*COS(RADIANS(125.04-1934.136*G19))</f>
        <v>23.437757616668</v>
      </c>
      <c r="S19" s="0" t="n">
        <f aca="false">DEGREES(ATAN2(COS(RADIANS(P19)),COS(RADIANS(R19))*SIN(RADIANS(P19))))</f>
        <v>-59.5236563872724</v>
      </c>
      <c r="T19" s="0" t="n">
        <f aca="false">DEGREES(ASIN(SIN(RADIANS(R19))*SIN(RADIANS(P19))))</f>
        <v>-20.4869641342583</v>
      </c>
      <c r="U19" s="0" t="n">
        <f aca="false">TAN(RADIANS(R19/2))*TAN(RADIANS(R19/2))</f>
        <v>0.0430287383077076</v>
      </c>
      <c r="V19" s="0" t="n">
        <f aca="false">4*DEGREES(U19*SIN(2*RADIANS(I19))-2*K19*SIN(RADIANS(J19))+4*K19*U19*SIN(RADIANS(J19))*COS(2*RADIANS(I19))-0.5*U19*U19*SIN(4*RADIANS(I19))-1.25*K19*K19*SIN(2*RADIANS(J19)))</f>
        <v>-10.4080342782445</v>
      </c>
      <c r="W19" s="0" t="n">
        <f aca="false">DEGREES(ACOS(COS(RADIANS(90.833))/(COS(RADIANS($B$2))*COS(RADIANS(T19)))-TAN(RADIANS($B$2))*TAN(RADIANS(T19))))</f>
        <v>40.691023244485</v>
      </c>
      <c r="X19" s="7" t="n">
        <f aca="false">(720-4*$B$3-V19+$B$4*60)/1440</f>
        <v>0.515607159915448</v>
      </c>
      <c r="Y19" s="10" t="n">
        <f aca="false">(X19*1440-W19*4)/1440</f>
        <v>0.402576539791878</v>
      </c>
      <c r="Z19" s="7" t="n">
        <f aca="false">(X19*1440+W19*4)/1440</f>
        <v>0.628637780039017</v>
      </c>
      <c r="AA19" s="0" t="n">
        <f aca="false">8*W19</f>
        <v>325.52818595588</v>
      </c>
      <c r="AB19" s="0" t="n">
        <f aca="false">MOD(E19*1440+V19+4*$B$3-60*$B$4,1440)</f>
        <v>757.525689721756</v>
      </c>
      <c r="AC19" s="0" t="n">
        <f aca="false">IF(AB19/4&lt;0,AB19/4+180,AB19/4-180)</f>
        <v>9.38142243043887</v>
      </c>
      <c r="AD19" s="0" t="n">
        <f aca="false">DEGREES(ACOS(SIN(RADIANS($B$2))*SIN(RADIANS(T19))+COS(RADIANS($B$2))*COS(RADIANS(T19))*COS(RADIANS(AC19))))</f>
        <v>85.6133285189001</v>
      </c>
      <c r="AE19" s="0" t="n">
        <f aca="false">90-AD19</f>
        <v>4.38667148109991</v>
      </c>
      <c r="AF19" s="0" t="n">
        <f aca="false">IF(AE19&gt;85,0,IF(AE19&gt;5,58.1/TAN(RADIANS(AE19))-0.07/POWER(TAN(RADIANS(AE19)),3)+0.000086/POWER(TAN(RADIANS(AE19)),5),IF(AE19&gt;-0.575,1735+AE19*(-518.2+AE19*(103.4+AE19*(-12.79+AE19*0.711))),-20.772/TAN(RADIANS(AE19)))))/3600</f>
        <v>0.176440071205963</v>
      </c>
      <c r="AG19" s="0" t="n">
        <f aca="false">AE19+AF19</f>
        <v>4.56311155230587</v>
      </c>
      <c r="AH19" s="0" t="n">
        <f aca="false"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>188.809220113101</v>
      </c>
    </row>
    <row r="20" customFormat="false" ht="15" hidden="false" customHeight="false" outlineLevel="0" collapsed="false">
      <c r="D20" s="6" t="n">
        <f aca="false">D19+1</f>
        <v>44580</v>
      </c>
      <c r="E20" s="7" t="n">
        <f aca="false">$B$5</f>
        <v>0.541666666666667</v>
      </c>
      <c r="F20" s="8" t="n">
        <f aca="false">D20+2415018.5+E20-$B$4/24</f>
        <v>2459599</v>
      </c>
      <c r="G20" s="9" t="n">
        <f aca="false">(F20-2451545)/36525</f>
        <v>0.220506502395619</v>
      </c>
      <c r="I20" s="0" t="n">
        <f aca="false">MOD(280.46646+G20*(36000.76983+G20*0.0003032),360)</f>
        <v>298.870313505569</v>
      </c>
      <c r="J20" s="0" t="n">
        <f aca="false">357.52911+G20*(35999.05029-0.0001537*G20)</f>
        <v>8295.55377153854</v>
      </c>
      <c r="K20" s="0" t="n">
        <f aca="false">0.016708634-G20*(0.000042037+0.0000001267*G20)</f>
        <v>0.0166993584076098</v>
      </c>
      <c r="L20" s="0" t="n">
        <f aca="false">SIN(RADIANS(J20))*(1.914602-G20*(0.004817+0.000014*G20))+SIN(RADIANS(2*J20))*(0.019993-0.000101*G20)+SIN(RADIANS(3*J20))*0.000289</f>
        <v>0.523629381708951</v>
      </c>
      <c r="M20" s="0" t="n">
        <f aca="false">I20+L20</f>
        <v>299.393942887278</v>
      </c>
      <c r="N20" s="0" t="n">
        <f aca="false">J20+L20</f>
        <v>8296.07740092025</v>
      </c>
      <c r="O20" s="0" t="n">
        <f aca="false">(1.000001018*(1-K20*K20))/(1+K20*COS(RADIANS(N20)))</f>
        <v>0.983933731254115</v>
      </c>
      <c r="P20" s="0" t="n">
        <f aca="false">M20-0.00569-0.00478*SIN(RADIANS(125.04-1934.136*G20))</f>
        <v>299.384175070372</v>
      </c>
      <c r="Q20" s="0" t="n">
        <f aca="false">23+(26+((21.448-G20*(46.815+G20*(0.00059-G20*0.001813))))/60)/60</f>
        <v>23.4364236052337</v>
      </c>
      <c r="R20" s="0" t="n">
        <f aca="false">Q20+0.00256*COS(RADIANS(125.04-1934.136*G20))</f>
        <v>23.4377592796347</v>
      </c>
      <c r="S20" s="0" t="n">
        <f aca="false">DEGREES(ATAN2(COS(RADIANS(P20)),COS(RADIANS(R20))*SIN(RADIANS(P20))))</f>
        <v>-58.4606569217079</v>
      </c>
      <c r="T20" s="0" t="n">
        <f aca="false">DEGREES(ASIN(SIN(RADIANS(R20))*SIN(RADIANS(P20))))</f>
        <v>-20.2783662212737</v>
      </c>
      <c r="U20" s="0" t="n">
        <f aca="false">TAN(RADIANS(R20/2))*TAN(RADIANS(R20/2))</f>
        <v>0.0430287445873731</v>
      </c>
      <c r="V20" s="0" t="n">
        <f aca="false">4*DEGREES(U20*SIN(2*RADIANS(I20))-2*K20*SIN(RADIANS(J20))+4*K20*U20*SIN(RADIANS(J20))*COS(2*RADIANS(I20))-0.5*U20*U20*SIN(4*RADIANS(I20))-1.25*K20*K20*SIN(2*RADIANS(J20)))</f>
        <v>-10.7188058041458</v>
      </c>
      <c r="W20" s="0" t="n">
        <f aca="false">DEGREES(ACOS(COS(RADIANS(90.833))/(COS(RADIANS($B$2))*COS(RADIANS(T20)))-TAN(RADIANS($B$2))*TAN(RADIANS(T20))))</f>
        <v>41.455269332607</v>
      </c>
      <c r="X20" s="7" t="n">
        <f aca="false">(720-4*$B$3-V20+$B$4*60)/1440</f>
        <v>0.515822973475101</v>
      </c>
      <c r="Y20" s="10" t="n">
        <f aca="false">(X20*1440-W20*4)/1440</f>
        <v>0.400669447551193</v>
      </c>
      <c r="Z20" s="7" t="n">
        <f aca="false">(X20*1440+W20*4)/1440</f>
        <v>0.63097649939901</v>
      </c>
      <c r="AA20" s="0" t="n">
        <f aca="false">8*W20</f>
        <v>331.642154660856</v>
      </c>
      <c r="AB20" s="0" t="n">
        <f aca="false">MOD(E20*1440+V20+4*$B$3-60*$B$4,1440)</f>
        <v>757.214918195854</v>
      </c>
      <c r="AC20" s="0" t="n">
        <f aca="false">IF(AB20/4&lt;0,AB20/4+180,AB20/4-180)</f>
        <v>9.30372954896356</v>
      </c>
      <c r="AD20" s="0" t="n">
        <f aca="false">DEGREES(ACOS(SIN(RADIANS($B$2))*SIN(RADIANS(T20))+COS(RADIANS($B$2))*COS(RADIANS(T20))*COS(RADIANS(AC20))))</f>
        <v>85.4001861894034</v>
      </c>
      <c r="AE20" s="0" t="n">
        <f aca="false">90-AD20</f>
        <v>4.5998138105966</v>
      </c>
      <c r="AF20" s="0" t="n">
        <f aca="false">IF(AE20&gt;85,0,IF(AE20&gt;5,58.1/TAN(RADIANS(AE20))-0.07/POWER(TAN(RADIANS(AE20)),3)+0.000086/POWER(TAN(RADIANS(AE20)),5),IF(AE20&gt;-0.575,1735+AE20*(-518.2+AE20*(103.4+AE20*(-12.79+AE20*0.711))),-20.772/TAN(RADIANS(AE20)))))/3600</f>
        <v>0.170184076266636</v>
      </c>
      <c r="AG20" s="0" t="n">
        <f aca="false">AE20+AF20</f>
        <v>4.76999788686324</v>
      </c>
      <c r="AH20" s="0" t="n">
        <f aca="false"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>188.750839329322</v>
      </c>
    </row>
    <row r="21" customFormat="false" ht="15" hidden="false" customHeight="false" outlineLevel="0" collapsed="false">
      <c r="D21" s="6" t="n">
        <f aca="false">D20+1</f>
        <v>44581</v>
      </c>
      <c r="E21" s="7" t="n">
        <f aca="false">$B$5</f>
        <v>0.541666666666667</v>
      </c>
      <c r="F21" s="8" t="n">
        <f aca="false">D21+2415018.5+E21-$B$4/24</f>
        <v>2459600</v>
      </c>
      <c r="G21" s="9" t="n">
        <f aca="false">(F21-2451545)/36525</f>
        <v>0.220533880903491</v>
      </c>
      <c r="I21" s="0" t="n">
        <f aca="false">MOD(280.46646+G21*(36000.76983+G21*0.0003032),360)</f>
        <v>299.855960869394</v>
      </c>
      <c r="J21" s="0" t="n">
        <f aca="false">357.52911+G21*(35999.05029-0.0001537*G21)</f>
        <v>8296.5393718184</v>
      </c>
      <c r="K21" s="0" t="n">
        <f aca="false">0.016708634-G21*(0.000042037+0.0000001267*G21)</f>
        <v>0.0166993572551696</v>
      </c>
      <c r="L21" s="0" t="n">
        <f aca="false">SIN(RADIANS(J21))*(1.914602-G21*(0.004817+0.000014*G21))+SIN(RADIANS(2*J21))*(0.019993-0.000101*G21)+SIN(RADIANS(3*J21))*0.000289</f>
        <v>0.555855075071288</v>
      </c>
      <c r="M21" s="0" t="n">
        <f aca="false">I21+L21</f>
        <v>300.411815944465</v>
      </c>
      <c r="N21" s="0" t="n">
        <f aca="false">J21+L21</f>
        <v>8297.09522689348</v>
      </c>
      <c r="O21" s="0" t="n">
        <f aca="false">(1.000001018*(1-K21*K21))/(1+K21*COS(RADIANS(N21)))</f>
        <v>0.984015744466807</v>
      </c>
      <c r="P21" s="0" t="n">
        <f aca="false">M21-0.00569-0.00478*SIN(RADIANS(125.04-1934.136*G21))</f>
        <v>300.402050434256</v>
      </c>
      <c r="Q21" s="0" t="n">
        <f aca="false">23+(26+((21.448-G21*(46.815+G21*(0.00059-G21*0.001813))))/60)/60</f>
        <v>23.436423249199</v>
      </c>
      <c r="R21" s="0" t="n">
        <f aca="false">Q21+0.00256*COS(RADIANS(125.04-1934.136*G21))</f>
        <v>23.4377609414604</v>
      </c>
      <c r="S21" s="0" t="n">
        <f aca="false">DEGREES(ATAN2(COS(RADIANS(P21)),COS(RADIANS(R21))*SIN(RADIANS(P21))))</f>
        <v>-57.4007281957864</v>
      </c>
      <c r="T21" s="0" t="n">
        <f aca="false">DEGREES(ASIN(SIN(RADIANS(R21))*SIN(RADIANS(P21))))</f>
        <v>-20.0634095734179</v>
      </c>
      <c r="U21" s="0" t="n">
        <f aca="false">TAN(RADIANS(R21/2))*TAN(RADIANS(R21/2))</f>
        <v>0.0430287508627309</v>
      </c>
      <c r="V21" s="0" t="n">
        <f aca="false">4*DEGREES(U21*SIN(2*RADIANS(I21))-2*K21*SIN(RADIANS(J21))+4*K21*U21*SIN(RADIANS(J21))*COS(2*RADIANS(I21))-0.5*U21*U21*SIN(4*RADIANS(I21))-1.25*K21*K21*SIN(2*RADIANS(J21)))</f>
        <v>-11.0173695770134</v>
      </c>
      <c r="W21" s="0" t="n">
        <f aca="false">DEGREES(ACOS(COS(RADIANS(90.833))/(COS(RADIANS($B$2))*COS(RADIANS(T21)))-TAN(RADIANS($B$2))*TAN(RADIANS(T21))))</f>
        <v>42.2288661817411</v>
      </c>
      <c r="X21" s="7" t="n">
        <f aca="false">(720-4*$B$3-V21+$B$4*60)/1440</f>
        <v>0.516030309428482</v>
      </c>
      <c r="Y21" s="10" t="n">
        <f aca="false">(X21*1440-W21*4)/1440</f>
        <v>0.39872790336809</v>
      </c>
      <c r="Z21" s="7" t="n">
        <f aca="false">(X21*1440+W21*4)/1440</f>
        <v>0.633332715488874</v>
      </c>
      <c r="AA21" s="0" t="n">
        <f aca="false">8*W21</f>
        <v>337.830929453929</v>
      </c>
      <c r="AB21" s="0" t="n">
        <f aca="false">MOD(E21*1440+V21+4*$B$3-60*$B$4,1440)</f>
        <v>756.916354422987</v>
      </c>
      <c r="AC21" s="0" t="n">
        <f aca="false">IF(AB21/4&lt;0,AB21/4+180,AB21/4-180)</f>
        <v>9.22908860574665</v>
      </c>
      <c r="AD21" s="0" t="n">
        <f aca="false">DEGREES(ACOS(SIN(RADIANS($B$2))*SIN(RADIANS(T21))+COS(RADIANS($B$2))*COS(RADIANS(T21))*COS(RADIANS(AC21))))</f>
        <v>85.1809217325883</v>
      </c>
      <c r="AE21" s="0" t="n">
        <f aca="false">90-AD21</f>
        <v>4.81907826741168</v>
      </c>
      <c r="AF21" s="0" t="n">
        <f aca="false">IF(AE21&gt;85,0,IF(AE21&gt;5,58.1/TAN(RADIANS(AE21))-0.07/POWER(TAN(RADIANS(AE21)),3)+0.000086/POWER(TAN(RADIANS(AE21)),5),IF(AE21&gt;-0.575,1735+AE21*(-518.2+AE21*(103.4+AE21*(-12.79+AE21*0.711))),-20.772/TAN(RADIANS(AE21)))))/3600</f>
        <v>0.164201415079594</v>
      </c>
      <c r="AG21" s="0" t="n">
        <f aca="false">AE21+AF21</f>
        <v>4.98327968249128</v>
      </c>
      <c r="AH21" s="0" t="n">
        <f aca="false"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>188.69553191138</v>
      </c>
    </row>
    <row r="22" customFormat="false" ht="15" hidden="false" customHeight="false" outlineLevel="0" collapsed="false">
      <c r="D22" s="6" t="n">
        <f aca="false">D21+1</f>
        <v>44582</v>
      </c>
      <c r="E22" s="7" t="n">
        <f aca="false">$B$5</f>
        <v>0.541666666666667</v>
      </c>
      <c r="F22" s="8" t="n">
        <f aca="false">D22+2415018.5+E22-$B$4/24</f>
        <v>2459601</v>
      </c>
      <c r="G22" s="9" t="n">
        <f aca="false">(F22-2451545)/36525</f>
        <v>0.220561259411362</v>
      </c>
      <c r="I22" s="0" t="n">
        <f aca="false">MOD(280.46646+G22*(36000.76983+G22*0.0003032),360)</f>
        <v>300.841608233219</v>
      </c>
      <c r="J22" s="0" t="n">
        <f aca="false">357.52911+G22*(35999.05029-0.0001537*G22)</f>
        <v>8297.52497209827</v>
      </c>
      <c r="K22" s="0" t="n">
        <f aca="false">0.016708634-G22*(0.000042037+0.0000001267*G22)</f>
        <v>0.0166993561027291</v>
      </c>
      <c r="L22" s="0" t="n">
        <f aca="false">SIN(RADIANS(J22))*(1.914602-G22*(0.004817+0.000014*G22))+SIN(RADIANS(2*J22))*(0.019993-0.000101*G22)+SIN(RADIANS(3*J22))*0.000289</f>
        <v>0.587906090275381</v>
      </c>
      <c r="M22" s="0" t="n">
        <f aca="false">I22+L22</f>
        <v>301.429514323494</v>
      </c>
      <c r="N22" s="0" t="n">
        <f aca="false">J22+L22</f>
        <v>8298.11287818855</v>
      </c>
      <c r="O22" s="0" t="n">
        <f aca="false">(1.000001018*(1-K22*K22))/(1+K22*COS(RADIANS(N22)))</f>
        <v>0.984102635385792</v>
      </c>
      <c r="P22" s="0" t="n">
        <f aca="false">M22-0.00569-0.00478*SIN(RADIANS(125.04-1934.136*G22))</f>
        <v>301.419751123464</v>
      </c>
      <c r="Q22" s="0" t="n">
        <f aca="false">23+(26+((21.448-G22*(46.815+G22*(0.00059-G22*0.001813))))/60)/60</f>
        <v>23.4364228931644</v>
      </c>
      <c r="R22" s="0" t="n">
        <f aca="false">Q22+0.00256*COS(RADIANS(125.04-1934.136*G22))</f>
        <v>23.4377626021436</v>
      </c>
      <c r="S22" s="0" t="n">
        <f aca="false">DEGREES(ATAN2(COS(RADIANS(P22)),COS(RADIANS(R22))*SIN(RADIANS(P22))))</f>
        <v>-56.3439235878539</v>
      </c>
      <c r="T22" s="0" t="n">
        <f aca="false">DEGREES(ASIN(SIN(RADIANS(R22))*SIN(RADIANS(P22))))</f>
        <v>-19.8421905369792</v>
      </c>
      <c r="U22" s="0" t="n">
        <f aca="false">TAN(RADIANS(R22/2))*TAN(RADIANS(R22/2))</f>
        <v>0.0430287571337744</v>
      </c>
      <c r="V22" s="0" t="n">
        <f aca="false">4*DEGREES(U22*SIN(2*RADIANS(I22))-2*K22*SIN(RADIANS(J22))+4*K22*U22*SIN(RADIANS(J22))*COS(2*RADIANS(I22))-0.5*U22*U22*SIN(4*RADIANS(I22))-1.25*K22*K22*SIN(2*RADIANS(J22)))</f>
        <v>-11.3034981220461</v>
      </c>
      <c r="W22" s="0" t="n">
        <f aca="false">DEGREES(ACOS(COS(RADIANS(90.833))/(COS(RADIANS($B$2))*COS(RADIANS(T22)))-TAN(RADIANS($B$2))*TAN(RADIANS(T22))))</f>
        <v>43.0110489556944</v>
      </c>
      <c r="X22" s="7" t="n">
        <f aca="false">(720-4*$B$3-V22+$B$4*60)/1440</f>
        <v>0.516229009806977</v>
      </c>
      <c r="Y22" s="10" t="n">
        <f aca="false">(X22*1440-W22*4)/1440</f>
        <v>0.396753873818936</v>
      </c>
      <c r="Z22" s="7" t="n">
        <f aca="false">(X22*1440+W22*4)/1440</f>
        <v>0.635704145795016</v>
      </c>
      <c r="AA22" s="0" t="n">
        <f aca="false">8*W22</f>
        <v>344.088391645555</v>
      </c>
      <c r="AB22" s="0" t="n">
        <f aca="false">MOD(E22*1440+V22+4*$B$3-60*$B$4,1440)</f>
        <v>756.630225877954</v>
      </c>
      <c r="AC22" s="0" t="n">
        <f aca="false">IF(AB22/4&lt;0,AB22/4+180,AB22/4-180)</f>
        <v>9.15755646948847</v>
      </c>
      <c r="AD22" s="0" t="n">
        <f aca="false">DEGREES(ACOS(SIN(RADIANS($B$2))*SIN(RADIANS(T22))+COS(RADIANS($B$2))*COS(RADIANS(T22))*COS(RADIANS(AC22))))</f>
        <v>84.9556306973549</v>
      </c>
      <c r="AE22" s="0" t="n">
        <f aca="false">90-AD22</f>
        <v>5.04436930264512</v>
      </c>
      <c r="AF22" s="0" t="n">
        <f aca="false">IF(AE22&gt;85,0,IF(AE22&gt;5,58.1/TAN(RADIANS(AE22))-0.07/POWER(TAN(RADIANS(AE22)),3)+0.000086/POWER(TAN(RADIANS(AE22)),5),IF(AE22&gt;-0.575,1735+AE22*(-518.2+AE22*(103.4+AE22*(-12.79+AE22*0.711))),-20.772/TAN(RADIANS(AE22)))))/3600</f>
        <v>0.159022732471291</v>
      </c>
      <c r="AG22" s="0" t="n">
        <f aca="false">AE22+AF22</f>
        <v>5.20339203511641</v>
      </c>
      <c r="AH22" s="0" t="n">
        <f aca="false"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>188.643350235946</v>
      </c>
    </row>
    <row r="23" customFormat="false" ht="15" hidden="false" customHeight="false" outlineLevel="0" collapsed="false">
      <c r="D23" s="6" t="n">
        <f aca="false">D22+1</f>
        <v>44583</v>
      </c>
      <c r="E23" s="7" t="n">
        <f aca="false">$B$5</f>
        <v>0.541666666666667</v>
      </c>
      <c r="F23" s="8" t="n">
        <f aca="false">D23+2415018.5+E23-$B$4/24</f>
        <v>2459602</v>
      </c>
      <c r="G23" s="9" t="n">
        <f aca="false">(F23-2451545)/36525</f>
        <v>0.220588637919233</v>
      </c>
      <c r="I23" s="0" t="n">
        <f aca="false">MOD(280.46646+G23*(36000.76983+G23*0.0003032),360)</f>
        <v>301.827255597045</v>
      </c>
      <c r="J23" s="0" t="n">
        <f aca="false">357.52911+G23*(35999.05029-0.0001537*G23)</f>
        <v>8298.51057237814</v>
      </c>
      <c r="K23" s="0" t="n">
        <f aca="false">0.016708634-G23*(0.000042037+0.0000001267*G23)</f>
        <v>0.0166993549502885</v>
      </c>
      <c r="L23" s="0" t="n">
        <f aca="false">SIN(RADIANS(J23))*(1.914602-G23*(0.004817+0.000014*G23))+SIN(RADIANS(2*J23))*(0.019993-0.000101*G23)+SIN(RADIANS(3*J23))*0.000289</f>
        <v>0.619772416090162</v>
      </c>
      <c r="M23" s="0" t="n">
        <f aca="false">I23+L23</f>
        <v>302.447028013135</v>
      </c>
      <c r="N23" s="0" t="n">
        <f aca="false">J23+L23</f>
        <v>8299.13034479423</v>
      </c>
      <c r="O23" s="0" t="n">
        <f aca="false">(1.000001018*(1-K23*K23))/(1+K23*COS(RADIANS(N23)))</f>
        <v>0.984194375741703</v>
      </c>
      <c r="P23" s="0" t="n">
        <f aca="false">M23-0.00569-0.00478*SIN(RADIANS(125.04-1934.136*G23))</f>
        <v>302.437267126763</v>
      </c>
      <c r="Q23" s="0" t="n">
        <f aca="false">23+(26+((21.448-G23*(46.815+G23*(0.00059-G23*0.001813))))/60)/60</f>
        <v>23.4364225371297</v>
      </c>
      <c r="R23" s="0" t="n">
        <f aca="false">Q23+0.00256*COS(RADIANS(125.04-1934.136*G23))</f>
        <v>23.4377642616824</v>
      </c>
      <c r="S23" s="0" t="n">
        <f aca="false">DEGREES(ATAN2(COS(RADIANS(P23)),COS(RADIANS(R23))*SIN(RADIANS(P23))))</f>
        <v>-55.2902916990172</v>
      </c>
      <c r="T23" s="0" t="n">
        <f aca="false">DEGREES(ASIN(SIN(RADIANS(R23))*SIN(RADIANS(P23))))</f>
        <v>-19.6148073772843</v>
      </c>
      <c r="U23" s="0" t="n">
        <f aca="false">TAN(RADIANS(R23/2))*TAN(RADIANS(R23/2))</f>
        <v>0.0430287634004971</v>
      </c>
      <c r="V23" s="0" t="n">
        <f aca="false">4*DEGREES(U23*SIN(2*RADIANS(I23))-2*K23*SIN(RADIANS(J23))+4*K23*U23*SIN(RADIANS(J23))*COS(2*RADIANS(I23))-0.5*U23*U23*SIN(4*RADIANS(I23))-1.25*K23*K23*SIN(2*RADIANS(J23)))</f>
        <v>-11.5769825345185</v>
      </c>
      <c r="W23" s="0" t="n">
        <f aca="false">DEGREES(ACOS(COS(RADIANS(90.833))/(COS(RADIANS($B$2))*COS(RADIANS(T23)))-TAN(RADIANS($B$2))*TAN(RADIANS(T23))))</f>
        <v>43.8011012949455</v>
      </c>
      <c r="X23" s="7" t="n">
        <f aca="false">(720-4*$B$3-V23+$B$4*60)/1440</f>
        <v>0.51641892953786</v>
      </c>
      <c r="Y23" s="10" t="n">
        <f aca="false">(X23*1440-W23*4)/1440</f>
        <v>0.394749203718567</v>
      </c>
      <c r="Z23" s="7" t="n">
        <f aca="false">(X23*1440+W23*4)/1440</f>
        <v>0.638088655357153</v>
      </c>
      <c r="AA23" s="0" t="n">
        <f aca="false">8*W23</f>
        <v>350.408810359564</v>
      </c>
      <c r="AB23" s="0" t="n">
        <f aca="false">MOD(E23*1440+V23+4*$B$3-60*$B$4,1440)</f>
        <v>756.356741465482</v>
      </c>
      <c r="AC23" s="0" t="n">
        <f aca="false">IF(AB23/4&lt;0,AB23/4+180,AB23/4-180)</f>
        <v>9.08918536637037</v>
      </c>
      <c r="AD23" s="0" t="n">
        <f aca="false">DEGREES(ACOS(SIN(RADIANS($B$2))*SIN(RADIANS(T23))+COS(RADIANS($B$2))*COS(RADIANS(T23))*COS(RADIANS(AC23))))</f>
        <v>84.7244104145387</v>
      </c>
      <c r="AE23" s="0" t="n">
        <f aca="false">90-AD23</f>
        <v>5.27558958546128</v>
      </c>
      <c r="AF23" s="0" t="n">
        <f aca="false">IF(AE23&gt;85,0,IF(AE23&gt;5,58.1/TAN(RADIANS(AE23))-0.07/POWER(TAN(RADIANS(AE23)),3)+0.000086/POWER(TAN(RADIANS(AE23)),5),IF(AE23&gt;-0.575,1735+AE23*(-518.2+AE23*(103.4+AE23*(-12.79+AE23*0.711))),-20.772/TAN(RADIANS(AE23)))))/3600</f>
        <v>0.153642366403225</v>
      </c>
      <c r="AG23" s="0" t="n">
        <f aca="false">AE23+AF23</f>
        <v>5.4292319518645</v>
      </c>
      <c r="AH23" s="0" t="n">
        <f aca="false"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>188.594343662678</v>
      </c>
    </row>
    <row r="24" customFormat="false" ht="15" hidden="false" customHeight="false" outlineLevel="0" collapsed="false">
      <c r="D24" s="6" t="n">
        <f aca="false">D23+1</f>
        <v>44584</v>
      </c>
      <c r="E24" s="7" t="n">
        <f aca="false">$B$5</f>
        <v>0.541666666666667</v>
      </c>
      <c r="F24" s="8" t="n">
        <f aca="false">D24+2415018.5+E24-$B$4/24</f>
        <v>2459603</v>
      </c>
      <c r="G24" s="9" t="n">
        <f aca="false">(F24-2451545)/36525</f>
        <v>0.220616016427105</v>
      </c>
      <c r="I24" s="0" t="n">
        <f aca="false">MOD(280.46646+G24*(36000.76983+G24*0.0003032),360)</f>
        <v>302.812902960872</v>
      </c>
      <c r="J24" s="0" t="n">
        <f aca="false">357.52911+G24*(35999.05029-0.0001537*G24)</f>
        <v>8299.49617265801</v>
      </c>
      <c r="K24" s="0" t="n">
        <f aca="false">0.016708634-G24*(0.000042037+0.0000001267*G24)</f>
        <v>0.0166993537978477</v>
      </c>
      <c r="L24" s="0" t="n">
        <f aca="false">SIN(RADIANS(J24))*(1.914602-G24*(0.004817+0.000014*G24))+SIN(RADIANS(2*J24))*(0.019993-0.000101*G24)+SIN(RADIANS(3*J24))*0.000289</f>
        <v>0.651444109430361</v>
      </c>
      <c r="M24" s="0" t="n">
        <f aca="false">I24+L24</f>
        <v>303.464347070302</v>
      </c>
      <c r="N24" s="0" t="n">
        <f aca="false">J24+L24</f>
        <v>8300.14761676744</v>
      </c>
      <c r="O24" s="0" t="n">
        <f aca="false">(1.000001018*(1-K24*K24))/(1+K24*COS(RADIANS(N24)))</f>
        <v>0.984290935703467</v>
      </c>
      <c r="P24" s="0" t="n">
        <f aca="false">M24-0.00569-0.00478*SIN(RADIANS(125.04-1934.136*G24))</f>
        <v>303.454588501065</v>
      </c>
      <c r="Q24" s="0" t="n">
        <f aca="false">23+(26+((21.448-G24*(46.815+G24*(0.00059-G24*0.001813))))/60)/60</f>
        <v>23.4364221810951</v>
      </c>
      <c r="R24" s="0" t="n">
        <f aca="false">Q24+0.00256*COS(RADIANS(125.04-1934.136*G24))</f>
        <v>23.4377659200751</v>
      </c>
      <c r="S24" s="0" t="n">
        <f aca="false">DEGREES(ATAN2(COS(RADIANS(P24)),COS(RADIANS(R24))*SIN(RADIANS(P24))))</f>
        <v>-54.2398763634796</v>
      </c>
      <c r="T24" s="0" t="n">
        <f aca="false">DEGREES(ASIN(SIN(RADIANS(R24))*SIN(RADIANS(P24))))</f>
        <v>-19.381360165836</v>
      </c>
      <c r="U24" s="0" t="n">
        <f aca="false">TAN(RADIANS(R24/2))*TAN(RADIANS(R24/2))</f>
        <v>0.0430287696628926</v>
      </c>
      <c r="V24" s="0" t="n">
        <f aca="false">4*DEGREES(U24*SIN(2*RADIANS(I24))-2*K24*SIN(RADIANS(J24))+4*K24*U24*SIN(RADIANS(J24))*COS(2*RADIANS(I24))-0.5*U24*U24*SIN(4*RADIANS(I24))-1.25*K24*K24*SIN(2*RADIANS(J24)))</f>
        <v>-11.8376325815455</v>
      </c>
      <c r="W24" s="0" t="n">
        <f aca="false">DEGREES(ACOS(COS(RADIANS(90.833))/(COS(RADIANS($B$2))*COS(RADIANS(T24)))-TAN(RADIANS($B$2))*TAN(RADIANS(T24))))</f>
        <v>44.5983529544067</v>
      </c>
      <c r="X24" s="7" t="n">
        <f aca="false">(720-4*$B$3-V24+$B$4*60)/1440</f>
        <v>0.516599936514962</v>
      </c>
      <c r="Y24" s="10" t="n">
        <f aca="false">(X24*1440-W24*4)/1440</f>
        <v>0.392715622752721</v>
      </c>
      <c r="Z24" s="7" t="n">
        <f aca="false">(X24*1440+W24*4)/1440</f>
        <v>0.640484250277203</v>
      </c>
      <c r="AA24" s="0" t="n">
        <f aca="false">8*W24</f>
        <v>356.786823635254</v>
      </c>
      <c r="AB24" s="0" t="n">
        <f aca="false">MOD(E24*1440+V24+4*$B$3-60*$B$4,1440)</f>
        <v>756.096091418455</v>
      </c>
      <c r="AC24" s="0" t="n">
        <f aca="false">IF(AB24/4&lt;0,AB24/4+180,AB24/4-180)</f>
        <v>9.02402285461363</v>
      </c>
      <c r="AD24" s="0" t="n">
        <f aca="false">DEGREES(ACOS(SIN(RADIANS($B$2))*SIN(RADIANS(T24))+COS(RADIANS($B$2))*COS(RADIANS(T24))*COS(RADIANS(AC24))))</f>
        <v>84.4873599020225</v>
      </c>
      <c r="AE24" s="0" t="n">
        <f aca="false">90-AD24</f>
        <v>5.5126400979775</v>
      </c>
      <c r="AF24" s="0" t="n">
        <f aca="false">IF(AE24&gt;85,0,IF(AE24&gt;5,58.1/TAN(RADIANS(AE24))-0.07/POWER(TAN(RADIANS(AE24)),3)+0.000086/POWER(TAN(RADIANS(AE24)),5),IF(AE24&gt;-0.575,1735+AE24*(-518.2+AE24*(103.4+AE24*(-12.79+AE24*0.711))),-20.772/TAN(RADIANS(AE24)))))/3600</f>
        <v>0.14844509218303</v>
      </c>
      <c r="AG24" s="0" t="n">
        <f aca="false">AE24+AF24</f>
        <v>5.66108519016053</v>
      </c>
      <c r="AH24" s="0" t="n">
        <f aca="false"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>188.548558488891</v>
      </c>
    </row>
    <row r="25" customFormat="false" ht="15" hidden="false" customHeight="false" outlineLevel="0" collapsed="false">
      <c r="D25" s="6" t="n">
        <f aca="false">D24+1</f>
        <v>44585</v>
      </c>
      <c r="E25" s="7" t="n">
        <f aca="false">$B$5</f>
        <v>0.541666666666667</v>
      </c>
      <c r="F25" s="8" t="n">
        <f aca="false">D25+2415018.5+E25-$B$4/24</f>
        <v>2459604</v>
      </c>
      <c r="G25" s="9" t="n">
        <f aca="false">(F25-2451545)/36525</f>
        <v>0.220643394934976</v>
      </c>
      <c r="I25" s="0" t="n">
        <f aca="false">MOD(280.46646+G25*(36000.76983+G25*0.0003032),360)</f>
        <v>303.798550324698</v>
      </c>
      <c r="J25" s="0" t="n">
        <f aca="false">357.52911+G25*(35999.05029-0.0001537*G25)</f>
        <v>8300.48177293788</v>
      </c>
      <c r="K25" s="0" t="n">
        <f aca="false">0.016708634-G25*(0.000042037+0.0000001267*G25)</f>
        <v>0.0166993526454067</v>
      </c>
      <c r="L25" s="0" t="n">
        <f aca="false">SIN(RADIANS(J25))*(1.914602-G25*(0.004817+0.000014*G25))+SIN(RADIANS(2*J25))*(0.019993-0.000101*G25)+SIN(RADIANS(3*J25))*0.000289</f>
        <v>0.682911298937453</v>
      </c>
      <c r="M25" s="0" t="n">
        <f aca="false">I25+L25</f>
        <v>304.481461623636</v>
      </c>
      <c r="N25" s="0" t="n">
        <f aca="false">J25+L25</f>
        <v>8301.16468423682</v>
      </c>
      <c r="O25" s="0" t="n">
        <f aca="false">(1.000001018*(1-K25*K25))/(1+K25*COS(RADIANS(N25)))</f>
        <v>0.984392283890584</v>
      </c>
      <c r="P25" s="0" t="n">
        <f aca="false">M25-0.00569-0.00478*SIN(RADIANS(125.04-1934.136*G25))</f>
        <v>304.471705375009</v>
      </c>
      <c r="Q25" s="0" t="n">
        <f aca="false">23+(26+((21.448-G25*(46.815+G25*(0.00059-G25*0.001813))))/60)/60</f>
        <v>23.4364218250604</v>
      </c>
      <c r="R25" s="0" t="n">
        <f aca="false">Q25+0.00256*COS(RADIANS(125.04-1934.136*G25))</f>
        <v>23.43776757732</v>
      </c>
      <c r="S25" s="0" t="n">
        <f aca="false">DEGREES(ATAN2(COS(RADIANS(P25)),COS(RADIANS(R25))*SIN(RADIANS(P25))))</f>
        <v>-53.1927166690524</v>
      </c>
      <c r="T25" s="0" t="n">
        <f aca="false">DEGREES(ASIN(SIN(RADIANS(R25))*SIN(RADIANS(P25))))</f>
        <v>-19.1419506686712</v>
      </c>
      <c r="U25" s="0" t="n">
        <f aca="false">TAN(RADIANS(R25/2))*TAN(RADIANS(R25/2))</f>
        <v>0.0430287759209542</v>
      </c>
      <c r="V25" s="0" t="n">
        <f aca="false">4*DEGREES(U25*SIN(2*RADIANS(I25))-2*K25*SIN(RADIANS(J25))+4*K25*U25*SIN(RADIANS(J25))*COS(2*RADIANS(I25))-0.5*U25*U25*SIN(4*RADIANS(I25))-1.25*K25*K25*SIN(2*RADIANS(J25)))</f>
        <v>-12.0852767644239</v>
      </c>
      <c r="W25" s="0" t="n">
        <f aca="false">DEGREES(ACOS(COS(RADIANS(90.833))/(COS(RADIANS($B$2))*COS(RADIANS(T25)))-TAN(RADIANS($B$2))*TAN(RADIANS(T25))))</f>
        <v>45.4021774462846</v>
      </c>
      <c r="X25" s="7" t="n">
        <f aca="false">(720-4*$B$3-V25+$B$4*60)/1440</f>
        <v>0.516771911641961</v>
      </c>
      <c r="Y25" s="10" t="n">
        <f aca="false">(X25*1440-W25*4)/1440</f>
        <v>0.390654752068948</v>
      </c>
      <c r="Z25" s="7" t="n">
        <f aca="false">(X25*1440+W25*4)/1440</f>
        <v>0.642889071214974</v>
      </c>
      <c r="AA25" s="0" t="n">
        <f aca="false">8*W25</f>
        <v>363.217419570277</v>
      </c>
      <c r="AB25" s="0" t="n">
        <f aca="false">MOD(E25*1440+V25+4*$B$3-60*$B$4,1440)</f>
        <v>755.848447235576</v>
      </c>
      <c r="AC25" s="0" t="n">
        <f aca="false">IF(AB25/4&lt;0,AB25/4+180,AB25/4-180)</f>
        <v>8.96211180889404</v>
      </c>
      <c r="AD25" s="0" t="n">
        <f aca="false">DEGREES(ACOS(SIN(RADIANS($B$2))*SIN(RADIANS(T25))+COS(RADIANS($B$2))*COS(RADIANS(T25))*COS(RADIANS(AC25))))</f>
        <v>84.2445797704452</v>
      </c>
      <c r="AE25" s="0" t="n">
        <f aca="false">90-AD25</f>
        <v>5.7554202295548</v>
      </c>
      <c r="AF25" s="0" t="n">
        <f aca="false">IF(AE25&gt;85,0,IF(AE25&gt;5,58.1/TAN(RADIANS(AE25))-0.07/POWER(TAN(RADIANS(AE25)),3)+0.000086/POWER(TAN(RADIANS(AE25)),5),IF(AE25&gt;-0.575,1735+AE25*(-518.2+AE25*(103.4+AE25*(-12.79+AE25*0.711))),-20.772/TAN(RADIANS(AE25)))))/3600</f>
        <v>0.143429533319254</v>
      </c>
      <c r="AG25" s="0" t="n">
        <f aca="false">AE25+AF25</f>
        <v>5.89884976287406</v>
      </c>
      <c r="AH25" s="0" t="n">
        <f aca="false"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>188.506037908557</v>
      </c>
    </row>
    <row r="26" customFormat="false" ht="15" hidden="false" customHeight="false" outlineLevel="0" collapsed="false">
      <c r="D26" s="6" t="n">
        <f aca="false">D25+1</f>
        <v>44586</v>
      </c>
      <c r="E26" s="7" t="n">
        <f aca="false">$B$5</f>
        <v>0.541666666666667</v>
      </c>
      <c r="F26" s="8" t="n">
        <f aca="false">D26+2415018.5+E26-$B$4/24</f>
        <v>2459605</v>
      </c>
      <c r="G26" s="9" t="n">
        <f aca="false">(F26-2451545)/36525</f>
        <v>0.220670773442847</v>
      </c>
      <c r="I26" s="0" t="n">
        <f aca="false">MOD(280.46646+G26*(36000.76983+G26*0.0003032),360)</f>
        <v>304.784197688527</v>
      </c>
      <c r="J26" s="0" t="n">
        <f aca="false">357.52911+G26*(35999.05029-0.0001537*G26)</f>
        <v>8301.46737321775</v>
      </c>
      <c r="K26" s="0" t="n">
        <f aca="false">0.016708634-G26*(0.000042037+0.0000001267*G26)</f>
        <v>0.0166993514929655</v>
      </c>
      <c r="L26" s="0" t="n">
        <f aca="false">SIN(RADIANS(J26))*(1.914602-G26*(0.004817+0.000014*G26))+SIN(RADIANS(2*J26))*(0.019993-0.000101*G26)+SIN(RADIANS(3*J26))*0.000289</f>
        <v>0.714164188520522</v>
      </c>
      <c r="M26" s="0" t="n">
        <f aca="false">I26+L26</f>
        <v>305.498361877047</v>
      </c>
      <c r="N26" s="0" t="n">
        <f aca="false">J26+L26</f>
        <v>8302.18153740627</v>
      </c>
      <c r="O26" s="0" t="n">
        <f aca="false">(1.000001018*(1-K26*K26))/(1+K26*COS(RADIANS(N26)))</f>
        <v>0.984498387386029</v>
      </c>
      <c r="P26" s="0" t="n">
        <f aca="false">M26-0.00569-0.00478*SIN(RADIANS(125.04-1934.136*G26))</f>
        <v>305.488607952504</v>
      </c>
      <c r="Q26" s="0" t="n">
        <f aca="false">23+(26+((21.448-G26*(46.815+G26*(0.00059-G26*0.001813))))/60)/60</f>
        <v>23.4364214690258</v>
      </c>
      <c r="R26" s="0" t="n">
        <f aca="false">Q26+0.00256*COS(RADIANS(125.04-1934.136*G26))</f>
        <v>23.4377692334155</v>
      </c>
      <c r="S26" s="0" t="n">
        <f aca="false">DEGREES(ATAN2(COS(RADIANS(P26)),COS(RADIANS(R26))*SIN(RADIANS(P26))))</f>
        <v>-52.1488469873484</v>
      </c>
      <c r="T26" s="0" t="n">
        <f aca="false">DEGREES(ASIN(SIN(RADIANS(R26))*SIN(RADIANS(P26))))</f>
        <v>-18.8966822362067</v>
      </c>
      <c r="U26" s="0" t="n">
        <f aca="false">TAN(RADIANS(R26/2))*TAN(RADIANS(R26/2))</f>
        <v>0.0430287821746756</v>
      </c>
      <c r="V26" s="0" t="n">
        <f aca="false">4*DEGREES(U26*SIN(2*RADIANS(I26))-2*K26*SIN(RADIANS(J26))+4*K26*U26*SIN(RADIANS(J26))*COS(2*RADIANS(I26))-0.5*U26*U26*SIN(4*RADIANS(I26))-1.25*K26*K26*SIN(2*RADIANS(J26)))</f>
        <v>-12.3197623421304</v>
      </c>
      <c r="W26" s="0" t="n">
        <f aca="false">DEGREES(ACOS(COS(RADIANS(90.833))/(COS(RADIANS($B$2))*COS(RADIANS(T26)))-TAN(RADIANS($B$2))*TAN(RADIANS(T26))))</f>
        <v>46.2119897170734</v>
      </c>
      <c r="X26" s="7" t="n">
        <f aca="false">(720-4*$B$3-V26+$B$4*60)/1440</f>
        <v>0.516934748848702</v>
      </c>
      <c r="Y26" s="10" t="n">
        <f aca="false">(X26*1440-W26*4)/1440</f>
        <v>0.38856811074572</v>
      </c>
      <c r="Z26" s="7" t="n">
        <f aca="false">(X26*1440+W26*4)/1440</f>
        <v>0.645301386951683</v>
      </c>
      <c r="AA26" s="0" t="n">
        <f aca="false">8*W26</f>
        <v>369.695917736587</v>
      </c>
      <c r="AB26" s="0" t="n">
        <f aca="false">MOD(E26*1440+V26+4*$B$3-60*$B$4,1440)</f>
        <v>755.61396165787</v>
      </c>
      <c r="AC26" s="0" t="n">
        <f aca="false">IF(AB26/4&lt;0,AB26/4+180,AB26/4-180)</f>
        <v>8.9034904144674</v>
      </c>
      <c r="AD26" s="0" t="n">
        <f aca="false">DEGREES(ACOS(SIN(RADIANS($B$2))*SIN(RADIANS(T26))+COS(RADIANS($B$2))*COS(RADIANS(T26))*COS(RADIANS(AC26))))</f>
        <v>83.9961721296935</v>
      </c>
      <c r="AE26" s="0" t="n">
        <f aca="false">90-AD26</f>
        <v>6.00382787030648</v>
      </c>
      <c r="AF26" s="0" t="n">
        <f aca="false">IF(AE26&gt;85,0,IF(AE26&gt;5,58.1/TAN(RADIANS(AE26))-0.07/POWER(TAN(RADIANS(AE26)),3)+0.000086/POWER(TAN(RADIANS(AE26)),5),IF(AE26&gt;-0.575,1735+AE26*(-518.2+AE26*(103.4+AE26*(-12.79+AE26*0.711))),-20.772/TAN(RADIANS(AE26)))))/3600</f>
        <v>0.138594500799672</v>
      </c>
      <c r="AG26" s="0" t="n">
        <f aca="false">AE26+AF26</f>
        <v>6.14242237110615</v>
      </c>
      <c r="AH26" s="0" t="n">
        <f aca="false"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>188.466821975741</v>
      </c>
    </row>
    <row r="27" customFormat="false" ht="15" hidden="false" customHeight="false" outlineLevel="0" collapsed="false">
      <c r="D27" s="6" t="n">
        <f aca="false">D26+1</f>
        <v>44587</v>
      </c>
      <c r="E27" s="7" t="n">
        <f aca="false">$B$5</f>
        <v>0.541666666666667</v>
      </c>
      <c r="F27" s="8" t="n">
        <f aca="false">D27+2415018.5+E27-$B$4/24</f>
        <v>2459606</v>
      </c>
      <c r="G27" s="9" t="n">
        <f aca="false">(F27-2451545)/36525</f>
        <v>0.220698151950719</v>
      </c>
      <c r="I27" s="0" t="n">
        <f aca="false">MOD(280.46646+G27*(36000.76983+G27*0.0003032),360)</f>
        <v>305.769845052355</v>
      </c>
      <c r="J27" s="0" t="n">
        <f aca="false">357.52911+G27*(35999.05029-0.0001537*G27)</f>
        <v>8302.45297349761</v>
      </c>
      <c r="K27" s="0" t="n">
        <f aca="false">0.016708634-G27*(0.000042037+0.0000001267*G27)</f>
        <v>0.0166993503405241</v>
      </c>
      <c r="L27" s="0" t="n">
        <f aca="false">SIN(RADIANS(J27))*(1.914602-G27*(0.004817+0.000014*G27))+SIN(RADIANS(2*J27))*(0.019993-0.000101*G27)+SIN(RADIANS(3*J27))*0.000289</f>
        <v>0.745193060854546</v>
      </c>
      <c r="M27" s="0" t="n">
        <f aca="false">I27+L27</f>
        <v>306.515038113209</v>
      </c>
      <c r="N27" s="0" t="n">
        <f aca="false">J27+L27</f>
        <v>8303.19816655847</v>
      </c>
      <c r="O27" s="0" t="n">
        <f aca="false">(1.000001018*(1-K27*K27))/(1+K27*COS(RADIANS(N27)))</f>
        <v>0.984609211749755</v>
      </c>
      <c r="P27" s="0" t="n">
        <f aca="false">M27-0.00569-0.00478*SIN(RADIANS(125.04-1934.136*G27))</f>
        <v>306.505286516222</v>
      </c>
      <c r="Q27" s="0" t="n">
        <f aca="false">23+(26+((21.448-G27*(46.815+G27*(0.00059-G27*0.001813))))/60)/60</f>
        <v>23.4364211129911</v>
      </c>
      <c r="R27" s="0" t="n">
        <f aca="false">Q27+0.00256*COS(RADIANS(125.04-1934.136*G27))</f>
        <v>23.4377708883597</v>
      </c>
      <c r="S27" s="0" t="n">
        <f aca="false">DEGREES(ATAN2(COS(RADIANS(P27)),COS(RADIANS(R27))*SIN(RADIANS(P27))))</f>
        <v>-51.1082970131352</v>
      </c>
      <c r="T27" s="0" t="n">
        <f aca="false">DEGREES(ASIN(SIN(RADIANS(R27))*SIN(RADIANS(P27))))</f>
        <v>-18.6456596948218</v>
      </c>
      <c r="U27" s="0" t="n">
        <f aca="false">TAN(RADIANS(R27/2))*TAN(RADIANS(R27/2))</f>
        <v>0.0430287884240502</v>
      </c>
      <c r="V27" s="0" t="n">
        <f aca="false">4*DEGREES(U27*SIN(2*RADIANS(I27))-2*K27*SIN(RADIANS(J27))+4*K27*U27*SIN(RADIANS(J27))*COS(2*RADIANS(I27))-0.5*U27*U27*SIN(4*RADIANS(I27))-1.25*K27*K27*SIN(2*RADIANS(J27)))</f>
        <v>-12.5409553166681</v>
      </c>
      <c r="W27" s="0" t="n">
        <f aca="false">DEGREES(ACOS(COS(RADIANS(90.833))/(COS(RADIANS($B$2))*COS(RADIANS(T27)))-TAN(RADIANS($B$2))*TAN(RADIANS(T27))))</f>
        <v>47.0272438805649</v>
      </c>
      <c r="X27" s="7" t="n">
        <f aca="false">(720-4*$B$3-V27+$B$4*60)/1440</f>
        <v>0.51708835508102</v>
      </c>
      <c r="Y27" s="10" t="n">
        <f aca="false">(X27*1440-W27*4)/1440</f>
        <v>0.38645712207945</v>
      </c>
      <c r="Z27" s="7" t="n">
        <f aca="false">(X27*1440+W27*4)/1440</f>
        <v>0.647719588082589</v>
      </c>
      <c r="AA27" s="0" t="n">
        <f aca="false">8*W27</f>
        <v>376.217951044519</v>
      </c>
      <c r="AB27" s="0" t="n">
        <f aca="false">MOD(E27*1440+V27+4*$B$3-60*$B$4,1440)</f>
        <v>755.392768683332</v>
      </c>
      <c r="AC27" s="0" t="n">
        <f aca="false">IF(AB27/4&lt;0,AB27/4+180,AB27/4-180)</f>
        <v>8.84819217083296</v>
      </c>
      <c r="AD27" s="0" t="n">
        <f aca="false">DEGREES(ACOS(SIN(RADIANS($B$2))*SIN(RADIANS(T27))+COS(RADIANS($B$2))*COS(RADIANS(T27))*COS(RADIANS(AC27))))</f>
        <v>83.7422404963475</v>
      </c>
      <c r="AE27" s="0" t="n">
        <f aca="false">90-AD27</f>
        <v>6.25775950365252</v>
      </c>
      <c r="AF27" s="0" t="n">
        <f aca="false">IF(AE27&gt;85,0,IF(AE27&gt;5,58.1/TAN(RADIANS(AE27))-0.07/POWER(TAN(RADIANS(AE27)),3)+0.000086/POWER(TAN(RADIANS(AE27)),5),IF(AE27&gt;-0.575,1735+AE27*(-518.2+AE27*(103.4+AE27*(-12.79+AE27*0.711))),-20.772/TAN(RADIANS(AE27)))))/3600</f>
        <v>0.13393848335273</v>
      </c>
      <c r="AG27" s="0" t="n">
        <f aca="false">AE27+AF27</f>
        <v>6.39169798700525</v>
      </c>
      <c r="AH27" s="0" t="n">
        <f aca="false"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>188.430947572569</v>
      </c>
    </row>
    <row r="28" customFormat="false" ht="15" hidden="false" customHeight="false" outlineLevel="0" collapsed="false">
      <c r="D28" s="6" t="n">
        <f aca="false">D27+1</f>
        <v>44588</v>
      </c>
      <c r="E28" s="7" t="n">
        <f aca="false">$B$5</f>
        <v>0.541666666666667</v>
      </c>
      <c r="F28" s="8" t="n">
        <f aca="false">D28+2415018.5+E28-$B$4/24</f>
        <v>2459607</v>
      </c>
      <c r="G28" s="9" t="n">
        <f aca="false">(F28-2451545)/36525</f>
        <v>0.22072553045859</v>
      </c>
      <c r="I28" s="0" t="n">
        <f aca="false">MOD(280.46646+G28*(36000.76983+G28*0.0003032),360)</f>
        <v>306.755492416183</v>
      </c>
      <c r="J28" s="0" t="n">
        <f aca="false">357.52911+G28*(35999.05029-0.0001537*G28)</f>
        <v>8303.43857377748</v>
      </c>
      <c r="K28" s="0" t="n">
        <f aca="false">0.016708634-G28*(0.000042037+0.0000001267*G28)</f>
        <v>0.0166993491880825</v>
      </c>
      <c r="L28" s="0" t="n">
        <f aca="false">SIN(RADIANS(J28))*(1.914602-G28*(0.004817+0.000014*G28))+SIN(RADIANS(2*J28))*(0.019993-0.000101*G28)+SIN(RADIANS(3*J28))*0.000289</f>
        <v>0.775988280835807</v>
      </c>
      <c r="M28" s="0" t="n">
        <f aca="false">I28+L28</f>
        <v>307.531480697019</v>
      </c>
      <c r="N28" s="0" t="n">
        <f aca="false">J28+L28</f>
        <v>8304.21456205832</v>
      </c>
      <c r="O28" s="0" t="n">
        <f aca="false">(1.000001018*(1-K28*K28))/(1+K28*COS(RADIANS(N28)))</f>
        <v>0.984724721032799</v>
      </c>
      <c r="P28" s="0" t="n">
        <f aca="false">M28-0.00569-0.00478*SIN(RADIANS(125.04-1934.136*G28))</f>
        <v>307.521731431056</v>
      </c>
      <c r="Q28" s="0" t="n">
        <f aca="false">23+(26+((21.448-G28*(46.815+G28*(0.00059-G28*0.001813))))/60)/60</f>
        <v>23.4364207569565</v>
      </c>
      <c r="R28" s="0" t="n">
        <f aca="false">Q28+0.00256*COS(RADIANS(125.04-1934.136*G28))</f>
        <v>23.4377725421509</v>
      </c>
      <c r="S28" s="0" t="n">
        <f aca="false">DEGREES(ATAN2(COS(RADIANS(P28)),COS(RADIANS(R28))*SIN(RADIANS(P28))))</f>
        <v>-50.0710918122851</v>
      </c>
      <c r="T28" s="0" t="n">
        <f aca="false">DEGREES(ASIN(SIN(RADIANS(R28))*SIN(RADIANS(P28))))</f>
        <v>-18.3889892403997</v>
      </c>
      <c r="U28" s="0" t="n">
        <f aca="false">TAN(RADIANS(R28/2))*TAN(RADIANS(R28/2))</f>
        <v>0.0430287946690715</v>
      </c>
      <c r="V28" s="0" t="n">
        <f aca="false">4*DEGREES(U28*SIN(2*RADIANS(I28))-2*K28*SIN(RADIANS(J28))+4*K28*U28*SIN(RADIANS(J28))*COS(2*RADIANS(I28))-0.5*U28*U28*SIN(4*RADIANS(I28))-1.25*K28*K28*SIN(2*RADIANS(J28)))</f>
        <v>-12.7487403810828</v>
      </c>
      <c r="W28" s="0" t="n">
        <f aca="false">DEGREES(ACOS(COS(RADIANS(90.833))/(COS(RADIANS($B$2))*COS(RADIANS(T28)))-TAN(RADIANS($B$2))*TAN(RADIANS(T28))))</f>
        <v>47.8474310228839</v>
      </c>
      <c r="X28" s="7" t="n">
        <f aca="false">(720-4*$B$3-V28+$B$4*60)/1440</f>
        <v>0.517232650264641</v>
      </c>
      <c r="Y28" s="10" t="n">
        <f aca="false">(X28*1440-W28*4)/1440</f>
        <v>0.384323119645519</v>
      </c>
      <c r="Z28" s="7" t="n">
        <f aca="false">(X28*1440+W28*4)/1440</f>
        <v>0.650142180883763</v>
      </c>
      <c r="AA28" s="0" t="n">
        <f aca="false">8*W28</f>
        <v>382.779448183071</v>
      </c>
      <c r="AB28" s="0" t="n">
        <f aca="false">MOD(E28*1440+V28+4*$B$3-60*$B$4,1440)</f>
        <v>755.184983618917</v>
      </c>
      <c r="AC28" s="0" t="n">
        <f aca="false">IF(AB28/4&lt;0,AB28/4+180,AB28/4-180)</f>
        <v>8.79624590472929</v>
      </c>
      <c r="AD28" s="0" t="n">
        <f aca="false">DEGREES(ACOS(SIN(RADIANS($B$2))*SIN(RADIANS(T28))+COS(RADIANS($B$2))*COS(RADIANS(T28))*COS(RADIANS(AC28))))</f>
        <v>83.4828897022336</v>
      </c>
      <c r="AE28" s="0" t="n">
        <f aca="false">90-AD28</f>
        <v>6.51711029776639</v>
      </c>
      <c r="AF28" s="0" t="n">
        <f aca="false">IF(AE28&gt;85,0,IF(AE28&gt;5,58.1/TAN(RADIANS(AE28))-0.07/POWER(TAN(RADIANS(AE28)),3)+0.000086/POWER(TAN(RADIANS(AE28)),5),IF(AE28&gt;-0.575,1735+AE28*(-518.2+AE28*(103.4+AE28*(-12.79+AE28*0.711))),-20.772/TAN(RADIANS(AE28)))))/3600</f>
        <v>0.129459395837142</v>
      </c>
      <c r="AG28" s="0" t="n">
        <f aca="false">AE28+AF28</f>
        <v>6.64656969360354</v>
      </c>
      <c r="AH28" s="0" t="n">
        <f aca="false"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>188.398448381824</v>
      </c>
    </row>
    <row r="29" customFormat="false" ht="15" hidden="false" customHeight="false" outlineLevel="0" collapsed="false">
      <c r="D29" s="6" t="n">
        <f aca="false">D28+1</f>
        <v>44589</v>
      </c>
      <c r="E29" s="7" t="n">
        <f aca="false">$B$5</f>
        <v>0.541666666666667</v>
      </c>
      <c r="F29" s="8" t="n">
        <f aca="false">D29+2415018.5+E29-$B$4/24</f>
        <v>2459608</v>
      </c>
      <c r="G29" s="9" t="n">
        <f aca="false">(F29-2451545)/36525</f>
        <v>0.220752908966461</v>
      </c>
      <c r="I29" s="0" t="n">
        <f aca="false">MOD(280.46646+G29*(36000.76983+G29*0.0003032),360)</f>
        <v>307.741139780013</v>
      </c>
      <c r="J29" s="0" t="n">
        <f aca="false">357.52911+G29*(35999.05029-0.0001537*G29)</f>
        <v>8304.42417405735</v>
      </c>
      <c r="K29" s="0" t="n">
        <f aca="false">0.016708634-G29*(0.000042037+0.0000001267*G29)</f>
        <v>0.0166993480356408</v>
      </c>
      <c r="L29" s="0" t="n">
        <f aca="false">SIN(RADIANS(J29))*(1.914602-G29*(0.004817+0.000014*G29))+SIN(RADIANS(2*J29))*(0.019993-0.000101*G29)+SIN(RADIANS(3*J29))*0.000289</f>
        <v>0.806540298990915</v>
      </c>
      <c r="M29" s="0" t="n">
        <f aca="false">I29+L29</f>
        <v>308.547680079004</v>
      </c>
      <c r="N29" s="0" t="n">
        <f aca="false">J29+L29</f>
        <v>8305.23071435634</v>
      </c>
      <c r="O29" s="0" t="n">
        <f aca="false">(1.000001018*(1-K29*K29))/(1+K29*COS(RADIANS(N29)))</f>
        <v>0.984844877791962</v>
      </c>
      <c r="P29" s="0" t="n">
        <f aca="false">M29-0.00569-0.00478*SIN(RADIANS(125.04-1934.136*G29))</f>
        <v>308.537933147533</v>
      </c>
      <c r="Q29" s="0" t="n">
        <f aca="false">23+(26+((21.448-G29*(46.815+G29*(0.00059-G29*0.001813))))/60)/60</f>
        <v>23.4364204009218</v>
      </c>
      <c r="R29" s="0" t="n">
        <f aca="false">Q29+0.00256*COS(RADIANS(125.04-1934.136*G29))</f>
        <v>23.4377741947875</v>
      </c>
      <c r="S29" s="0" t="n">
        <f aca="false">DEGREES(ATAN2(COS(RADIANS(P29)),COS(RADIANS(R29))*SIN(RADIANS(P29))))</f>
        <v>-49.0372518777894</v>
      </c>
      <c r="T29" s="0" t="n">
        <f aca="false">DEGREES(ASIN(SIN(RADIANS(R29))*SIN(RADIANS(P29))))</f>
        <v>-18.1267783340449</v>
      </c>
      <c r="U29" s="0" t="n">
        <f aca="false">TAN(RADIANS(R29/2))*TAN(RADIANS(R29/2))</f>
        <v>0.0430288009097332</v>
      </c>
      <c r="V29" s="0" t="n">
        <f aca="false">4*DEGREES(U29*SIN(2*RADIANS(I29))-2*K29*SIN(RADIANS(J29))+4*K29*U29*SIN(RADIANS(J29))*COS(2*RADIANS(I29))-0.5*U29*U29*SIN(4*RADIANS(I29))-1.25*K29*K29*SIN(2*RADIANS(J29)))</f>
        <v>-12.9430208310584</v>
      </c>
      <c r="W29" s="0" t="n">
        <f aca="false">DEGREES(ACOS(COS(RADIANS(90.833))/(COS(RADIANS($B$2))*COS(RADIANS(T29)))-TAN(RADIANS($B$2))*TAN(RADIANS(T29))))</f>
        <v>48.6720770907276</v>
      </c>
      <c r="X29" s="7" t="n">
        <f aca="false">(720-4*$B$3-V29+$B$4*60)/1440</f>
        <v>0.517367567243791</v>
      </c>
      <c r="Y29" s="10" t="n">
        <f aca="false">(X29*1440-W29*4)/1440</f>
        <v>0.382167353102881</v>
      </c>
      <c r="Z29" s="7" t="n">
        <f aca="false">(X29*1440+W29*4)/1440</f>
        <v>0.652567781384701</v>
      </c>
      <c r="AA29" s="0" t="n">
        <f aca="false">8*W29</f>
        <v>389.376616725821</v>
      </c>
      <c r="AB29" s="0" t="n">
        <f aca="false">MOD(E29*1440+V29+4*$B$3-60*$B$4,1440)</f>
        <v>754.990703168942</v>
      </c>
      <c r="AC29" s="0" t="n">
        <f aca="false">IF(AB29/4&lt;0,AB29/4+180,AB29/4-180)</f>
        <v>8.74767579223541</v>
      </c>
      <c r="AD29" s="0" t="n">
        <f aca="false">DEGREES(ACOS(SIN(RADIANS($B$2))*SIN(RADIANS(T29))+COS(RADIANS($B$2))*COS(RADIANS(T29))*COS(RADIANS(AC29))))</f>
        <v>83.2182258042402</v>
      </c>
      <c r="AE29" s="0" t="n">
        <f aca="false">90-AD29</f>
        <v>6.78177419575977</v>
      </c>
      <c r="AF29" s="0" t="n">
        <f aca="false">IF(AE29&gt;85,0,IF(AE29&gt;5,58.1/TAN(RADIANS(AE29))-0.07/POWER(TAN(RADIANS(AE29)),3)+0.000086/POWER(TAN(RADIANS(AE29)),5),IF(AE29&gt;-0.575,1735+AE29*(-518.2+AE29*(103.4+AE29*(-12.79+AE29*0.711))),-20.772/TAN(RADIANS(AE29)))))/3600</f>
        <v>0.12515448958687</v>
      </c>
      <c r="AG29" s="0" t="n">
        <f aca="false">AE29+AF29</f>
        <v>6.90692868534664</v>
      </c>
      <c r="AH29" s="0" t="n">
        <f aca="false"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>188.369354864223</v>
      </c>
    </row>
    <row r="30" customFormat="false" ht="15" hidden="false" customHeight="false" outlineLevel="0" collapsed="false">
      <c r="D30" s="6" t="n">
        <f aca="false">D29+1</f>
        <v>44590</v>
      </c>
      <c r="E30" s="7" t="n">
        <f aca="false">$B$5</f>
        <v>0.541666666666667</v>
      </c>
      <c r="F30" s="8" t="n">
        <f aca="false">D30+2415018.5+E30-$B$4/24</f>
        <v>2459609</v>
      </c>
      <c r="G30" s="9" t="n">
        <f aca="false">(F30-2451545)/36525</f>
        <v>0.220780287474333</v>
      </c>
      <c r="I30" s="0" t="n">
        <f aca="false">MOD(280.46646+G30*(36000.76983+G30*0.0003032),360)</f>
        <v>308.726787143843</v>
      </c>
      <c r="J30" s="0" t="n">
        <f aca="false">357.52911+G30*(35999.05029-0.0001537*G30)</f>
        <v>8305.40977433722</v>
      </c>
      <c r="K30" s="0" t="n">
        <f aca="false">0.016708634-G30*(0.000042037+0.0000001267*G30)</f>
        <v>0.0166993468831988</v>
      </c>
      <c r="L30" s="0" t="n">
        <f aca="false">SIN(RADIANS(J30))*(1.914602-G30*(0.004817+0.000014*G30))+SIN(RADIANS(2*J30))*(0.019993-0.000101*G30)+SIN(RADIANS(3*J30))*0.000289</f>
        <v>0.836839654838747</v>
      </c>
      <c r="M30" s="0" t="n">
        <f aca="false">I30+L30</f>
        <v>309.563626798682</v>
      </c>
      <c r="N30" s="0" t="n">
        <f aca="false">J30+L30</f>
        <v>8306.24661399205</v>
      </c>
      <c r="O30" s="0" t="n">
        <f aca="false">(1.000001018*(1-K30*K30))/(1+K30*COS(RADIANS(N30)))</f>
        <v>0.984969643105077</v>
      </c>
      <c r="P30" s="0" t="n">
        <f aca="false">M30-0.00569-0.00478*SIN(RADIANS(125.04-1934.136*G30))</f>
        <v>309.553882205168</v>
      </c>
      <c r="Q30" s="0" t="n">
        <f aca="false">23+(26+((21.448-G30*(46.815+G30*(0.00059-G30*0.001813))))/60)/60</f>
        <v>23.4364200448872</v>
      </c>
      <c r="R30" s="0" t="n">
        <f aca="false">Q30+0.00256*COS(RADIANS(125.04-1934.136*G30))</f>
        <v>23.4377758462677</v>
      </c>
      <c r="S30" s="0" t="n">
        <f aca="false">DEGREES(ATAN2(COS(RADIANS(P30)),COS(RADIANS(R30))*SIN(RADIANS(P30))))</f>
        <v>-48.006793193275</v>
      </c>
      <c r="T30" s="0" t="n">
        <f aca="false">DEGREES(ASIN(SIN(RADIANS(R30))*SIN(RADIANS(P30))))</f>
        <v>-17.8591356001667</v>
      </c>
      <c r="U30" s="0" t="n">
        <f aca="false">TAN(RADIANS(R30/2))*TAN(RADIANS(R30/2))</f>
        <v>0.0430288071460286</v>
      </c>
      <c r="V30" s="0" t="n">
        <f aca="false">4*DEGREES(U30*SIN(2*RADIANS(I30))-2*K30*SIN(RADIANS(J30))+4*K30*U30*SIN(RADIANS(J30))*COS(2*RADIANS(I30))-0.5*U30*U30*SIN(4*RADIANS(I30))-1.25*K30*K30*SIN(2*RADIANS(J30)))</f>
        <v>-13.1237184411226</v>
      </c>
      <c r="W30" s="0" t="n">
        <f aca="false">DEGREES(ACOS(COS(RADIANS(90.833))/(COS(RADIANS($B$2))*COS(RADIANS(T30)))-TAN(RADIANS($B$2))*TAN(RADIANS(T30))))</f>
        <v>49.5007408701542</v>
      </c>
      <c r="X30" s="7" t="n">
        <f aca="false">(720-4*$B$3-V30+$B$4*60)/1440</f>
        <v>0.517493051695224</v>
      </c>
      <c r="Y30" s="10" t="n">
        <f aca="false">(X30*1440-W30*4)/1440</f>
        <v>0.379990993722574</v>
      </c>
      <c r="Z30" s="7" t="n">
        <f aca="false">(X30*1440+W30*4)/1440</f>
        <v>0.654995109667875</v>
      </c>
      <c r="AA30" s="0" t="n">
        <f aca="false">8*W30</f>
        <v>396.005926961234</v>
      </c>
      <c r="AB30" s="0" t="n">
        <f aca="false">MOD(E30*1440+V30+4*$B$3-60*$B$4,1440)</f>
        <v>754.810005558877</v>
      </c>
      <c r="AC30" s="0" t="n">
        <f aca="false">IF(AB30/4&lt;0,AB30/4+180,AB30/4-180)</f>
        <v>8.70250138971935</v>
      </c>
      <c r="AD30" s="0" t="n">
        <f aca="false">DEGREES(ACOS(SIN(RADIANS($B$2))*SIN(RADIANS(T30))+COS(RADIANS($B$2))*COS(RADIANS(T30))*COS(RADIANS(AC30))))</f>
        <v>82.9483559955308</v>
      </c>
      <c r="AE30" s="0" t="n">
        <f aca="false">90-AD30</f>
        <v>7.05164400446917</v>
      </c>
      <c r="AF30" s="0" t="n">
        <f aca="false">IF(AE30&gt;85,0,IF(AE30&gt;5,58.1/TAN(RADIANS(AE30))-0.07/POWER(TAN(RADIANS(AE30)),3)+0.000086/POWER(TAN(RADIANS(AE30)),5),IF(AE30&gt;-0.575,1735+AE30*(-518.2+AE30*(103.4+AE30*(-12.79+AE30*0.711))),-20.772/TAN(RADIANS(AE30)))))/3600</f>
        <v>0.12102036020199</v>
      </c>
      <c r="AG30" s="0" t="n">
        <f aca="false">AE30+AF30</f>
        <v>7.17266436467116</v>
      </c>
      <c r="AH30" s="0" t="n">
        <f aca="false"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>188.34369424045</v>
      </c>
    </row>
    <row r="31" customFormat="false" ht="15" hidden="false" customHeight="false" outlineLevel="0" collapsed="false">
      <c r="D31" s="6" t="n">
        <f aca="false">D30+1</f>
        <v>44591</v>
      </c>
      <c r="E31" s="7" t="n">
        <f aca="false">$B$5</f>
        <v>0.541666666666667</v>
      </c>
      <c r="F31" s="8" t="n">
        <f aca="false">D31+2415018.5+E31-$B$4/24</f>
        <v>2459610</v>
      </c>
      <c r="G31" s="9" t="n">
        <f aca="false">(F31-2451545)/36525</f>
        <v>0.220807665982204</v>
      </c>
      <c r="I31" s="0" t="n">
        <f aca="false">MOD(280.46646+G31*(36000.76983+G31*0.0003032),360)</f>
        <v>309.712434507674</v>
      </c>
      <c r="J31" s="0" t="n">
        <f aca="false">357.52911+G31*(35999.05029-0.0001537*G31)</f>
        <v>8306.39537461708</v>
      </c>
      <c r="K31" s="0" t="n">
        <f aca="false">0.016708634-G31*(0.000042037+0.0000001267*G31)</f>
        <v>0.0166993457307567</v>
      </c>
      <c r="L31" s="0" t="n">
        <f aca="false">SIN(RADIANS(J31))*(1.914602-G31*(0.004817+0.000014*G31))+SIN(RADIANS(2*J31))*(0.019993-0.000101*G31)+SIN(RADIANS(3*J31))*0.000289</f>
        <v>0.866876980203567</v>
      </c>
      <c r="M31" s="0" t="n">
        <f aca="false">I31+L31</f>
        <v>310.579311487877</v>
      </c>
      <c r="N31" s="0" t="n">
        <f aca="false">J31+L31</f>
        <v>8307.26225159729</v>
      </c>
      <c r="O31" s="0" t="n">
        <f aca="false">(1.000001018*(1-K31*K31))/(1+K31*COS(RADIANS(N31)))</f>
        <v>0.985098976586835</v>
      </c>
      <c r="P31" s="0" t="n">
        <f aca="false">M31-0.00569-0.00478*SIN(RADIANS(125.04-1934.136*G31))</f>
        <v>310.569569235783</v>
      </c>
      <c r="Q31" s="0" t="n">
        <f aca="false">23+(26+((21.448-G31*(46.815+G31*(0.00059-G31*0.001813))))/60)/60</f>
        <v>23.4364196888526</v>
      </c>
      <c r="R31" s="0" t="n">
        <f aca="false">Q31+0.00256*COS(RADIANS(125.04-1934.136*G31))</f>
        <v>23.4377774965898</v>
      </c>
      <c r="S31" s="0" t="n">
        <f aca="false">DEGREES(ATAN2(COS(RADIANS(P31)),COS(RADIANS(R31))*SIN(RADIANS(P31))))</f>
        <v>-46.9797273034443</v>
      </c>
      <c r="T31" s="0" t="n">
        <f aca="false">DEGREES(ASIN(SIN(RADIANS(R31))*SIN(RADIANS(P31))))</f>
        <v>-17.5861707271002</v>
      </c>
      <c r="U31" s="0" t="n">
        <f aca="false">TAN(RADIANS(R31/2))*TAN(RADIANS(R31/2))</f>
        <v>0.0430288133779513</v>
      </c>
      <c r="V31" s="0" t="n">
        <f aca="false">4*DEGREES(U31*SIN(2*RADIANS(I31))-2*K31*SIN(RADIANS(J31))+4*K31*U31*SIN(RADIANS(J31))*COS(2*RADIANS(I31))-0.5*U31*U31*SIN(4*RADIANS(I31))-1.25*K31*K31*SIN(2*RADIANS(J31)))</f>
        <v>-13.2907733065872</v>
      </c>
      <c r="W31" s="0" t="n">
        <f aca="false">DEGREES(ACOS(COS(RADIANS(90.833))/(COS(RADIANS($B$2))*COS(RADIANS(T31)))-TAN(RADIANS($B$2))*TAN(RADIANS(T31))))</f>
        <v>50.3330120602082</v>
      </c>
      <c r="X31" s="7" t="n">
        <f aca="false">(720-4*$B$3-V31+$B$4*60)/1440</f>
        <v>0.517609062018463</v>
      </c>
      <c r="Y31" s="10" t="n">
        <f aca="false">(X31*1440-W31*4)/1440</f>
        <v>0.377795139628996</v>
      </c>
      <c r="Z31" s="7" t="n">
        <f aca="false">(X31*1440+W31*4)/1440</f>
        <v>0.657422984407931</v>
      </c>
      <c r="AA31" s="0" t="n">
        <f aca="false">8*W31</f>
        <v>402.664096481666</v>
      </c>
      <c r="AB31" s="0" t="n">
        <f aca="false">MOD(E31*1440+V31+4*$B$3-60*$B$4,1440)</f>
        <v>754.642950693413</v>
      </c>
      <c r="AC31" s="0" t="n">
        <f aca="false">IF(AB31/4&lt;0,AB31/4+180,AB31/4-180)</f>
        <v>8.6607376733532</v>
      </c>
      <c r="AD31" s="0" t="n">
        <f aca="false">DEGREES(ACOS(SIN(RADIANS($B$2))*SIN(RADIANS(T31))+COS(RADIANS($B$2))*COS(RADIANS(T31))*COS(RADIANS(AC31))))</f>
        <v>82.673388518279</v>
      </c>
      <c r="AE31" s="0" t="n">
        <f aca="false">90-AD31</f>
        <v>7.32661148172102</v>
      </c>
      <c r="AF31" s="0" t="n">
        <f aca="false">IF(AE31&gt;85,0,IF(AE31&gt;5,58.1/TAN(RADIANS(AE31))-0.07/POWER(TAN(RADIANS(AE31)),3)+0.000086/POWER(TAN(RADIANS(AE31)),5),IF(AE31&gt;-0.575,1735+AE31*(-518.2+AE31*(103.4+AE31*(-12.79+AE31*0.711))),-20.772/TAN(RADIANS(AE31)))))/3600</f>
        <v>0.117053010178588</v>
      </c>
      <c r="AG31" s="0" t="n">
        <f aca="false">AE31+AF31</f>
        <v>7.44366449189961</v>
      </c>
      <c r="AH31" s="0" t="n">
        <f aca="false"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>188.321490477953</v>
      </c>
    </row>
    <row r="32" customFormat="false" ht="15" hidden="false" customHeight="false" outlineLevel="0" collapsed="false">
      <c r="D32" s="6" t="n">
        <f aca="false">D31+1</f>
        <v>44592</v>
      </c>
      <c r="E32" s="7" t="n">
        <f aca="false">$B$5</f>
        <v>0.541666666666667</v>
      </c>
      <c r="F32" s="8" t="n">
        <f aca="false">D32+2415018.5+E32-$B$4/24</f>
        <v>2459611</v>
      </c>
      <c r="G32" s="9" t="n">
        <f aca="false">(F32-2451545)/36525</f>
        <v>0.220835044490075</v>
      </c>
      <c r="I32" s="0" t="n">
        <f aca="false">MOD(280.46646+G32*(36000.76983+G32*0.0003032),360)</f>
        <v>310.698081871504</v>
      </c>
      <c r="J32" s="0" t="n">
        <f aca="false">357.52911+G32*(35999.05029-0.0001537*G32)</f>
        <v>8307.38097489695</v>
      </c>
      <c r="K32" s="0" t="n">
        <f aca="false">0.016708634-G32*(0.000042037+0.0000001267*G32)</f>
        <v>0.0166993445783144</v>
      </c>
      <c r="L32" s="0" t="n">
        <f aca="false">SIN(RADIANS(J32))*(1.914602-G32*(0.004817+0.000014*G32))+SIN(RADIANS(2*J32))*(0.019993-0.000101*G32)+SIN(RADIANS(3*J32))*0.000289</f>
        <v>0.89664300247684</v>
      </c>
      <c r="M32" s="0" t="n">
        <f aca="false">I32+L32</f>
        <v>311.594724873981</v>
      </c>
      <c r="N32" s="0" t="n">
        <f aca="false">J32+L32</f>
        <v>8308.27761789943</v>
      </c>
      <c r="O32" s="0" t="n">
        <f aca="false">(1.000001018*(1-K32*K32))/(1+K32*COS(RADIANS(N32)))</f>
        <v>0.985232836405171</v>
      </c>
      <c r="P32" s="0" t="n">
        <f aca="false">M32-0.00569-0.00478*SIN(RADIANS(125.04-1934.136*G32))</f>
        <v>311.584984966768</v>
      </c>
      <c r="Q32" s="0" t="n">
        <f aca="false">23+(26+((21.448-G32*(46.815+G32*(0.00059-G32*0.001813))))/60)/60</f>
        <v>23.4364193328179</v>
      </c>
      <c r="R32" s="0" t="n">
        <f aca="false">Q32+0.00256*COS(RADIANS(125.04-1934.136*G32))</f>
        <v>23.4377791457521</v>
      </c>
      <c r="S32" s="0" t="n">
        <f aca="false">DEGREES(ATAN2(COS(RADIANS(P32)),COS(RADIANS(R32))*SIN(RADIANS(P32))))</f>
        <v>-45.9560613908952</v>
      </c>
      <c r="T32" s="0" t="n">
        <f aca="false">DEGREES(ASIN(SIN(RADIANS(R32))*SIN(RADIANS(P32))))</f>
        <v>-17.3079943704242</v>
      </c>
      <c r="U32" s="0" t="n">
        <f aca="false">TAN(RADIANS(R32/2))*TAN(RADIANS(R32/2))</f>
        <v>0.0430288196054948</v>
      </c>
      <c r="V32" s="0" t="n">
        <f aca="false">4*DEGREES(U32*SIN(2*RADIANS(I32))-2*K32*SIN(RADIANS(J32))+4*K32*U32*SIN(RADIANS(J32))*COS(2*RADIANS(I32))-0.5*U32*U32*SIN(4*RADIANS(I32))-1.25*K32*K32*SIN(2*RADIANS(J32)))</f>
        <v>-13.4441436524349</v>
      </c>
      <c r="W32" s="0" t="n">
        <f aca="false">DEGREES(ACOS(COS(RADIANS(90.833))/(COS(RADIANS($B$2))*COS(RADIANS(T32)))-TAN(RADIANS($B$2))*TAN(RADIANS(T32))))</f>
        <v>51.1685094432482</v>
      </c>
      <c r="X32" s="7" t="n">
        <f aca="false">(720-4*$B$3-V32+$B$4*60)/1440</f>
        <v>0.51771556920308</v>
      </c>
      <c r="Y32" s="10" t="n">
        <f aca="false">(X32*1440-W32*4)/1440</f>
        <v>0.375580820749612</v>
      </c>
      <c r="Z32" s="7" t="n">
        <f aca="false">(X32*1440+W32*4)/1440</f>
        <v>0.659850317656547</v>
      </c>
      <c r="AA32" s="0" t="n">
        <f aca="false">8*W32</f>
        <v>409.348075545986</v>
      </c>
      <c r="AB32" s="0" t="n">
        <f aca="false">MOD(E32*1440+V32+4*$B$3-60*$B$4,1440)</f>
        <v>754.489580347565</v>
      </c>
      <c r="AC32" s="0" t="n">
        <f aca="false">IF(AB32/4&lt;0,AB32/4+180,AB32/4-180)</f>
        <v>8.62239508689129</v>
      </c>
      <c r="AD32" s="0" t="n">
        <f aca="false">DEGREES(ACOS(SIN(RADIANS($B$2))*SIN(RADIANS(T32))+COS(RADIANS($B$2))*COS(RADIANS(T32))*COS(RADIANS(AC32))))</f>
        <v>82.3934325780458</v>
      </c>
      <c r="AE32" s="0" t="n">
        <f aca="false">90-AD32</f>
        <v>7.60656742195417</v>
      </c>
      <c r="AF32" s="0" t="n">
        <f aca="false">IF(AE32&gt;85,0,IF(AE32&gt;5,58.1/TAN(RADIANS(AE32))-0.07/POWER(TAN(RADIANS(AE32)),3)+0.000086/POWER(TAN(RADIANS(AE32)),5),IF(AE32&gt;-0.575,1735+AE32*(-518.2+AE32*(103.4+AE32*(-12.79+AE32*0.711))),-20.772/TAN(RADIANS(AE32)))))/3600</f>
        <v>0.113247938785668</v>
      </c>
      <c r="AG32" s="0" t="n">
        <f aca="false">AE32+AF32</f>
        <v>7.71981536073984</v>
      </c>
      <c r="AH32" s="0" t="n">
        <f aca="false"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>188.302764282558</v>
      </c>
    </row>
    <row r="33" customFormat="false" ht="15" hidden="false" customHeight="false" outlineLevel="0" collapsed="false">
      <c r="D33" s="6" t="n">
        <f aca="false">D32+1</f>
        <v>44593</v>
      </c>
      <c r="E33" s="7" t="n">
        <f aca="false">$B$5</f>
        <v>0.541666666666667</v>
      </c>
      <c r="F33" s="8" t="n">
        <f aca="false">D33+2415018.5+E33-$B$4/24</f>
        <v>2459612</v>
      </c>
      <c r="G33" s="9" t="n">
        <f aca="false">(F33-2451545)/36525</f>
        <v>0.220862422997947</v>
      </c>
      <c r="I33" s="0" t="n">
        <f aca="false">MOD(280.46646+G33*(36000.76983+G33*0.0003032),360)</f>
        <v>311.683729235334</v>
      </c>
      <c r="J33" s="0" t="n">
        <f aca="false">357.52911+G33*(35999.05029-0.0001537*G33)</f>
        <v>8308.36657517682</v>
      </c>
      <c r="K33" s="0" t="n">
        <f aca="false">0.016708634-G33*(0.000042037+0.0000001267*G33)</f>
        <v>0.0166993434258718</v>
      </c>
      <c r="L33" s="0" t="n">
        <f aca="false">SIN(RADIANS(J33))*(1.914602-G33*(0.004817+0.000014*G33))+SIN(RADIANS(2*J33))*(0.019993-0.000101*G33)+SIN(RADIANS(3*J33))*0.000289</f>
        <v>0.92612854782805</v>
      </c>
      <c r="M33" s="0" t="n">
        <f aca="false">I33+L33</f>
        <v>312.609857783162</v>
      </c>
      <c r="N33" s="0" t="n">
        <f aca="false">J33+L33</f>
        <v>8309.29270372464</v>
      </c>
      <c r="O33" s="0" t="n">
        <f aca="false">(1.000001018*(1-K33*K33))/(1+K33*COS(RADIANS(N33)))</f>
        <v>0.985371179298194</v>
      </c>
      <c r="P33" s="0" t="n">
        <f aca="false">M33-0.00569-0.00478*SIN(RADIANS(125.04-1934.136*G33))</f>
        <v>312.600120224291</v>
      </c>
      <c r="Q33" s="0" t="n">
        <f aca="false">23+(26+((21.448-G33*(46.815+G33*(0.00059-G33*0.001813))))/60)/60</f>
        <v>23.4364189767833</v>
      </c>
      <c r="R33" s="0" t="n">
        <f aca="false">Q33+0.00256*COS(RADIANS(125.04-1934.136*G33))</f>
        <v>23.4377807937529</v>
      </c>
      <c r="S33" s="0" t="n">
        <f aca="false">DEGREES(ATAN2(COS(RADIANS(P33)),COS(RADIANS(R33))*SIN(RADIANS(P33))))</f>
        <v>-44.9357983587513</v>
      </c>
      <c r="T33" s="0" t="n">
        <f aca="false">DEGREES(ASIN(SIN(RADIANS(R33))*SIN(RADIANS(P33))))</f>
        <v>-17.0247180591114</v>
      </c>
      <c r="U33" s="0" t="n">
        <f aca="false">TAN(RADIANS(R33/2))*TAN(RADIANS(R33/2))</f>
        <v>0.0430288258286527</v>
      </c>
      <c r="V33" s="0" t="n">
        <f aca="false">4*DEGREES(U33*SIN(2*RADIANS(I33))-2*K33*SIN(RADIANS(J33))+4*K33*U33*SIN(RADIANS(J33))*COS(2*RADIANS(I33))-0.5*U33*U33*SIN(4*RADIANS(I33))-1.25*K33*K33*SIN(2*RADIANS(J33)))</f>
        <v>-13.5838056104651</v>
      </c>
      <c r="W33" s="0" t="n">
        <f aca="false">DEGREES(ACOS(COS(RADIANS(90.833))/(COS(RADIANS($B$2))*COS(RADIANS(T33)))-TAN(RADIANS($B$2))*TAN(RADIANS(T33))))</f>
        <v>52.0068791520133</v>
      </c>
      <c r="X33" s="7" t="n">
        <f aca="false">(720-4*$B$3-V33+$B$4*60)/1440</f>
        <v>0.517812556673934</v>
      </c>
      <c r="Y33" s="10" t="n">
        <f aca="false">(X33*1440-W33*4)/1440</f>
        <v>0.373349003473897</v>
      </c>
      <c r="Z33" s="7" t="n">
        <f aca="false">(X33*1440+W33*4)/1440</f>
        <v>0.662276109873971</v>
      </c>
      <c r="AA33" s="0" t="n">
        <f aca="false">8*W33</f>
        <v>416.055033216106</v>
      </c>
      <c r="AB33" s="0" t="n">
        <f aca="false">MOD(E33*1440+V33+4*$B$3-60*$B$4,1440)</f>
        <v>754.349918389535</v>
      </c>
      <c r="AC33" s="0" t="n">
        <f aca="false">IF(AB33/4&lt;0,AB33/4+180,AB33/4-180)</f>
        <v>8.58747959738372</v>
      </c>
      <c r="AD33" s="0" t="n">
        <f aca="false">DEGREES(ACOS(SIN(RADIANS($B$2))*SIN(RADIANS(T33))+COS(RADIANS($B$2))*COS(RADIANS(T33))*COS(RADIANS(AC33))))</f>
        <v>82.108598259903</v>
      </c>
      <c r="AE33" s="0" t="n">
        <f aca="false">90-AD33</f>
        <v>7.89140174009704</v>
      </c>
      <c r="AF33" s="0" t="n">
        <f aca="false">IF(AE33&gt;85,0,IF(AE33&gt;5,58.1/TAN(RADIANS(AE33))-0.07/POWER(TAN(RADIANS(AE33)),3)+0.000086/POWER(TAN(RADIANS(AE33)),5),IF(AE33&gt;-0.575,1735+AE33*(-518.2+AE33*(103.4+AE33*(-12.79+AE33*0.711))),-20.772/TAN(RADIANS(AE33)))))/3600</f>
        <v>0.10960024178873</v>
      </c>
      <c r="AG33" s="0" t="n">
        <f aca="false">AE33+AF33</f>
        <v>8.00100198188577</v>
      </c>
      <c r="AH33" s="0" t="n">
        <f aca="false"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>188.287533094861</v>
      </c>
    </row>
    <row r="34" customFormat="false" ht="15" hidden="false" customHeight="false" outlineLevel="0" collapsed="false">
      <c r="D34" s="6" t="n">
        <f aca="false">D33+1</f>
        <v>44594</v>
      </c>
      <c r="E34" s="7" t="n">
        <f aca="false">$B$5</f>
        <v>0.541666666666667</v>
      </c>
      <c r="F34" s="8" t="n">
        <f aca="false">D34+2415018.5+E34-$B$4/24</f>
        <v>2459613</v>
      </c>
      <c r="G34" s="9" t="n">
        <f aca="false">(F34-2451545)/36525</f>
        <v>0.220889801505818</v>
      </c>
      <c r="I34" s="0" t="n">
        <f aca="false">MOD(280.46646+G34*(36000.76983+G34*0.0003032),360)</f>
        <v>312.669376599164</v>
      </c>
      <c r="J34" s="0" t="n">
        <f aca="false">357.52911+G34*(35999.05029-0.0001537*G34)</f>
        <v>8309.35217545668</v>
      </c>
      <c r="K34" s="0" t="n">
        <f aca="false">0.016708634-G34*(0.000042037+0.0000001267*G34)</f>
        <v>0.0166993422734291</v>
      </c>
      <c r="L34" s="0" t="n">
        <f aca="false">SIN(RADIANS(J34))*(1.914602-G34*(0.004817+0.000014*G34))+SIN(RADIANS(2*J34))*(0.019993-0.000101*G34)+SIN(RADIANS(3*J34))*0.000289</f>
        <v>0.955324544359979</v>
      </c>
      <c r="M34" s="0" t="n">
        <f aca="false">I34+L34</f>
        <v>313.624701143524</v>
      </c>
      <c r="N34" s="0" t="n">
        <f aca="false">J34+L34</f>
        <v>8310.30750000104</v>
      </c>
      <c r="O34" s="0" t="n">
        <f aca="false">(1.000001018*(1-K34*K34))/(1+K34*COS(RADIANS(N34)))</f>
        <v>0.985513960591641</v>
      </c>
      <c r="P34" s="0" t="n">
        <f aca="false">M34-0.00569-0.00478*SIN(RADIANS(125.04-1934.136*G34))</f>
        <v>313.614965936451</v>
      </c>
      <c r="Q34" s="0" t="n">
        <f aca="false">23+(26+((21.448-G34*(46.815+G34*(0.00059-G34*0.001813))))/60)/60</f>
        <v>23.4364186207486</v>
      </c>
      <c r="R34" s="0" t="n">
        <f aca="false">Q34+0.00256*COS(RADIANS(125.04-1934.136*G34))</f>
        <v>23.4377824405904</v>
      </c>
      <c r="S34" s="0" t="n">
        <f aca="false">DEGREES(ATAN2(COS(RADIANS(P34)),COS(RADIANS(R34))*SIN(RADIANS(P34))))</f>
        <v>-43.9189369185565</v>
      </c>
      <c r="T34" s="0" t="n">
        <f aca="false">DEGREES(ASIN(SIN(RADIANS(R34))*SIN(RADIANS(P34))))</f>
        <v>-16.736454104632</v>
      </c>
      <c r="U34" s="0" t="n">
        <f aca="false">TAN(RADIANS(R34/2))*TAN(RADIANS(R34/2))</f>
        <v>0.0430288320474185</v>
      </c>
      <c r="V34" s="0" t="n">
        <f aca="false">4*DEGREES(U34*SIN(2*RADIANS(I34))-2*K34*SIN(RADIANS(J34))+4*K34*U34*SIN(RADIANS(J34))*COS(2*RADIANS(I34))-0.5*U34*U34*SIN(4*RADIANS(I34))-1.25*K34*K34*SIN(2*RADIANS(J34)))</f>
        <v>-13.7097529660711</v>
      </c>
      <c r="W34" s="0" t="n">
        <f aca="false">DEGREES(ACOS(COS(RADIANS(90.833))/(COS(RADIANS($B$2))*COS(RADIANS(T34)))-TAN(RADIANS($B$2))*TAN(RADIANS(T34))))</f>
        <v>52.8477930320527</v>
      </c>
      <c r="X34" s="7" t="n">
        <f aca="false">(720-4*$B$3-V34+$B$4*60)/1440</f>
        <v>0.517900020115327</v>
      </c>
      <c r="Y34" s="10" t="n">
        <f aca="false">(X34*1440-W34*4)/1440</f>
        <v>0.371100595026292</v>
      </c>
      <c r="Z34" s="7" t="n">
        <f aca="false">(X34*1440+W34*4)/1440</f>
        <v>0.664699445204362</v>
      </c>
      <c r="AA34" s="0" t="n">
        <f aca="false">8*W34</f>
        <v>422.782344256422</v>
      </c>
      <c r="AB34" s="0" t="n">
        <f aca="false">MOD(E34*1440+V34+4*$B$3-60*$B$4,1440)</f>
        <v>754.223971033929</v>
      </c>
      <c r="AC34" s="0" t="n">
        <f aca="false">IF(AB34/4&lt;0,AB34/4+180,AB34/4-180)</f>
        <v>8.55599275848223</v>
      </c>
      <c r="AD34" s="0" t="n">
        <f aca="false">DEGREES(ACOS(SIN(RADIANS($B$2))*SIN(RADIANS(T34))+COS(RADIANS($B$2))*COS(RADIANS(T34))*COS(RADIANS(AC34))))</f>
        <v>81.8189964463987</v>
      </c>
      <c r="AE34" s="0" t="n">
        <f aca="false">90-AD34</f>
        <v>8.18100355360126</v>
      </c>
      <c r="AF34" s="0" t="n">
        <f aca="false">IF(AE34&gt;85,0,IF(AE34&gt;5,58.1/TAN(RADIANS(AE34))-0.07/POWER(TAN(RADIANS(AE34)),3)+0.000086/POWER(TAN(RADIANS(AE34)),5),IF(AE34&gt;-0.575,1735+AE34*(-518.2+AE34*(103.4+AE34*(-12.79+AE34*0.711))),-20.772/TAN(RADIANS(AE34)))))/3600</f>
        <v>0.106104710459466</v>
      </c>
      <c r="AG34" s="0" t="n">
        <f aca="false">AE34+AF34</f>
        <v>8.28710826406072</v>
      </c>
      <c r="AH34" s="0" t="n">
        <f aca="false"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>188.275811091413</v>
      </c>
    </row>
    <row r="35" customFormat="false" ht="15" hidden="false" customHeight="false" outlineLevel="0" collapsed="false">
      <c r="D35" s="6" t="n">
        <f aca="false">D34+1</f>
        <v>44595</v>
      </c>
      <c r="E35" s="7" t="n">
        <f aca="false">$B$5</f>
        <v>0.541666666666667</v>
      </c>
      <c r="F35" s="8" t="n">
        <f aca="false">D35+2415018.5+E35-$B$4/24</f>
        <v>2459614</v>
      </c>
      <c r="G35" s="9" t="n">
        <f aca="false">(F35-2451545)/36525</f>
        <v>0.220917180013689</v>
      </c>
      <c r="I35" s="0" t="n">
        <f aca="false">MOD(280.46646+G35*(36000.76983+G35*0.0003032),360)</f>
        <v>313.655023962996</v>
      </c>
      <c r="J35" s="0" t="n">
        <f aca="false">357.52911+G35*(35999.05029-0.0001537*G35)</f>
        <v>8310.33777573655</v>
      </c>
      <c r="K35" s="0" t="n">
        <f aca="false">0.016708634-G35*(0.000042037+0.0000001267*G35)</f>
        <v>0.0166993411209862</v>
      </c>
      <c r="L35" s="0" t="n">
        <f aca="false">SIN(RADIANS(J35))*(1.914602-G35*(0.004817+0.000014*G35))+SIN(RADIANS(2*J35))*(0.019993-0.000101*G35)+SIN(RADIANS(3*J35))*0.000289</f>
        <v>0.984222025210412</v>
      </c>
      <c r="M35" s="0" t="n">
        <f aca="false">I35+L35</f>
        <v>314.639245988206</v>
      </c>
      <c r="N35" s="0" t="n">
        <f aca="false">J35+L35</f>
        <v>8311.32199776176</v>
      </c>
      <c r="O35" s="0" t="n">
        <f aca="false">(1.000001018*(1-K35*K35))/(1+K35*COS(RADIANS(N35)))</f>
        <v>0.985661134216868</v>
      </c>
      <c r="P35" s="0" t="n">
        <f aca="false">M35-0.00569-0.00478*SIN(RADIANS(125.04-1934.136*G35))</f>
        <v>314.629513136387</v>
      </c>
      <c r="Q35" s="0" t="n">
        <f aca="false">23+(26+((21.448-G35*(46.815+G35*(0.00059-G35*0.001813))))/60)/60</f>
        <v>23.436418264714</v>
      </c>
      <c r="R35" s="0" t="n">
        <f aca="false">Q35+0.00256*COS(RADIANS(125.04-1934.136*G35))</f>
        <v>23.437784086263</v>
      </c>
      <c r="S35" s="0" t="n">
        <f aca="false">DEGREES(ATAN2(COS(RADIANS(P35)),COS(RADIANS(R35))*SIN(RADIANS(P35))))</f>
        <v>-42.9054716828886</v>
      </c>
      <c r="T35" s="0" t="n">
        <f aca="false">DEGREES(ASIN(SIN(RADIANS(R35))*SIN(RADIANS(P35))))</f>
        <v>-16.4433155131133</v>
      </c>
      <c r="U35" s="0" t="n">
        <f aca="false">TAN(RADIANS(R35/2))*TAN(RADIANS(R35/2))</f>
        <v>0.0430288382617858</v>
      </c>
      <c r="V35" s="0" t="n">
        <f aca="false">4*DEGREES(U35*SIN(2*RADIANS(I35))-2*K35*SIN(RADIANS(J35))+4*K35*U35*SIN(RADIANS(J35))*COS(2*RADIANS(I35))-0.5*U35*U35*SIN(4*RADIANS(I35))-1.25*K35*K35*SIN(2*RADIANS(J35)))</f>
        <v>-13.8219968761198</v>
      </c>
      <c r="W35" s="0" t="n">
        <f aca="false">DEGREES(ACOS(COS(RADIANS(90.833))/(COS(RADIANS($B$2))*COS(RADIANS(T35)))-TAN(RADIANS($B$2))*TAN(RADIANS(T35))))</f>
        <v>53.6909470971143</v>
      </c>
      <c r="X35" s="7" t="n">
        <f aca="false">(720-4*$B$3-V35+$B$4*60)/1440</f>
        <v>0.517977967275083</v>
      </c>
      <c r="Y35" s="10" t="n">
        <f aca="false">(X35*1440-W35*4)/1440</f>
        <v>0.368836447560877</v>
      </c>
      <c r="Z35" s="7" t="n">
        <f aca="false">(X35*1440+W35*4)/1440</f>
        <v>0.66711948698929</v>
      </c>
      <c r="AA35" s="0" t="n">
        <f aca="false">8*W35</f>
        <v>429.527576776915</v>
      </c>
      <c r="AB35" s="0" t="n">
        <f aca="false">MOD(E35*1440+V35+4*$B$3-60*$B$4,1440)</f>
        <v>754.11172712388</v>
      </c>
      <c r="AC35" s="0" t="n">
        <f aca="false">IF(AB35/4&lt;0,AB35/4+180,AB35/4-180)</f>
        <v>8.52793178097005</v>
      </c>
      <c r="AD35" s="0" t="n">
        <f aca="false">DEGREES(ACOS(SIN(RADIANS($B$2))*SIN(RADIANS(T35))+COS(RADIANS($B$2))*COS(RADIANS(T35))*COS(RADIANS(AC35))))</f>
        <v>81.5247387374534</v>
      </c>
      <c r="AE35" s="0" t="n">
        <f aca="false">90-AD35</f>
        <v>8.47526126254661</v>
      </c>
      <c r="AF35" s="0" t="n">
        <f aca="false">IF(AE35&gt;85,0,IF(AE35&gt;5,58.1/TAN(RADIANS(AE35))-0.07/POWER(TAN(RADIANS(AE35)),3)+0.000086/POWER(TAN(RADIANS(AE35)),5),IF(AE35&gt;-0.575,1735+AE35*(-518.2+AE35*(103.4+AE35*(-12.79+AE35*0.711))),-20.772/TAN(RADIANS(AE35)))))/3600</f>
        <v>0.102755923837899</v>
      </c>
      <c r="AG35" s="0" t="n">
        <f aca="false">AE35+AF35</f>
        <v>8.57801718638451</v>
      </c>
      <c r="AH35" s="0" t="n">
        <f aca="false"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>188.267609190633</v>
      </c>
    </row>
    <row r="36" customFormat="false" ht="15" hidden="false" customHeight="false" outlineLevel="0" collapsed="false">
      <c r="D36" s="6" t="n">
        <f aca="false">D35+1</f>
        <v>44596</v>
      </c>
      <c r="E36" s="7" t="n">
        <f aca="false">$B$5</f>
        <v>0.541666666666667</v>
      </c>
      <c r="F36" s="8" t="n">
        <f aca="false">D36+2415018.5+E36-$B$4/24</f>
        <v>2459615</v>
      </c>
      <c r="G36" s="9" t="n">
        <f aca="false">(F36-2451545)/36525</f>
        <v>0.220944558521561</v>
      </c>
      <c r="I36" s="0" t="n">
        <f aca="false">MOD(280.46646+G36*(36000.76983+G36*0.0003032),360)</f>
        <v>314.64067132683</v>
      </c>
      <c r="J36" s="0" t="n">
        <f aca="false">357.52911+G36*(35999.05029-0.0001537*G36)</f>
        <v>8311.32337601641</v>
      </c>
      <c r="K36" s="0" t="n">
        <f aca="false">0.016708634-G36*(0.000042037+0.0000001267*G36)</f>
        <v>0.0166993399685431</v>
      </c>
      <c r="L36" s="0" t="n">
        <f aca="false">SIN(RADIANS(J36))*(1.914602-G36*(0.004817+0.000014*G36))+SIN(RADIANS(2*J36))*(0.019993-0.000101*G36)+SIN(RADIANS(3*J36))*0.000289</f>
        <v>1.01281213159637</v>
      </c>
      <c r="M36" s="0" t="n">
        <f aca="false">I36+L36</f>
        <v>315.653483458426</v>
      </c>
      <c r="N36" s="0" t="n">
        <f aca="false">J36+L36</f>
        <v>8312.33618814801</v>
      </c>
      <c r="O36" s="0" t="n">
        <f aca="false">(1.000001018*(1-K36*K36))/(1+K36*COS(RADIANS(N36)))</f>
        <v>0.985812652729336</v>
      </c>
      <c r="P36" s="0" t="n">
        <f aca="false">M36-0.00569-0.00478*SIN(RADIANS(125.04-1934.136*G36))</f>
        <v>315.643752965314</v>
      </c>
      <c r="Q36" s="0" t="n">
        <f aca="false">23+(26+((21.448-G36*(46.815+G36*(0.00059-G36*0.001813))))/60)/60</f>
        <v>23.4364179086793</v>
      </c>
      <c r="R36" s="0" t="n">
        <f aca="false">Q36+0.00256*COS(RADIANS(125.04-1934.136*G36))</f>
        <v>23.437785730769</v>
      </c>
      <c r="S36" s="0" t="n">
        <f aca="false">DEGREES(ATAN2(COS(RADIANS(P36)),COS(RADIANS(R36))*SIN(RADIANS(P36))))</f>
        <v>-41.8953932621708</v>
      </c>
      <c r="T36" s="0" t="n">
        <f aca="false">DEGREES(ASIN(SIN(RADIANS(R36))*SIN(RADIANS(P36))))</f>
        <v>-16.1454159006442</v>
      </c>
      <c r="U36" s="0" t="n">
        <f aca="false">TAN(RADIANS(R36/2))*TAN(RADIANS(R36/2))</f>
        <v>0.043028844471748</v>
      </c>
      <c r="V36" s="0" t="n">
        <f aca="false">4*DEGREES(U36*SIN(2*RADIANS(I36))-2*K36*SIN(RADIANS(J36))+4*K36*U36*SIN(RADIANS(J36))*COS(2*RADIANS(I36))-0.5*U36*U36*SIN(4*RADIANS(I36))-1.25*K36*K36*SIN(2*RADIANS(J36)))</f>
        <v>-13.9205655594484</v>
      </c>
      <c r="W36" s="0" t="n">
        <f aca="false">DEGREES(ACOS(COS(RADIANS(90.833))/(COS(RADIANS($B$2))*COS(RADIANS(T36)))-TAN(RADIANS($B$2))*TAN(RADIANS(T36))))</f>
        <v>54.5360600743352</v>
      </c>
      <c r="X36" s="7" t="n">
        <f aca="false">(720-4*$B$3-V36+$B$4*60)/1440</f>
        <v>0.518046417749617</v>
      </c>
      <c r="Y36" s="10" t="n">
        <f aca="false">(X36*1440-W36*4)/1440</f>
        <v>0.366557361987575</v>
      </c>
      <c r="Z36" s="7" t="n">
        <f aca="false">(X36*1440+W36*4)/1440</f>
        <v>0.669535473511659</v>
      </c>
      <c r="AA36" s="0" t="n">
        <f aca="false">8*W36</f>
        <v>436.288480594681</v>
      </c>
      <c r="AB36" s="0" t="n">
        <f aca="false">MOD(E36*1440+V36+4*$B$3-60*$B$4,1440)</f>
        <v>754.013158440552</v>
      </c>
      <c r="AC36" s="0" t="n">
        <f aca="false">IF(AB36/4&lt;0,AB36/4+180,AB36/4-180)</f>
        <v>8.5032896101379</v>
      </c>
      <c r="AD36" s="0" t="n">
        <f aca="false">DEGREES(ACOS(SIN(RADIANS($B$2))*SIN(RADIANS(T36))+COS(RADIANS($B$2))*COS(RADIANS(T36))*COS(RADIANS(AC36))))</f>
        <v>81.2259373722627</v>
      </c>
      <c r="AE36" s="0" t="n">
        <f aca="false">90-AD36</f>
        <v>8.77406262773728</v>
      </c>
      <c r="AF36" s="0" t="n">
        <f aca="false">IF(AE36&gt;85,0,IF(AE36&gt;5,58.1/TAN(RADIANS(AE36))-0.07/POWER(TAN(RADIANS(AE36)),3)+0.000086/POWER(TAN(RADIANS(AE36)),5),IF(AE36&gt;-0.575,1735+AE36*(-518.2+AE36*(103.4+AE36*(-12.79+AE36*0.711))),-20.772/TAN(RADIANS(AE36)))))/3600</f>
        <v>0.0995483311567477</v>
      </c>
      <c r="AG36" s="0" t="n">
        <f aca="false">AE36+AF36</f>
        <v>8.87361095889403</v>
      </c>
      <c r="AH36" s="0" t="n">
        <f aca="false"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>188.262935063403</v>
      </c>
    </row>
    <row r="37" customFormat="false" ht="15" hidden="false" customHeight="false" outlineLevel="0" collapsed="false">
      <c r="D37" s="6" t="n">
        <f aca="false">D36+1</f>
        <v>44597</v>
      </c>
      <c r="E37" s="7" t="n">
        <f aca="false">$B$5</f>
        <v>0.541666666666667</v>
      </c>
      <c r="F37" s="8" t="n">
        <f aca="false">D37+2415018.5+E37-$B$4/24</f>
        <v>2459616</v>
      </c>
      <c r="G37" s="9" t="n">
        <f aca="false">(F37-2451545)/36525</f>
        <v>0.220971937029432</v>
      </c>
      <c r="I37" s="0" t="n">
        <f aca="false">MOD(280.46646+G37*(36000.76983+G37*0.0003032),360)</f>
        <v>315.626318690662</v>
      </c>
      <c r="J37" s="0" t="n">
        <f aca="false">357.52911+G37*(35999.05029-0.0001537*G37)</f>
        <v>8312.30897629628</v>
      </c>
      <c r="K37" s="0" t="n">
        <f aca="false">0.016708634-G37*(0.000042037+0.0000001267*G37)</f>
        <v>0.0166993388160999</v>
      </c>
      <c r="L37" s="0" t="n">
        <f aca="false">SIN(RADIANS(J37))*(1.914602-G37*(0.004817+0.000014*G37))+SIN(RADIANS(2*J37))*(0.019993-0.000101*G37)+SIN(RADIANS(3*J37))*0.000289</f>
        <v>1.0410861158002</v>
      </c>
      <c r="M37" s="0" t="n">
        <f aca="false">I37+L37</f>
        <v>316.667404806462</v>
      </c>
      <c r="N37" s="0" t="n">
        <f aca="false">J37+L37</f>
        <v>8313.35006241208</v>
      </c>
      <c r="O37" s="0" t="n">
        <f aca="false">(1.000001018*(1-K37*K37))/(1+K37*COS(RADIANS(N37)))</f>
        <v>0.985968467327603</v>
      </c>
      <c r="P37" s="0" t="n">
        <f aca="false">M37-0.00569-0.00478*SIN(RADIANS(125.04-1934.136*G37))</f>
        <v>316.657676675508</v>
      </c>
      <c r="Q37" s="0" t="n">
        <f aca="false">23+(26+((21.448-G37*(46.815+G37*(0.00059-G37*0.001813))))/60)/60</f>
        <v>23.4364175526447</v>
      </c>
      <c r="R37" s="0" t="n">
        <f aca="false">Q37+0.00256*COS(RADIANS(125.04-1934.136*G37))</f>
        <v>23.4377873741065</v>
      </c>
      <c r="S37" s="0" t="n">
        <f aca="false">DEGREES(ATAN2(COS(RADIANS(P37)),COS(RADIANS(R37))*SIN(RADIANS(P37))))</f>
        <v>-40.8886883651633</v>
      </c>
      <c r="T37" s="0" t="n">
        <f aca="false">DEGREES(ASIN(SIN(RADIANS(R37))*SIN(RADIANS(P37))))</f>
        <v>-15.8428694117933</v>
      </c>
      <c r="U37" s="0" t="n">
        <f aca="false">TAN(RADIANS(R37/2))*TAN(RADIANS(R37/2))</f>
        <v>0.0430288506772988</v>
      </c>
      <c r="V37" s="0" t="n">
        <f aca="false">4*DEGREES(U37*SIN(2*RADIANS(I37))-2*K37*SIN(RADIANS(J37))+4*K37*U37*SIN(RADIANS(J37))*COS(2*RADIANS(I37))-0.5*U37*U37*SIN(4*RADIANS(I37))-1.25*K37*K37*SIN(2*RADIANS(J37)))</f>
        <v>-14.0055039615647</v>
      </c>
      <c r="W37" s="0" t="n">
        <f aca="false">DEGREES(ACOS(COS(RADIANS(90.833))/(COS(RADIANS($B$2))*COS(RADIANS(T37)))-TAN(RADIANS($B$2))*TAN(RADIANS(T37))))</f>
        <v>55.3828720355825</v>
      </c>
      <c r="X37" s="7" t="n">
        <f aca="false">(720-4*$B$3-V37+$B$4*60)/1440</f>
        <v>0.518105402751087</v>
      </c>
      <c r="Y37" s="10" t="n">
        <f aca="false">(X37*1440-W37*4)/1440</f>
        <v>0.364264091541135</v>
      </c>
      <c r="Z37" s="7" t="n">
        <f aca="false">(X37*1440+W37*4)/1440</f>
        <v>0.671946713961038</v>
      </c>
      <c r="AA37" s="0" t="n">
        <f aca="false">8*W37</f>
        <v>443.06297628466</v>
      </c>
      <c r="AB37" s="0" t="n">
        <f aca="false">MOD(E37*1440+V37+4*$B$3-60*$B$4,1440)</f>
        <v>753.928220038435</v>
      </c>
      <c r="AC37" s="0" t="n">
        <f aca="false">IF(AB37/4&lt;0,AB37/4+180,AB37/4-180)</f>
        <v>8.48205500960881</v>
      </c>
      <c r="AD37" s="0" t="n">
        <f aca="false">DEGREES(ACOS(SIN(RADIANS($B$2))*SIN(RADIANS(T37))+COS(RADIANS($B$2))*COS(RADIANS(T37))*COS(RADIANS(AC37))))</f>
        <v>80.922705153278</v>
      </c>
      <c r="AE37" s="0" t="n">
        <f aca="false">90-AD37</f>
        <v>9.07729484672201</v>
      </c>
      <c r="AF37" s="0" t="n">
        <f aca="false">IF(AE37&gt;85,0,IF(AE37&gt;5,58.1/TAN(RADIANS(AE37))-0.07/POWER(TAN(RADIANS(AE37)),3)+0.000086/POWER(TAN(RADIANS(AE37)),5),IF(AE37&gt;-0.575,1735+AE37*(-518.2+AE37*(103.4+AE37*(-12.79+AE37*0.711))),-20.772/TAN(RADIANS(AE37)))))/3600</f>
        <v>0.0964763232063698</v>
      </c>
      <c r="AG37" s="0" t="n">
        <f aca="false">AE37+AF37</f>
        <v>9.17377116992838</v>
      </c>
      <c r="AH37" s="0" t="n">
        <f aca="false"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>188.26179314826</v>
      </c>
    </row>
    <row r="38" customFormat="false" ht="15" hidden="false" customHeight="false" outlineLevel="0" collapsed="false">
      <c r="D38" s="6" t="n">
        <f aca="false">D37+1</f>
        <v>44598</v>
      </c>
      <c r="E38" s="7" t="n">
        <f aca="false">$B$5</f>
        <v>0.541666666666667</v>
      </c>
      <c r="F38" s="8" t="n">
        <f aca="false">D38+2415018.5+E38-$B$4/24</f>
        <v>2459617</v>
      </c>
      <c r="G38" s="9" t="n">
        <f aca="false">(F38-2451545)/36525</f>
        <v>0.220999315537303</v>
      </c>
      <c r="I38" s="0" t="n">
        <f aca="false">MOD(280.46646+G38*(36000.76983+G38*0.0003032),360)</f>
        <v>316.611966054494</v>
      </c>
      <c r="J38" s="0" t="n">
        <f aca="false">357.52911+G38*(35999.05029-0.0001537*G38)</f>
        <v>8313.29457657614</v>
      </c>
      <c r="K38" s="0" t="n">
        <f aca="false">0.016708634-G38*(0.000042037+0.0000001267*G38)</f>
        <v>0.0166993376636564</v>
      </c>
      <c r="L38" s="0" t="n">
        <f aca="false">SIN(RADIANS(J38))*(1.914602-G38*(0.004817+0.000014*G38))+SIN(RADIANS(2*J38))*(0.019993-0.000101*G38)+SIN(RADIANS(3*J38))*0.000289</f>
        <v>1.06903534409655</v>
      </c>
      <c r="M38" s="0" t="n">
        <f aca="false">I38+L38</f>
        <v>317.68100139859</v>
      </c>
      <c r="N38" s="0" t="n">
        <f aca="false">J38+L38</f>
        <v>8314.36361192024</v>
      </c>
      <c r="O38" s="0" t="n">
        <f aca="false">(1.000001018*(1-K38*K38))/(1+K38*COS(RADIANS(N38)))</f>
        <v>0.986128527872789</v>
      </c>
      <c r="P38" s="0" t="n">
        <f aca="false">M38-0.00569-0.00478*SIN(RADIANS(125.04-1934.136*G38))</f>
        <v>317.671275633245</v>
      </c>
      <c r="Q38" s="0" t="n">
        <f aca="false">23+(26+((21.448-G38*(46.815+G38*(0.00059-G38*0.001813))))/60)/60</f>
        <v>23.4364171966101</v>
      </c>
      <c r="R38" s="0" t="n">
        <f aca="false">Q38+0.00256*COS(RADIANS(125.04-1934.136*G38))</f>
        <v>23.4377890162741</v>
      </c>
      <c r="S38" s="0" t="n">
        <f aca="false">DEGREES(ATAN2(COS(RADIANS(P38)),COS(RADIANS(R38))*SIN(RADIANS(P38))))</f>
        <v>-39.8853399026259</v>
      </c>
      <c r="T38" s="0" t="n">
        <f aca="false">DEGREES(ASIN(SIN(RADIANS(R38))*SIN(RADIANS(P38))))</f>
        <v>-15.5357906413927</v>
      </c>
      <c r="U38" s="0" t="n">
        <f aca="false">TAN(RADIANS(R38/2))*TAN(RADIANS(R38/2))</f>
        <v>0.0430288568784316</v>
      </c>
      <c r="V38" s="0" t="n">
        <f aca="false">4*DEGREES(U38*SIN(2*RADIANS(I38))-2*K38*SIN(RADIANS(J38))+4*K38*U38*SIN(RADIANS(J38))*COS(2*RADIANS(I38))-0.5*U38*U38*SIN(4*RADIANS(I38))-1.25*K38*K38*SIN(2*RADIANS(J38)))</f>
        <v>-14.0768733951871</v>
      </c>
      <c r="W38" s="0" t="n">
        <f aca="false">DEGREES(ACOS(COS(RADIANS(90.833))/(COS(RADIANS($B$2))*COS(RADIANS(T38)))-TAN(RADIANS($B$2))*TAN(RADIANS(T38))))</f>
        <v>56.2311431109728</v>
      </c>
      <c r="X38" s="7" t="n">
        <f aca="false">(720-4*$B$3-V38+$B$4*60)/1440</f>
        <v>0.518154964857769</v>
      </c>
      <c r="Y38" s="10" t="n">
        <f aca="false">(X38*1440-W38*4)/1440</f>
        <v>0.361957345105067</v>
      </c>
      <c r="Z38" s="7" t="n">
        <f aca="false">(X38*1440+W38*4)/1440</f>
        <v>0.674352584610471</v>
      </c>
      <c r="AA38" s="0" t="n">
        <f aca="false">8*W38</f>
        <v>449.849144887782</v>
      </c>
      <c r="AB38" s="0" t="n">
        <f aca="false">MOD(E38*1440+V38+4*$B$3-60*$B$4,1440)</f>
        <v>753.856850604813</v>
      </c>
      <c r="AC38" s="0" t="n">
        <f aca="false">IF(AB38/4&lt;0,AB38/4+180,AB38/4-180)</f>
        <v>8.46421265120324</v>
      </c>
      <c r="AD38" s="0" t="n">
        <f aca="false">DEGREES(ACOS(SIN(RADIANS($B$2))*SIN(RADIANS(T38))+COS(RADIANS($B$2))*COS(RADIANS(T38))*COS(RADIANS(AC38))))</f>
        <v>80.6151553723194</v>
      </c>
      <c r="AE38" s="0" t="n">
        <f aca="false">90-AD38</f>
        <v>9.38484462768064</v>
      </c>
      <c r="AF38" s="0" t="n">
        <f aca="false">IF(AE38&gt;85,0,IF(AE38&gt;5,58.1/TAN(RADIANS(AE38))-0.07/POWER(TAN(RADIANS(AE38)),3)+0.000086/POWER(TAN(RADIANS(AE38)),5),IF(AE38&gt;-0.575,1735+AE38*(-518.2+AE38*(103.4+AE38*(-12.79+AE38*0.711))),-20.772/TAN(RADIANS(AE38)))))/3600</f>
        <v>0.0935342925650546</v>
      </c>
      <c r="AG38" s="0" t="n">
        <f aca="false">AE38+AF38</f>
        <v>9.47837892024569</v>
      </c>
      <c r="AH38" s="0" t="n">
        <f aca="false"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>188.264184671092</v>
      </c>
    </row>
    <row r="39" customFormat="false" ht="15" hidden="false" customHeight="false" outlineLevel="0" collapsed="false">
      <c r="D39" s="6" t="n">
        <f aca="false">D38+1</f>
        <v>44599</v>
      </c>
      <c r="E39" s="7" t="n">
        <f aca="false">$B$5</f>
        <v>0.541666666666667</v>
      </c>
      <c r="F39" s="8" t="n">
        <f aca="false">D39+2415018.5+E39-$B$4/24</f>
        <v>2459618</v>
      </c>
      <c r="G39" s="9" t="n">
        <f aca="false">(F39-2451545)/36525</f>
        <v>0.221026694045175</v>
      </c>
      <c r="I39" s="0" t="n">
        <f aca="false">MOD(280.46646+G39*(36000.76983+G39*0.0003032),360)</f>
        <v>317.597613418329</v>
      </c>
      <c r="J39" s="0" t="n">
        <f aca="false">357.52911+G39*(35999.05029-0.0001537*G39)</f>
        <v>8314.28017685601</v>
      </c>
      <c r="K39" s="0" t="n">
        <f aca="false">0.016708634-G39*(0.000042037+0.0000001267*G39)</f>
        <v>0.0166993365112127</v>
      </c>
      <c r="L39" s="0" t="n">
        <f aca="false">SIN(RADIANS(J39))*(1.914602-G39*(0.004817+0.000014*G39))+SIN(RADIANS(2*J39))*(0.019993-0.000101*G39)+SIN(RADIANS(3*J39))*0.000289</f>
        <v>1.09665129961903</v>
      </c>
      <c r="M39" s="0" t="n">
        <f aca="false">I39+L39</f>
        <v>318.694264717948</v>
      </c>
      <c r="N39" s="0" t="n">
        <f aca="false">J39+L39</f>
        <v>8315.37682815562</v>
      </c>
      <c r="O39" s="0" t="n">
        <f aca="false">(1.000001018*(1-K39*K39))/(1+K39*COS(RADIANS(N39)))</f>
        <v>0.986292782908536</v>
      </c>
      <c r="P39" s="0" t="n">
        <f aca="false">M39-0.00569-0.00478*SIN(RADIANS(125.04-1934.136*G39))</f>
        <v>318.684541321658</v>
      </c>
      <c r="Q39" s="0" t="n">
        <f aca="false">23+(26+((21.448-G39*(46.815+G39*(0.00059-G39*0.001813))))/60)/60</f>
        <v>23.4364168405754</v>
      </c>
      <c r="R39" s="0" t="n">
        <f aca="false">Q39+0.00256*COS(RADIANS(125.04-1934.136*G39))</f>
        <v>23.4377906572698</v>
      </c>
      <c r="S39" s="0" t="n">
        <f aca="false">DEGREES(ATAN2(COS(RADIANS(P39)),COS(RADIANS(R39))*SIN(RADIANS(P39))))</f>
        <v>-38.8853270937013</v>
      </c>
      <c r="T39" s="0" t="n">
        <f aca="false">DEGREES(ASIN(SIN(RADIANS(R39))*SIN(RADIANS(P39))))</f>
        <v>-15.2242945596377</v>
      </c>
      <c r="U39" s="0" t="n">
        <f aca="false">TAN(RADIANS(R39/2))*TAN(RADIANS(R39/2))</f>
        <v>0.0430288630751401</v>
      </c>
      <c r="V39" s="0" t="n">
        <f aca="false">4*DEGREES(U39*SIN(2*RADIANS(I39))-2*K39*SIN(RADIANS(J39))+4*K39*U39*SIN(RADIANS(J39))*COS(2*RADIANS(I39))-0.5*U39*U39*SIN(4*RADIANS(I39))-1.25*K39*K39*SIN(2*RADIANS(J39)))</f>
        <v>-14.1347511583035</v>
      </c>
      <c r="W39" s="0" t="n">
        <f aca="false">DEGREES(ACOS(COS(RADIANS(90.833))/(COS(RADIANS($B$2))*COS(RADIANS(T39)))-TAN(RADIANS($B$2))*TAN(RADIANS(T39))))</f>
        <v>57.0806522803889</v>
      </c>
      <c r="X39" s="7" t="n">
        <f aca="false">(720-4*$B$3-V39+$B$4*60)/1440</f>
        <v>0.518195157748822</v>
      </c>
      <c r="Y39" s="10" t="n">
        <f aca="false">(X39*1440-W39*4)/1440</f>
        <v>0.359637790303297</v>
      </c>
      <c r="Z39" s="7" t="n">
        <f aca="false">(X39*1440+W39*4)/1440</f>
        <v>0.676752525194347</v>
      </c>
      <c r="AA39" s="0" t="n">
        <f aca="false">8*W39</f>
        <v>456.645218243111</v>
      </c>
      <c r="AB39" s="0" t="n">
        <f aca="false">MOD(E39*1440+V39+4*$B$3-60*$B$4,1440)</f>
        <v>753.798972841697</v>
      </c>
      <c r="AC39" s="0" t="n">
        <f aca="false">IF(AB39/4&lt;0,AB39/4+180,AB39/4-180)</f>
        <v>8.44974321042412</v>
      </c>
      <c r="AD39" s="0" t="n">
        <f aca="false">DEGREES(ACOS(SIN(RADIANS($B$2))*SIN(RADIANS(T39))+COS(RADIANS($B$2))*COS(RADIANS(T39))*COS(RADIANS(AC39))))</f>
        <v>80.3034017388828</v>
      </c>
      <c r="AE39" s="0" t="n">
        <f aca="false">90-AD39</f>
        <v>9.69659826111723</v>
      </c>
      <c r="AF39" s="0" t="n">
        <f aca="false">IF(AE39&gt;85,0,IF(AE39&gt;5,58.1/TAN(RADIANS(AE39))-0.07/POWER(TAN(RADIANS(AE39)),3)+0.000086/POWER(TAN(RADIANS(AE39)),5),IF(AE39&gt;-0.575,1735+AE39*(-518.2+AE39*(103.4+AE39*(-12.79+AE39*0.711))),-20.772/TAN(RADIANS(AE39)))))/3600</f>
        <v>0.09071668328661</v>
      </c>
      <c r="AG39" s="0" t="n">
        <f aca="false">AE39+AF39</f>
        <v>9.78731494440384</v>
      </c>
      <c r="AH39" s="0" t="n">
        <f aca="false"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>188.270107669213</v>
      </c>
    </row>
    <row r="40" customFormat="false" ht="15" hidden="false" customHeight="false" outlineLevel="0" collapsed="false">
      <c r="D40" s="6" t="n">
        <f aca="false">D39+1</f>
        <v>44600</v>
      </c>
      <c r="E40" s="7" t="n">
        <f aca="false">$B$5</f>
        <v>0.541666666666667</v>
      </c>
      <c r="F40" s="8" t="n">
        <f aca="false">D40+2415018.5+E40-$B$4/24</f>
        <v>2459619</v>
      </c>
      <c r="G40" s="9" t="n">
        <f aca="false">(F40-2451545)/36525</f>
        <v>0.221054072553046</v>
      </c>
      <c r="I40" s="0" t="n">
        <f aca="false">MOD(280.46646+G40*(36000.76983+G40*0.0003032),360)</f>
        <v>318.583260782163</v>
      </c>
      <c r="J40" s="0" t="n">
        <f aca="false">357.52911+G40*(35999.05029-0.0001537*G40)</f>
        <v>8315.26577713587</v>
      </c>
      <c r="K40" s="0" t="n">
        <f aca="false">0.016708634-G40*(0.000042037+0.0000001267*G40)</f>
        <v>0.0166993353587689</v>
      </c>
      <c r="L40" s="0" t="n">
        <f aca="false">SIN(RADIANS(J40))*(1.914602-G40*(0.004817+0.000014*G40))+SIN(RADIANS(2*J40))*(0.019993-0.000101*G40)+SIN(RADIANS(3*J40))*0.000289</f>
        <v>1.12392558516431</v>
      </c>
      <c r="M40" s="0" t="n">
        <f aca="false">I40+L40</f>
        <v>319.707186367327</v>
      </c>
      <c r="N40" s="0" t="n">
        <f aca="false">J40+L40</f>
        <v>8316.38970272104</v>
      </c>
      <c r="O40" s="0" t="n">
        <f aca="false">(1.000001018*(1-K40*K40))/(1+K40*COS(RADIANS(N40)))</f>
        <v>0.986461179681395</v>
      </c>
      <c r="P40" s="0" t="n">
        <f aca="false">M40-0.00569-0.00478*SIN(RADIANS(125.04-1934.136*G40))</f>
        <v>319.697465343537</v>
      </c>
      <c r="Q40" s="0" t="n">
        <f aca="false">23+(26+((21.448-G40*(46.815+G40*(0.00059-G40*0.001813))))/60)/60</f>
        <v>23.4364164845408</v>
      </c>
      <c r="R40" s="0" t="n">
        <f aca="false">Q40+0.00256*COS(RADIANS(125.04-1934.136*G40))</f>
        <v>23.437792297092</v>
      </c>
      <c r="S40" s="0" t="n">
        <f aca="false">DEGREES(ATAN2(COS(RADIANS(P40)),COS(RADIANS(R40))*SIN(RADIANS(P40))))</f>
        <v>-37.8886255745537</v>
      </c>
      <c r="T40" s="0" t="n">
        <f aca="false">DEGREES(ASIN(SIN(RADIANS(R40))*SIN(RADIANS(P40))))</f>
        <v>-14.908496440525</v>
      </c>
      <c r="U40" s="0" t="n">
        <f aca="false">TAN(RADIANS(R40/2))*TAN(RADIANS(R40/2))</f>
        <v>0.0430288692674177</v>
      </c>
      <c r="V40" s="0" t="n">
        <f aca="false">4*DEGREES(U40*SIN(2*RADIANS(I40))-2*K40*SIN(RADIANS(J40))+4*K40*U40*SIN(RADIANS(J40))*COS(2*RADIANS(I40))-0.5*U40*U40*SIN(4*RADIANS(I40))-1.25*K40*K40*SIN(2*RADIANS(J40)))</f>
        <v>-14.1792301314633</v>
      </c>
      <c r="W40" s="0" t="n">
        <f aca="false">DEGREES(ACOS(COS(RADIANS(90.833))/(COS(RADIANS($B$2))*COS(RADIANS(T40)))-TAN(RADIANS($B$2))*TAN(RADIANS(T40))))</f>
        <v>57.9311962387707</v>
      </c>
      <c r="X40" s="7" t="n">
        <f aca="false">(720-4*$B$3-V40+$B$4*60)/1440</f>
        <v>0.518226045924627</v>
      </c>
      <c r="Y40" s="10" t="n">
        <f aca="false">(X40*1440-W40*4)/1440</f>
        <v>0.357306056372487</v>
      </c>
      <c r="Z40" s="7" t="n">
        <f aca="false">(X40*1440+W40*4)/1440</f>
        <v>0.679146035476768</v>
      </c>
      <c r="AA40" s="0" t="n">
        <f aca="false">8*W40</f>
        <v>463.449569910165</v>
      </c>
      <c r="AB40" s="0" t="n">
        <f aca="false">MOD(E40*1440+V40+4*$B$3-60*$B$4,1440)</f>
        <v>753.754493868537</v>
      </c>
      <c r="AC40" s="0" t="n">
        <f aca="false">IF(AB40/4&lt;0,AB40/4+180,AB40/4-180)</f>
        <v>8.43862346713416</v>
      </c>
      <c r="AD40" s="0" t="n">
        <f aca="false">DEGREES(ACOS(SIN(RADIANS($B$2))*SIN(RADIANS(T40))+COS(RADIANS($B$2))*COS(RADIANS(T40))*COS(RADIANS(AC40))))</f>
        <v>79.9875583106846</v>
      </c>
      <c r="AE40" s="0" t="n">
        <f aca="false">90-AD40</f>
        <v>10.0124416893154</v>
      </c>
      <c r="AF40" s="0" t="n">
        <f aca="false">IF(AE40&gt;85,0,IF(AE40&gt;5,58.1/TAN(RADIANS(AE40))-0.07/POWER(TAN(RADIANS(AE40)),3)+0.000086/POWER(TAN(RADIANS(AE40)),5),IF(AE40&gt;-0.575,1735+AE40*(-518.2+AE40*(103.4+AE40*(-12.79+AE40*0.711))),-20.772/TAN(RADIANS(AE40)))))/3600</f>
        <v>0.0880180309911461</v>
      </c>
      <c r="AG40" s="0" t="n">
        <f aca="false">AE40+AF40</f>
        <v>10.1004597203065</v>
      </c>
      <c r="AH40" s="0" t="n">
        <f aca="false"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>188.279557019689</v>
      </c>
    </row>
    <row r="41" customFormat="false" ht="15" hidden="false" customHeight="false" outlineLevel="0" collapsed="false">
      <c r="D41" s="6" t="n">
        <f aca="false">D40+1</f>
        <v>44601</v>
      </c>
      <c r="E41" s="7" t="n">
        <f aca="false">$B$5</f>
        <v>0.541666666666667</v>
      </c>
      <c r="F41" s="8" t="n">
        <f aca="false">D41+2415018.5+E41-$B$4/24</f>
        <v>2459620</v>
      </c>
      <c r="G41" s="9" t="n">
        <f aca="false">(F41-2451545)/36525</f>
        <v>0.221081451060917</v>
      </c>
      <c r="I41" s="0" t="n">
        <f aca="false">MOD(280.46646+G41*(36000.76983+G41*0.0003032),360)</f>
        <v>319.568908145997</v>
      </c>
      <c r="J41" s="0" t="n">
        <f aca="false">357.52911+G41*(35999.05029-0.0001537*G41)</f>
        <v>8316.25137741573</v>
      </c>
      <c r="K41" s="0" t="n">
        <f aca="false">0.016708634-G41*(0.000042037+0.0000001267*G41)</f>
        <v>0.0166993342063248</v>
      </c>
      <c r="L41" s="0" t="n">
        <f aca="false">SIN(RADIANS(J41))*(1.914602-G41*(0.004817+0.000014*G41))+SIN(RADIANS(2*J41))*(0.019993-0.000101*G41)+SIN(RADIANS(3*J41))*0.000289</f>
        <v>1.15084992593363</v>
      </c>
      <c r="M41" s="0" t="n">
        <f aca="false">I41+L41</f>
        <v>320.71975807193</v>
      </c>
      <c r="N41" s="0" t="n">
        <f aca="false">J41+L41</f>
        <v>8317.40222734167</v>
      </c>
      <c r="O41" s="0" t="n">
        <f aca="false">(1.000001018*(1-K41*K41))/(1+K41*COS(RADIANS(N41)))</f>
        <v>0.986633664161691</v>
      </c>
      <c r="P41" s="0" t="n">
        <f aca="false">M41-0.00569-0.00478*SIN(RADIANS(125.04-1934.136*G41))</f>
        <v>320.710039424083</v>
      </c>
      <c r="Q41" s="0" t="n">
        <f aca="false">23+(26+((21.448-G41*(46.815+G41*(0.00059-G41*0.001813))))/60)/60</f>
        <v>23.4364161285061</v>
      </c>
      <c r="R41" s="0" t="n">
        <f aca="false">Q41+0.00256*COS(RADIANS(125.04-1934.136*G41))</f>
        <v>23.4377939357391</v>
      </c>
      <c r="S41" s="0" t="n">
        <f aca="false">DEGREES(ATAN2(COS(RADIANS(P41)),COS(RADIANS(R41))*SIN(RADIANS(P41))))</f>
        <v>-36.8952075087957</v>
      </c>
      <c r="T41" s="0" t="n">
        <f aca="false">DEGREES(ASIN(SIN(RADIANS(R41))*SIN(RADIANS(P41))))</f>
        <v>-14.5885117936362</v>
      </c>
      <c r="U41" s="0" t="n">
        <f aca="false">TAN(RADIANS(R41/2))*TAN(RADIANS(R41/2))</f>
        <v>0.0430288754552581</v>
      </c>
      <c r="V41" s="0" t="n">
        <f aca="false">4*DEGREES(U41*SIN(2*RADIANS(I41))-2*K41*SIN(RADIANS(J41))+4*K41*U41*SIN(RADIANS(J41))*COS(2*RADIANS(I41))-0.5*U41*U41*SIN(4*RADIANS(I41))-1.25*K41*K41*SIN(2*RADIANS(J41)))</f>
        <v>-14.2104183560473</v>
      </c>
      <c r="W41" s="0" t="n">
        <f aca="false">DEGREES(ACOS(COS(RADIANS(90.833))/(COS(RADIANS($B$2))*COS(RADIANS(T41)))-TAN(RADIANS($B$2))*TAN(RADIANS(T41))))</f>
        <v>58.7825883309941</v>
      </c>
      <c r="X41" s="7" t="n">
        <f aca="false">(720-4*$B$3-V41+$B$4*60)/1440</f>
        <v>0.518247704413922</v>
      </c>
      <c r="Y41" s="10" t="n">
        <f aca="false">(X41*1440-W41*4)/1440</f>
        <v>0.354962736827827</v>
      </c>
      <c r="Z41" s="7" t="n">
        <f aca="false">(X41*1440+W41*4)/1440</f>
        <v>0.681532672000016</v>
      </c>
      <c r="AA41" s="0" t="n">
        <f aca="false">8*W41</f>
        <v>470.260706647952</v>
      </c>
      <c r="AB41" s="0" t="n">
        <f aca="false">MOD(E41*1440+V41+4*$B$3-60*$B$4,1440)</f>
        <v>753.723305643953</v>
      </c>
      <c r="AC41" s="0" t="n">
        <f aca="false">IF(AB41/4&lt;0,AB41/4+180,AB41/4-180)</f>
        <v>8.43082641098818</v>
      </c>
      <c r="AD41" s="0" t="n">
        <f aca="false">DEGREES(ACOS(SIN(RADIANS($B$2))*SIN(RADIANS(T41))+COS(RADIANS($B$2))*COS(RADIANS(T41))*COS(RADIANS(AC41))))</f>
        <v>79.6677394264719</v>
      </c>
      <c r="AE41" s="0" t="n">
        <f aca="false">90-AD41</f>
        <v>10.3322605735281</v>
      </c>
      <c r="AF41" s="0" t="n">
        <f aca="false">IF(AE41&gt;85,0,IF(AE41&gt;5,58.1/TAN(RADIANS(AE41))-0.07/POWER(TAN(RADIANS(AE41)),3)+0.000086/POWER(TAN(RADIANS(AE41)),5),IF(AE41&gt;-0.575,1735+AE41*(-518.2+AE41*(103.4+AE41*(-12.79+AE41*0.711))),-20.772/TAN(RADIANS(AE41)))))/3600</f>
        <v>0.0854329944587494</v>
      </c>
      <c r="AG41" s="0" t="n">
        <f aca="false">AE41+AF41</f>
        <v>10.4176935679869</v>
      </c>
      <c r="AH41" s="0" t="n">
        <f aca="false"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>188.292524471745</v>
      </c>
    </row>
    <row r="42" customFormat="false" ht="15" hidden="false" customHeight="false" outlineLevel="0" collapsed="false">
      <c r="D42" s="6" t="n">
        <f aca="false">D41+1</f>
        <v>44602</v>
      </c>
      <c r="E42" s="7" t="n">
        <f aca="false">$B$5</f>
        <v>0.541666666666667</v>
      </c>
      <c r="F42" s="8" t="n">
        <f aca="false">D42+2415018.5+E42-$B$4/24</f>
        <v>2459621</v>
      </c>
      <c r="G42" s="9" t="n">
        <f aca="false">(F42-2451545)/36525</f>
        <v>0.221108829568789</v>
      </c>
      <c r="I42" s="0" t="n">
        <f aca="false">MOD(280.46646+G42*(36000.76983+G42*0.0003032),360)</f>
        <v>320.554555509832</v>
      </c>
      <c r="J42" s="0" t="n">
        <f aca="false">357.52911+G42*(35999.05029-0.0001537*G42)</f>
        <v>8317.2369776956</v>
      </c>
      <c r="K42" s="0" t="n">
        <f aca="false">0.016708634-G42*(0.000042037+0.0000001267*G42)</f>
        <v>0.0166993330538806</v>
      </c>
      <c r="L42" s="0" t="n">
        <f aca="false">SIN(RADIANS(J42))*(1.914602-G42*(0.004817+0.000014*G42))+SIN(RADIANS(2*J42))*(0.019993-0.000101*G42)+SIN(RADIANS(3*J42))*0.000289</f>
        <v>1.17741617221067</v>
      </c>
      <c r="M42" s="0" t="n">
        <f aca="false">I42+L42</f>
        <v>321.731971682043</v>
      </c>
      <c r="N42" s="0" t="n">
        <f aca="false">J42+L42</f>
        <v>8318.41439386781</v>
      </c>
      <c r="O42" s="0" t="n">
        <f aca="false">(1.000001018*(1-K42*K42))/(1+K42*COS(RADIANS(N42)))</f>
        <v>0.986810181064794</v>
      </c>
      <c r="P42" s="0" t="n">
        <f aca="false">M42-0.00569-0.00478*SIN(RADIANS(125.04-1934.136*G42))</f>
        <v>321.722255413581</v>
      </c>
      <c r="Q42" s="0" t="n">
        <f aca="false">23+(26+((21.448-G42*(46.815+G42*(0.00059-G42*0.001813))))/60)/60</f>
        <v>23.4364157724715</v>
      </c>
      <c r="R42" s="0" t="n">
        <f aca="false">Q42+0.00256*COS(RADIANS(125.04-1934.136*G42))</f>
        <v>23.4377955732093</v>
      </c>
      <c r="S42" s="0" t="n">
        <f aca="false">DEGREES(ATAN2(COS(RADIANS(P42)),COS(RADIANS(R42))*SIN(RADIANS(P42))))</f>
        <v>-35.9050416993367</v>
      </c>
      <c r="T42" s="0" t="n">
        <f aca="false">DEGREES(ASIN(SIN(RADIANS(R42))*SIN(RADIANS(P42))))</f>
        <v>-14.2644562992825</v>
      </c>
      <c r="U42" s="0" t="n">
        <f aca="false">TAN(RADIANS(R42/2))*TAN(RADIANS(R42/2))</f>
        <v>0.0430288816386548</v>
      </c>
      <c r="V42" s="0" t="n">
        <f aca="false">4*DEGREES(U42*SIN(2*RADIANS(I42))-2*K42*SIN(RADIANS(J42))+4*K42*U42*SIN(RADIANS(J42))*COS(2*RADIANS(I42))-0.5*U42*U42*SIN(4*RADIANS(I42))-1.25*K42*K42*SIN(2*RADIANS(J42)))</f>
        <v>-14.2284385952842</v>
      </c>
      <c r="W42" s="0" t="n">
        <f aca="false">DEGREES(ACOS(COS(RADIANS(90.833))/(COS(RADIANS($B$2))*COS(RADIANS(T42)))-TAN(RADIANS($B$2))*TAN(RADIANS(T42))))</f>
        <v>59.6346575521615</v>
      </c>
      <c r="X42" s="7" t="n">
        <f aca="false">(720-4*$B$3-V42+$B$4*60)/1440</f>
        <v>0.518260218468947</v>
      </c>
      <c r="Y42" s="10" t="n">
        <f aca="false">(X42*1440-W42*4)/1440</f>
        <v>0.352608391935165</v>
      </c>
      <c r="Z42" s="7" t="n">
        <f aca="false">(X42*1440+W42*4)/1440</f>
        <v>0.683912045002729</v>
      </c>
      <c r="AA42" s="0" t="n">
        <f aca="false">8*W42</f>
        <v>477.077260417292</v>
      </c>
      <c r="AB42" s="0" t="n">
        <f aca="false">MOD(E42*1440+V42+4*$B$3-60*$B$4,1440)</f>
        <v>753.705285404716</v>
      </c>
      <c r="AC42" s="0" t="n">
        <f aca="false">IF(AB42/4&lt;0,AB42/4+180,AB42/4-180)</f>
        <v>8.42632135117896</v>
      </c>
      <c r="AD42" s="0" t="n">
        <f aca="false">DEGREES(ACOS(SIN(RADIANS($B$2))*SIN(RADIANS(T42))+COS(RADIANS($B$2))*COS(RADIANS(T42))*COS(RADIANS(AC42))))</f>
        <v>79.3440596411443</v>
      </c>
      <c r="AE42" s="0" t="n">
        <f aca="false">90-AD42</f>
        <v>10.6559403588557</v>
      </c>
      <c r="AF42" s="0" t="n">
        <f aca="false">IF(AE42&gt;85,0,IF(AE42&gt;5,58.1/TAN(RADIANS(AE42))-0.07/POWER(TAN(RADIANS(AE42)),3)+0.000086/POWER(TAN(RADIANS(AE42)),5),IF(AE42&gt;-0.575,1735+AE42*(-518.2+AE42*(103.4+AE42*(-12.79+AE42*0.711))),-20.772/TAN(RADIANS(AE42)))))/3600</f>
        <v>0.0829563798556784</v>
      </c>
      <c r="AG42" s="0" t="n">
        <f aca="false">AE42+AF42</f>
        <v>10.7388967387114</v>
      </c>
      <c r="AH42" s="0" t="n">
        <f aca="false"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>188.308998683109</v>
      </c>
    </row>
    <row r="43" customFormat="false" ht="15" hidden="false" customHeight="false" outlineLevel="0" collapsed="false">
      <c r="D43" s="6" t="n">
        <f aca="false">D42+1</f>
        <v>44603</v>
      </c>
      <c r="E43" s="7" t="n">
        <f aca="false">$B$5</f>
        <v>0.541666666666667</v>
      </c>
      <c r="F43" s="8" t="n">
        <f aca="false">D43+2415018.5+E43-$B$4/24</f>
        <v>2459622</v>
      </c>
      <c r="G43" s="9" t="n">
        <f aca="false">(F43-2451545)/36525</f>
        <v>0.22113620807666</v>
      </c>
      <c r="I43" s="0" t="n">
        <f aca="false">MOD(280.46646+G43*(36000.76983+G43*0.0003032),360)</f>
        <v>321.540202873666</v>
      </c>
      <c r="J43" s="0" t="n">
        <f aca="false">357.52911+G43*(35999.05029-0.0001537*G43)</f>
        <v>8318.22257797546</v>
      </c>
      <c r="K43" s="0" t="n">
        <f aca="false">0.016708634-G43*(0.000042037+0.0000001267*G43)</f>
        <v>0.0166993319014362</v>
      </c>
      <c r="L43" s="0" t="n">
        <f aca="false">SIN(RADIANS(J43))*(1.914602-G43*(0.004817+0.000014*G43))+SIN(RADIANS(2*J43))*(0.019993-0.000101*G43)+SIN(RADIANS(3*J43))*0.000289</f>
        <v>1.2036163019735</v>
      </c>
      <c r="M43" s="0" t="n">
        <f aca="false">I43+L43</f>
        <v>322.74381917564</v>
      </c>
      <c r="N43" s="0" t="n">
        <f aca="false">J43+L43</f>
        <v>8319.42619427744</v>
      </c>
      <c r="O43" s="0" t="n">
        <f aca="false">(1.000001018*(1-K43*K43))/(1+K43*COS(RADIANS(N43)))</f>
        <v>0.98699067387283</v>
      </c>
      <c r="P43" s="0" t="n">
        <f aca="false">M43-0.00569-0.00478*SIN(RADIANS(125.04-1934.136*G43))</f>
        <v>322.734105290001</v>
      </c>
      <c r="Q43" s="0" t="n">
        <f aca="false">23+(26+((21.448-G43*(46.815+G43*(0.00059-G43*0.001813))))/60)/60</f>
        <v>23.4364154164368</v>
      </c>
      <c r="R43" s="0" t="n">
        <f aca="false">Q43+0.00256*COS(RADIANS(125.04-1934.136*G43))</f>
        <v>23.4377972095008</v>
      </c>
      <c r="S43" s="0" t="n">
        <f aca="false">DEGREES(ATAN2(COS(RADIANS(P43)),COS(RADIANS(R43))*SIN(RADIANS(P43))))</f>
        <v>-34.9180937012426</v>
      </c>
      <c r="T43" s="0" t="n">
        <f aca="false">DEGREES(ASIN(SIN(RADIANS(R43))*SIN(RADIANS(P43))))</f>
        <v>-13.936445746994</v>
      </c>
      <c r="U43" s="0" t="n">
        <f aca="false">TAN(RADIANS(R43/2))*TAN(RADIANS(R43/2))</f>
        <v>0.0430288878176014</v>
      </c>
      <c r="V43" s="0" t="n">
        <f aca="false">4*DEGREES(U43*SIN(2*RADIANS(I43))-2*K43*SIN(RADIANS(J43))+4*K43*U43*SIN(RADIANS(J43))*COS(2*RADIANS(I43))-0.5*U43*U43*SIN(4*RADIANS(I43))-1.25*K43*K43*SIN(2*RADIANS(J43)))</f>
        <v>-14.2334278797867</v>
      </c>
      <c r="W43" s="0" t="n">
        <f aca="false">DEGREES(ACOS(COS(RADIANS(90.833))/(COS(RADIANS($B$2))*COS(RADIANS(T43)))-TAN(RADIANS($B$2))*TAN(RADIANS(T43))))</f>
        <v>60.4872476093088</v>
      </c>
      <c r="X43" s="7" t="n">
        <f aca="false">(720-4*$B$3-V43+$B$4*60)/1440</f>
        <v>0.518263683249852</v>
      </c>
      <c r="Y43" s="10" t="n">
        <f aca="false">(X43*1440-W43*4)/1440</f>
        <v>0.350243551001772</v>
      </c>
      <c r="Z43" s="7" t="n">
        <f aca="false">(X43*1440+W43*4)/1440</f>
        <v>0.686283815497932</v>
      </c>
      <c r="AA43" s="0" t="n">
        <f aca="false">8*W43</f>
        <v>483.89798087447</v>
      </c>
      <c r="AB43" s="0" t="n">
        <f aca="false">MOD(E43*1440+V43+4*$B$3-60*$B$4,1440)</f>
        <v>753.700296120213</v>
      </c>
      <c r="AC43" s="0" t="n">
        <f aca="false">IF(AB43/4&lt;0,AB43/4+180,AB43/4-180)</f>
        <v>8.42507403005334</v>
      </c>
      <c r="AD43" s="0" t="n">
        <f aca="false">DEGREES(ACOS(SIN(RADIANS($B$2))*SIN(RADIANS(T43))+COS(RADIANS($B$2))*COS(RADIANS(T43))*COS(RADIANS(AC43))))</f>
        <v>79.0166336632075</v>
      </c>
      <c r="AE43" s="0" t="n">
        <f aca="false">90-AD43</f>
        <v>10.9833663367925</v>
      </c>
      <c r="AF43" s="0" t="n">
        <f aca="false">IF(AE43&gt;85,0,IF(AE43&gt;5,58.1/TAN(RADIANS(AE43))-0.07/POWER(TAN(RADIANS(AE43)),3)+0.000086/POWER(TAN(RADIANS(AE43)),5),IF(AE43&gt;-0.575,1735+AE43*(-518.2+AE43*(103.4+AE43*(-12.79+AE43*0.711))),-20.772/TAN(RADIANS(AE43)))))/3600</f>
        <v>0.0805831586786308</v>
      </c>
      <c r="AG43" s="0" t="n">
        <f aca="false">AE43+AF43</f>
        <v>11.0639494954711</v>
      </c>
      <c r="AH43" s="0" t="n">
        <f aca="false"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>188.328965260068</v>
      </c>
    </row>
    <row r="44" customFormat="false" ht="15" hidden="false" customHeight="false" outlineLevel="0" collapsed="false">
      <c r="D44" s="6" t="n">
        <f aca="false">D43+1</f>
        <v>44604</v>
      </c>
      <c r="E44" s="7" t="n">
        <f aca="false">$B$5</f>
        <v>0.541666666666667</v>
      </c>
      <c r="F44" s="8" t="n">
        <f aca="false">D44+2415018.5+E44-$B$4/24</f>
        <v>2459623</v>
      </c>
      <c r="G44" s="9" t="n">
        <f aca="false">(F44-2451545)/36525</f>
        <v>0.221163586584531</v>
      </c>
      <c r="I44" s="0" t="n">
        <f aca="false">MOD(280.46646+G44*(36000.76983+G44*0.0003032),360)</f>
        <v>322.525850237502</v>
      </c>
      <c r="J44" s="0" t="n">
        <f aca="false">357.52911+G44*(35999.05029-0.0001537*G44)</f>
        <v>8319.20817825533</v>
      </c>
      <c r="K44" s="0" t="n">
        <f aca="false">0.016708634-G44*(0.000042037+0.0000001267*G44)</f>
        <v>0.0166993307489916</v>
      </c>
      <c r="L44" s="0" t="n">
        <f aca="false">SIN(RADIANS(J44))*(1.914602-G44*(0.004817+0.000014*G44))+SIN(RADIANS(2*J44))*(0.019993-0.000101*G44)+SIN(RADIANS(3*J44))*0.000289</f>
        <v>1.22944242344105</v>
      </c>
      <c r="M44" s="0" t="n">
        <f aca="false">I44+L44</f>
        <v>323.755292660943</v>
      </c>
      <c r="N44" s="0" t="n">
        <f aca="false">J44+L44</f>
        <v>8320.43762067877</v>
      </c>
      <c r="O44" s="0" t="n">
        <f aca="false">(1.000001018*(1-K44*K44))/(1+K44*COS(RADIANS(N44)))</f>
        <v>0.987175084856783</v>
      </c>
      <c r="P44" s="0" t="n">
        <f aca="false">M44-0.00569-0.00478*SIN(RADIANS(125.04-1934.136*G44))</f>
        <v>323.745581161565</v>
      </c>
      <c r="Q44" s="0" t="n">
        <f aca="false">23+(26+((21.448-G44*(46.815+G44*(0.00059-G44*0.001813))))/60)/60</f>
        <v>23.4364150604022</v>
      </c>
      <c r="R44" s="0" t="n">
        <f aca="false">Q44+0.00256*COS(RADIANS(125.04-1934.136*G44))</f>
        <v>23.4377988446121</v>
      </c>
      <c r="S44" s="0" t="n">
        <f aca="false">DEGREES(ATAN2(COS(RADIANS(P44)),COS(RADIANS(R44))*SIN(RADIANS(P44))))</f>
        <v>-33.934325935221</v>
      </c>
      <c r="T44" s="0" t="n">
        <f aca="false">DEGREES(ASIN(SIN(RADIANS(R44))*SIN(RADIANS(P44))))</f>
        <v>-13.6045959773279</v>
      </c>
      <c r="U44" s="0" t="n">
        <f aca="false">TAN(RADIANS(R44/2))*TAN(RADIANS(R44/2))</f>
        <v>0.0430288939920915</v>
      </c>
      <c r="V44" s="0" t="n">
        <f aca="false">4*DEGREES(U44*SIN(2*RADIANS(I44))-2*K44*SIN(RADIANS(J44))+4*K44*U44*SIN(RADIANS(J44))*COS(2*RADIANS(I44))-0.5*U44*U44*SIN(4*RADIANS(I44))-1.25*K44*K44*SIN(2*RADIANS(J44)))</f>
        <v>-14.2255370393942</v>
      </c>
      <c r="W44" s="0" t="n">
        <f aca="false">DEGREES(ACOS(COS(RADIANS(90.833))/(COS(RADIANS($B$2))*COS(RADIANS(T44)))-TAN(RADIANS($B$2))*TAN(RADIANS(T44))))</f>
        <v>61.3402160406821</v>
      </c>
      <c r="X44" s="7" t="n">
        <f aca="false">(720-4*$B$3-V44+$B$4*60)/1440</f>
        <v>0.518258203499579</v>
      </c>
      <c r="Y44" s="10" t="n">
        <f aca="false">(X44*1440-W44*4)/1440</f>
        <v>0.347868714497685</v>
      </c>
      <c r="Z44" s="7" t="n">
        <f aca="false">(X44*1440+W44*4)/1440</f>
        <v>0.688647692501474</v>
      </c>
      <c r="AA44" s="0" t="n">
        <f aca="false">8*W44</f>
        <v>490.721728325457</v>
      </c>
      <c r="AB44" s="0" t="n">
        <f aca="false">MOD(E44*1440+V44+4*$B$3-60*$B$4,1440)</f>
        <v>753.708186960606</v>
      </c>
      <c r="AC44" s="0" t="n">
        <f aca="false">IF(AB44/4&lt;0,AB44/4+180,AB44/4-180)</f>
        <v>8.42704674015144</v>
      </c>
      <c r="AD44" s="0" t="n">
        <f aca="false">DEGREES(ACOS(SIN(RADIANS($B$2))*SIN(RADIANS(T44))+COS(RADIANS($B$2))*COS(RADIANS(T44))*COS(RADIANS(AC44))))</f>
        <v>78.6855762945703</v>
      </c>
      <c r="AE44" s="0" t="n">
        <f aca="false">90-AD44</f>
        <v>11.3144237054297</v>
      </c>
      <c r="AF44" s="0" t="n">
        <f aca="false">IF(AE44&gt;85,0,IF(AE44&gt;5,58.1/TAN(RADIANS(AE44))-0.07/POWER(TAN(RADIANS(AE44)),3)+0.000086/POWER(TAN(RADIANS(AE44)),5),IF(AE44&gt;-0.575,1735+AE44*(-518.2+AE44*(103.4+AE44*(-12.79+AE44*0.711))),-20.772/TAN(RADIANS(AE44)))))/3600</f>
        <v>0.078308480418407</v>
      </c>
      <c r="AG44" s="0" t="n">
        <f aca="false">AE44+AF44</f>
        <v>11.3927321858481</v>
      </c>
      <c r="AH44" s="0" t="n">
        <f aca="false"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>188.352406801072</v>
      </c>
    </row>
    <row r="45" customFormat="false" ht="15" hidden="false" customHeight="false" outlineLevel="0" collapsed="false">
      <c r="D45" s="6" t="n">
        <f aca="false">D44+1</f>
        <v>44605</v>
      </c>
      <c r="E45" s="7" t="n">
        <f aca="false">$B$5</f>
        <v>0.541666666666667</v>
      </c>
      <c r="F45" s="8" t="n">
        <f aca="false">D45+2415018.5+E45-$B$4/24</f>
        <v>2459624</v>
      </c>
      <c r="G45" s="9" t="n">
        <f aca="false">(F45-2451545)/36525</f>
        <v>0.221190965092402</v>
      </c>
      <c r="I45" s="0" t="n">
        <f aca="false">MOD(280.46646+G45*(36000.76983+G45*0.0003032),360)</f>
        <v>323.511497601339</v>
      </c>
      <c r="J45" s="0" t="n">
        <f aca="false">357.52911+G45*(35999.05029-0.0001537*G45)</f>
        <v>8320.19377853519</v>
      </c>
      <c r="K45" s="0" t="n">
        <f aca="false">0.016708634-G45*(0.000042037+0.0000001267*G45)</f>
        <v>0.0166993295965468</v>
      </c>
      <c r="L45" s="0" t="n">
        <f aca="false">SIN(RADIANS(J45))*(1.914602-G45*(0.004817+0.000014*G45))+SIN(RADIANS(2*J45))*(0.019993-0.000101*G45)+SIN(RADIANS(3*J45))*0.000289</f>
        <v>1.25488677755259</v>
      </c>
      <c r="M45" s="0" t="n">
        <f aca="false">I45+L45</f>
        <v>324.766384378892</v>
      </c>
      <c r="N45" s="0" t="n">
        <f aca="false">J45+L45</f>
        <v>8321.44866531274</v>
      </c>
      <c r="O45" s="0" t="n">
        <f aca="false">(1.000001018*(1-K45*K45))/(1+K45*COS(RADIANS(N45)))</f>
        <v>0.987363355098999</v>
      </c>
      <c r="P45" s="0" t="n">
        <f aca="false">M45-0.00569-0.00478*SIN(RADIANS(125.04-1934.136*G45))</f>
        <v>324.75667526921</v>
      </c>
      <c r="Q45" s="0" t="n">
        <f aca="false">23+(26+((21.448-G45*(46.815+G45*(0.00059-G45*0.001813))))/60)/60</f>
        <v>23.4364147043676</v>
      </c>
      <c r="R45" s="0" t="n">
        <f aca="false">Q45+0.00256*COS(RADIANS(125.04-1934.136*G45))</f>
        <v>23.4378004785414</v>
      </c>
      <c r="S45" s="0" t="n">
        <f aca="false">DEGREES(ATAN2(COS(RADIANS(P45)),COS(RADIANS(R45))*SIN(RADIANS(P45))))</f>
        <v>-32.9536978014314</v>
      </c>
      <c r="T45" s="0" t="n">
        <f aca="false">DEGREES(ASIN(SIN(RADIANS(R45))*SIN(RADIANS(P45))))</f>
        <v>-13.2690228269811</v>
      </c>
      <c r="U45" s="0" t="n">
        <f aca="false">TAN(RADIANS(R45/2))*TAN(RADIANS(R45/2))</f>
        <v>0.0430289001621186</v>
      </c>
      <c r="V45" s="0" t="n">
        <f aca="false">4*DEGREES(U45*SIN(2*RADIANS(I45))-2*K45*SIN(RADIANS(J45))+4*K45*U45*SIN(RADIANS(J45))*COS(2*RADIANS(I45))-0.5*U45*U45*SIN(4*RADIANS(I45))-1.25*K45*K45*SIN(2*RADIANS(J45)))</f>
        <v>-14.2049302231044</v>
      </c>
      <c r="W45" s="0" t="n">
        <f aca="false">DEGREES(ACOS(COS(RADIANS(90.833))/(COS(RADIANS($B$2))*COS(RADIANS(T45)))-TAN(RADIANS($B$2))*TAN(RADIANS(T45))))</f>
        <v>62.1934333888652</v>
      </c>
      <c r="X45" s="7" t="n">
        <f aca="false">(720-4*$B$3-V45+$B$4*60)/1440</f>
        <v>0.518243893210489</v>
      </c>
      <c r="Y45" s="10" t="n">
        <f aca="false">(X45*1440-W45*4)/1440</f>
        <v>0.345484356019197</v>
      </c>
      <c r="Z45" s="7" t="n">
        <f aca="false">(X45*1440+W45*4)/1440</f>
        <v>0.691003430401781</v>
      </c>
      <c r="AA45" s="0" t="n">
        <f aca="false">8*W45</f>
        <v>497.547467110921</v>
      </c>
      <c r="AB45" s="0" t="n">
        <f aca="false">MOD(E45*1440+V45+4*$B$3-60*$B$4,1440)</f>
        <v>753.728793776896</v>
      </c>
      <c r="AC45" s="0" t="n">
        <f aca="false">IF(AB45/4&lt;0,AB45/4+180,AB45/4-180)</f>
        <v>8.4321984442239</v>
      </c>
      <c r="AD45" s="0" t="n">
        <f aca="false">DEGREES(ACOS(SIN(RADIANS($B$2))*SIN(RADIANS(T45))+COS(RADIANS($B$2))*COS(RADIANS(T45))*COS(RADIANS(AC45))))</f>
        <v>78.3510023727133</v>
      </c>
      <c r="AE45" s="0" t="n">
        <f aca="false">90-AD45</f>
        <v>11.6489976272867</v>
      </c>
      <c r="AF45" s="0" t="n">
        <f aca="false">IF(AE45&gt;85,0,IF(AE45&gt;5,58.1/TAN(RADIANS(AE45))-0.07/POWER(TAN(RADIANS(AE45)),3)+0.000086/POWER(TAN(RADIANS(AE45)),5),IF(AE45&gt;-0.575,1735+AE45*(-518.2+AE45*(103.4+AE45*(-12.79+AE45*0.711))),-20.772/TAN(RADIANS(AE45)))))/3600</f>
        <v>0.0761276808411789</v>
      </c>
      <c r="AG45" s="0" t="n">
        <f aca="false">AE45+AF45</f>
        <v>11.7251253081279</v>
      </c>
      <c r="AH45" s="0" t="n">
        <f aca="false"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>188.379302943636</v>
      </c>
    </row>
    <row r="46" customFormat="false" ht="15" hidden="false" customHeight="false" outlineLevel="0" collapsed="false">
      <c r="D46" s="6" t="n">
        <f aca="false">D45+1</f>
        <v>44606</v>
      </c>
      <c r="E46" s="7" t="n">
        <f aca="false">$B$5</f>
        <v>0.541666666666667</v>
      </c>
      <c r="F46" s="8" t="n">
        <f aca="false">D46+2415018.5+E46-$B$4/24</f>
        <v>2459625</v>
      </c>
      <c r="G46" s="9" t="n">
        <f aca="false">(F46-2451545)/36525</f>
        <v>0.221218343600274</v>
      </c>
      <c r="I46" s="0" t="n">
        <f aca="false">MOD(280.46646+G46*(36000.76983+G46*0.0003032),360)</f>
        <v>324.497144965177</v>
      </c>
      <c r="J46" s="0" t="n">
        <f aca="false">357.52911+G46*(35999.05029-0.0001537*G46)</f>
        <v>8321.17937881505</v>
      </c>
      <c r="K46" s="0" t="n">
        <f aca="false">0.016708634-G46*(0.000042037+0.0000001267*G46)</f>
        <v>0.0166993284441018</v>
      </c>
      <c r="L46" s="0" t="n">
        <f aca="false">SIN(RADIANS(J46))*(1.914602-G46*(0.004817+0.000014*G46))+SIN(RADIANS(2*J46))*(0.019993-0.000101*G46)+SIN(RADIANS(3*J46))*0.000289</f>
        <v>1.27994174037894</v>
      </c>
      <c r="M46" s="0" t="n">
        <f aca="false">I46+L46</f>
        <v>325.777086705556</v>
      </c>
      <c r="N46" s="0" t="n">
        <f aca="false">J46+L46</f>
        <v>8322.45932055543</v>
      </c>
      <c r="O46" s="0" t="n">
        <f aca="false">(1.000001018*(1-K46*K46))/(1+K46*COS(RADIANS(N46)))</f>
        <v>0.987555424516057</v>
      </c>
      <c r="P46" s="0" t="n">
        <f aca="false">M46-0.00569-0.00478*SIN(RADIANS(125.04-1934.136*G46))</f>
        <v>325.767379989002</v>
      </c>
      <c r="Q46" s="0" t="n">
        <f aca="false">23+(26+((21.448-G46*(46.815+G46*(0.00059-G46*0.001813))))/60)/60</f>
        <v>23.4364143483329</v>
      </c>
      <c r="R46" s="0" t="n">
        <f aca="false">Q46+0.00256*COS(RADIANS(125.04-1934.136*G46))</f>
        <v>23.437802111287</v>
      </c>
      <c r="S46" s="0" t="n">
        <f aca="false">DEGREES(ATAN2(COS(RADIANS(P46)),COS(RADIANS(R46))*SIN(RADIANS(P46))))</f>
        <v>-31.9761657932681</v>
      </c>
      <c r="T46" s="0" t="n">
        <f aca="false">DEGREES(ASIN(SIN(RADIANS(R46))*SIN(RADIANS(P46))))</f>
        <v>-12.9298420771543</v>
      </c>
      <c r="U46" s="0" t="n">
        <f aca="false">TAN(RADIANS(R46/2))*TAN(RADIANS(R46/2))</f>
        <v>0.0430289063276763</v>
      </c>
      <c r="V46" s="0" t="n">
        <f aca="false">4*DEGREES(U46*SIN(2*RADIANS(I46))-2*K46*SIN(RADIANS(J46))+4*K46*U46*SIN(RADIANS(J46))*COS(2*RADIANS(I46))-0.5*U46*U46*SIN(4*RADIANS(I46))-1.25*K46*K46*SIN(2*RADIANS(J46)))</f>
        <v>-14.1717844088598</v>
      </c>
      <c r="W46" s="0" t="n">
        <f aca="false">DEGREES(ACOS(COS(RADIANS(90.833))/(COS(RADIANS($B$2))*COS(RADIANS(T46)))-TAN(RADIANS($B$2))*TAN(RADIANS(T46))))</f>
        <v>63.0467824242848</v>
      </c>
      <c r="X46" s="7" t="n">
        <f aca="false">(720-4*$B$3-V46+$B$4*60)/1440</f>
        <v>0.518220875283931</v>
      </c>
      <c r="Y46" s="10" t="n">
        <f aca="false">(X46*1440-W46*4)/1440</f>
        <v>0.343090924105362</v>
      </c>
      <c r="Z46" s="7" t="n">
        <f aca="false">(X46*1440+W46*4)/1440</f>
        <v>0.693350826462499</v>
      </c>
      <c r="AA46" s="0" t="n">
        <f aca="false">8*W46</f>
        <v>504.374259394278</v>
      </c>
      <c r="AB46" s="0" t="n">
        <f aca="false">MOD(E46*1440+V46+4*$B$3-60*$B$4,1440)</f>
        <v>753.76193959114</v>
      </c>
      <c r="AC46" s="0" t="n">
        <f aca="false">IF(AB46/4&lt;0,AB46/4+180,AB46/4-180)</f>
        <v>8.44048489778504</v>
      </c>
      <c r="AD46" s="0" t="n">
        <f aca="false">DEGREES(ACOS(SIN(RADIANS($B$2))*SIN(RADIANS(T46))+COS(RADIANS($B$2))*COS(RADIANS(T46))*COS(RADIANS(AC46))))</f>
        <v>78.0130267152266</v>
      </c>
      <c r="AE46" s="0" t="n">
        <f aca="false">90-AD46</f>
        <v>11.9869732847734</v>
      </c>
      <c r="AF46" s="0" t="n">
        <f aca="false">IF(AE46&gt;85,0,IF(AE46&gt;5,58.1/TAN(RADIANS(AE46))-0.07/POWER(TAN(RADIANS(AE46)),3)+0.000086/POWER(TAN(RADIANS(AE46)),5),IF(AE46&gt;-0.575,1735+AE46*(-518.2+AE46*(103.4+AE46*(-12.79+AE46*0.711))),-20.772/TAN(RADIANS(AE46)))))/3600</f>
        <v>0.0740362866765201</v>
      </c>
      <c r="AG46" s="0" t="n">
        <f aca="false">AE46+AF46</f>
        <v>12.0610095714499</v>
      </c>
      <c r="AH46" s="0" t="n">
        <f aca="false"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>188.409630414337</v>
      </c>
    </row>
    <row r="47" customFormat="false" ht="15" hidden="false" customHeight="false" outlineLevel="0" collapsed="false">
      <c r="D47" s="6" t="n">
        <f aca="false">D46+1</f>
        <v>44607</v>
      </c>
      <c r="E47" s="7" t="n">
        <f aca="false">$B$5</f>
        <v>0.541666666666667</v>
      </c>
      <c r="F47" s="8" t="n">
        <f aca="false">D47+2415018.5+E47-$B$4/24</f>
        <v>2459626</v>
      </c>
      <c r="G47" s="9" t="n">
        <f aca="false">(F47-2451545)/36525</f>
        <v>0.221245722108145</v>
      </c>
      <c r="I47" s="0" t="n">
        <f aca="false">MOD(280.46646+G47*(36000.76983+G47*0.0003032),360)</f>
        <v>325.482792329014</v>
      </c>
      <c r="J47" s="0" t="n">
        <f aca="false">357.52911+G47*(35999.05029-0.0001537*G47)</f>
        <v>8322.16497909492</v>
      </c>
      <c r="K47" s="0" t="n">
        <f aca="false">0.016708634-G47*(0.000042037+0.0000001267*G47)</f>
        <v>0.0166993272916566</v>
      </c>
      <c r="L47" s="0" t="n">
        <f aca="false">SIN(RADIANS(J47))*(1.914602-G47*(0.004817+0.000014*G47))+SIN(RADIANS(2*J47))*(0.019993-0.000101*G47)+SIN(RADIANS(3*J47))*0.000289</f>
        <v>1.30459982546585</v>
      </c>
      <c r="M47" s="0" t="n">
        <f aca="false">I47+L47</f>
        <v>326.78739215448</v>
      </c>
      <c r="N47" s="0" t="n">
        <f aca="false">J47+L47</f>
        <v>8323.46957892038</v>
      </c>
      <c r="O47" s="0" t="n">
        <f aca="false">(1.000001018*(1-K47*K47))/(1+K47*COS(RADIANS(N47)))</f>
        <v>0.987751231882019</v>
      </c>
      <c r="P47" s="0" t="n">
        <f aca="false">M47-0.00569-0.00478*SIN(RADIANS(125.04-1934.136*G47))</f>
        <v>326.777687834487</v>
      </c>
      <c r="Q47" s="0" t="n">
        <f aca="false">23+(26+((21.448-G47*(46.815+G47*(0.00059-G47*0.001813))))/60)/60</f>
        <v>23.4364139922983</v>
      </c>
      <c r="R47" s="0" t="n">
        <f aca="false">Q47+0.00256*COS(RADIANS(125.04-1934.136*G47))</f>
        <v>23.4378037428472</v>
      </c>
      <c r="S47" s="0" t="n">
        <f aca="false">DEGREES(ATAN2(COS(RADIANS(P47)),COS(RADIANS(R47))*SIN(RADIANS(P47))))</f>
        <v>-31.0016836108318</v>
      </c>
      <c r="T47" s="0" t="n">
        <f aca="false">DEGREES(ASIN(SIN(RADIANS(R47))*SIN(RADIANS(P47))))</f>
        <v>-12.5871694051258</v>
      </c>
      <c r="U47" s="0" t="n">
        <f aca="false">TAN(RADIANS(R47/2))*TAN(RADIANS(R47/2))</f>
        <v>0.0430289124887582</v>
      </c>
      <c r="V47" s="0" t="n">
        <f aca="false">4*DEGREES(U47*SIN(2*RADIANS(I47))-2*K47*SIN(RADIANS(J47))+4*K47*U47*SIN(RADIANS(J47))*COS(2*RADIANS(I47))-0.5*U47*U47*SIN(4*RADIANS(I47))-1.25*K47*K47*SIN(2*RADIANS(J47)))</f>
        <v>-14.1262889049495</v>
      </c>
      <c r="W47" s="0" t="n">
        <f aca="false">DEGREES(ACOS(COS(RADIANS(90.833))/(COS(RADIANS($B$2))*COS(RADIANS(T47)))-TAN(RADIANS($B$2))*TAN(RADIANS(T47))))</f>
        <v>63.900157415778</v>
      </c>
      <c r="X47" s="7" t="n">
        <f aca="false">(720-4*$B$3-V47+$B$4*60)/1440</f>
        <v>0.518189281183993</v>
      </c>
      <c r="Y47" s="10" t="n">
        <f aca="false">(X47*1440-W47*4)/1440</f>
        <v>0.340688843917943</v>
      </c>
      <c r="Z47" s="7" t="n">
        <f aca="false">(X47*1440+W47*4)/1440</f>
        <v>0.695689718450043</v>
      </c>
      <c r="AA47" s="0" t="n">
        <f aca="false">8*W47</f>
        <v>511.201259326224</v>
      </c>
      <c r="AB47" s="0" t="n">
        <f aca="false">MOD(E47*1440+V47+4*$B$3-60*$B$4,1440)</f>
        <v>753.80743509505</v>
      </c>
      <c r="AC47" s="0" t="n">
        <f aca="false">IF(AB47/4&lt;0,AB47/4+180,AB47/4-180)</f>
        <v>8.45185877376261</v>
      </c>
      <c r="AD47" s="0" t="n">
        <f aca="false">DEGREES(ACOS(SIN(RADIANS($B$2))*SIN(RADIANS(T47))+COS(RADIANS($B$2))*COS(RADIANS(T47))*COS(RADIANS(AC47))))</f>
        <v>77.6717640667231</v>
      </c>
      <c r="AE47" s="0" t="n">
        <f aca="false">90-AD47</f>
        <v>12.3282359332769</v>
      </c>
      <c r="AF47" s="0" t="n">
        <f aca="false">IF(AE47&gt;85,0,IF(AE47&gt;5,58.1/TAN(RADIANS(AE47))-0.07/POWER(TAN(RADIANS(AE47)),3)+0.000086/POWER(TAN(RADIANS(AE47)),5),IF(AE47&gt;-0.575,1735+AE47*(-518.2+AE47*(103.4+AE47*(-12.79+AE47*0.711))),-20.772/TAN(RADIANS(AE47)))))/3600</f>
        <v>0.0720300173950732</v>
      </c>
      <c r="AG47" s="0" t="n">
        <f aca="false">AE47+AF47</f>
        <v>12.400265950672</v>
      </c>
      <c r="AH47" s="0" t="n">
        <f aca="false"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>188.443363081637</v>
      </c>
    </row>
    <row r="48" customFormat="false" ht="15" hidden="false" customHeight="false" outlineLevel="0" collapsed="false">
      <c r="D48" s="6" t="n">
        <f aca="false">D47+1</f>
        <v>44608</v>
      </c>
      <c r="E48" s="7" t="n">
        <f aca="false">$B$5</f>
        <v>0.541666666666667</v>
      </c>
      <c r="F48" s="8" t="n">
        <f aca="false">D48+2415018.5+E48-$B$4/24</f>
        <v>2459627</v>
      </c>
      <c r="G48" s="9" t="n">
        <f aca="false">(F48-2451545)/36525</f>
        <v>0.221273100616016</v>
      </c>
      <c r="I48" s="0" t="n">
        <f aca="false">MOD(280.46646+G48*(36000.76983+G48*0.0003032),360)</f>
        <v>326.468439692851</v>
      </c>
      <c r="J48" s="0" t="n">
        <f aca="false">357.52911+G48*(35999.05029-0.0001537*G48)</f>
        <v>8323.15057937478</v>
      </c>
      <c r="K48" s="0" t="n">
        <f aca="false">0.016708634-G48*(0.000042037+0.0000001267*G48)</f>
        <v>0.0166993261392112</v>
      </c>
      <c r="L48" s="0" t="n">
        <f aca="false">SIN(RADIANS(J48))*(1.914602-G48*(0.004817+0.000014*G48))+SIN(RADIANS(2*J48))*(0.019993-0.000101*G48)+SIN(RADIANS(3*J48))*0.000289</f>
        <v>1.32885368610722</v>
      </c>
      <c r="M48" s="0" t="n">
        <f aca="false">I48+L48</f>
        <v>327.797293378959</v>
      </c>
      <c r="N48" s="0" t="n">
        <f aca="false">J48+L48</f>
        <v>8324.47943306089</v>
      </c>
      <c r="O48" s="0" t="n">
        <f aca="false">(1.000001018*(1-K48*K48))/(1+K48*COS(RADIANS(N48)))</f>
        <v>0.987950714852012</v>
      </c>
      <c r="P48" s="0" t="n">
        <f aca="false">M48-0.00569-0.00478*SIN(RADIANS(125.04-1934.136*G48))</f>
        <v>327.787591458954</v>
      </c>
      <c r="Q48" s="0" t="n">
        <f aca="false">23+(26+((21.448-G48*(46.815+G48*(0.00059-G48*0.001813))))/60)/60</f>
        <v>23.4364136362636</v>
      </c>
      <c r="R48" s="0" t="n">
        <f aca="false">Q48+0.00256*COS(RADIANS(125.04-1934.136*G48))</f>
        <v>23.4378053732203</v>
      </c>
      <c r="S48" s="0" t="n">
        <f aca="false">DEGREES(ATAN2(COS(RADIANS(P48)),COS(RADIANS(R48))*SIN(RADIANS(P48))))</f>
        <v>-30.030202273827</v>
      </c>
      <c r="T48" s="0" t="n">
        <f aca="false">DEGREES(ASIN(SIN(RADIANS(R48))*SIN(RADIANS(P48))))</f>
        <v>-12.2411203389839</v>
      </c>
      <c r="U48" s="0" t="n">
        <f aca="false">TAN(RADIANS(R48/2))*TAN(RADIANS(R48/2))</f>
        <v>0.0430289186453579</v>
      </c>
      <c r="V48" s="0" t="n">
        <f aca="false">4*DEGREES(U48*SIN(2*RADIANS(I48))-2*K48*SIN(RADIANS(J48))+4*K48*U48*SIN(RADIANS(J48))*COS(2*RADIANS(I48))-0.5*U48*U48*SIN(4*RADIANS(I48))-1.25*K48*K48*SIN(2*RADIANS(J48)))</f>
        <v>-14.0686448447479</v>
      </c>
      <c r="W48" s="0" t="n">
        <f aca="false">DEGREES(ACOS(COS(RADIANS(90.833))/(COS(RADIANS($B$2))*COS(RADIANS(T48)))-TAN(RADIANS($B$2))*TAN(RADIANS(T48))))</f>
        <v>64.7534634451012</v>
      </c>
      <c r="X48" s="7" t="n">
        <f aca="false">(720-4*$B$3-V48+$B$4*60)/1440</f>
        <v>0.51814925058663</v>
      </c>
      <c r="Y48" s="10" t="n">
        <f aca="false">(X48*1440-W48*4)/1440</f>
        <v>0.338278518794683</v>
      </c>
      <c r="Z48" s="7" t="n">
        <f aca="false">(X48*1440+W48*4)/1440</f>
        <v>0.698019982378578</v>
      </c>
      <c r="AA48" s="0" t="n">
        <f aca="false">8*W48</f>
        <v>518.027707560809</v>
      </c>
      <c r="AB48" s="0" t="n">
        <f aca="false">MOD(E48*1440+V48+4*$B$3-60*$B$4,1440)</f>
        <v>753.865079155252</v>
      </c>
      <c r="AC48" s="0" t="n">
        <f aca="false">IF(AB48/4&lt;0,AB48/4+180,AB48/4-180)</f>
        <v>8.46626978881304</v>
      </c>
      <c r="AD48" s="0" t="n">
        <f aca="false">DEGREES(ACOS(SIN(RADIANS($B$2))*SIN(RADIANS(T48))+COS(RADIANS($B$2))*COS(RADIANS(T48))*COS(RADIANS(AC48))))</f>
        <v>77.3273290481269</v>
      </c>
      <c r="AE48" s="0" t="n">
        <f aca="false">90-AD48</f>
        <v>12.6726709518731</v>
      </c>
      <c r="AF48" s="0" t="n">
        <f aca="false">IF(AE48&gt;85,0,IF(AE48&gt;5,58.1/TAN(RADIANS(AE48))-0.07/POWER(TAN(RADIANS(AE48)),3)+0.000086/POWER(TAN(RADIANS(AE48)),5),IF(AE48&gt;-0.575,1735+AE48*(-518.2+AE48*(103.4+AE48*(-12.79+AE48*0.711))),-20.772/TAN(RADIANS(AE48)))))/3600</f>
        <v>0.0701047846593558</v>
      </c>
      <c r="AG48" s="0" t="n">
        <f aca="false">AE48+AF48</f>
        <v>12.7427757365324</v>
      </c>
      <c r="AH48" s="0" t="n">
        <f aca="false"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>188.48047201132</v>
      </c>
    </row>
    <row r="49" customFormat="false" ht="15" hidden="false" customHeight="false" outlineLevel="0" collapsed="false">
      <c r="D49" s="6" t="n">
        <f aca="false">D48+1</f>
        <v>44609</v>
      </c>
      <c r="E49" s="7" t="n">
        <f aca="false">$B$5</f>
        <v>0.541666666666667</v>
      </c>
      <c r="F49" s="8" t="n">
        <f aca="false">D49+2415018.5+E49-$B$4/24</f>
        <v>2459628</v>
      </c>
      <c r="G49" s="9" t="n">
        <f aca="false">(F49-2451545)/36525</f>
        <v>0.221300479123888</v>
      </c>
      <c r="I49" s="0" t="n">
        <f aca="false">MOD(280.46646+G49*(36000.76983+G49*0.0003032),360)</f>
        <v>327.454087056691</v>
      </c>
      <c r="J49" s="0" t="n">
        <f aca="false">357.52911+G49*(35999.05029-0.0001537*G49)</f>
        <v>8324.13617965464</v>
      </c>
      <c r="K49" s="0" t="n">
        <f aca="false">0.016708634-G49*(0.000042037+0.0000001267*G49)</f>
        <v>0.0166993249867657</v>
      </c>
      <c r="L49" s="0" t="n">
        <f aca="false">SIN(RADIANS(J49))*(1.914602-G49*(0.004817+0.000014*G49))+SIN(RADIANS(2*J49))*(0.019993-0.000101*G49)+SIN(RADIANS(3*J49))*0.000289</f>
        <v>1.35269611754867</v>
      </c>
      <c r="M49" s="0" t="n">
        <f aca="false">I49+L49</f>
        <v>328.806783174239</v>
      </c>
      <c r="N49" s="0" t="n">
        <f aca="false">J49+L49</f>
        <v>8325.48887577219</v>
      </c>
      <c r="O49" s="0" t="n">
        <f aca="false">(1.000001018*(1-K49*K49))/(1+K49*COS(RADIANS(N49)))</f>
        <v>0.988153809986161</v>
      </c>
      <c r="P49" s="0" t="n">
        <f aca="false">M49-0.00569-0.00478*SIN(RADIANS(125.04-1934.136*G49))</f>
        <v>328.797083657651</v>
      </c>
      <c r="Q49" s="0" t="n">
        <f aca="false">23+(26+((21.448-G49*(46.815+G49*(0.00059-G49*0.001813))))/60)/60</f>
        <v>23.436413280229</v>
      </c>
      <c r="R49" s="0" t="n">
        <f aca="false">Q49+0.00256*COS(RADIANS(125.04-1934.136*G49))</f>
        <v>23.4378070024046</v>
      </c>
      <c r="S49" s="0" t="n">
        <f aca="false">DEGREES(ATAN2(COS(RADIANS(P49)),COS(RADIANS(R49))*SIN(RADIANS(P49))))</f>
        <v>-29.0616702336309</v>
      </c>
      <c r="T49" s="0" t="n">
        <f aca="false">DEGREES(ASIN(SIN(RADIANS(R49))*SIN(RADIANS(P49))))</f>
        <v>-11.8918102154509</v>
      </c>
      <c r="U49" s="0" t="n">
        <f aca="false">TAN(RADIANS(R49/2))*TAN(RADIANS(R49/2))</f>
        <v>0.0430289247974689</v>
      </c>
      <c r="V49" s="0" t="n">
        <f aca="false">4*DEGREES(U49*SIN(2*RADIANS(I49))-2*K49*SIN(RADIANS(J49))+4*K49*U49*SIN(RADIANS(J49))*COS(2*RADIANS(I49))-0.5*U49*U49*SIN(4*RADIANS(I49))-1.25*K49*K49*SIN(2*RADIANS(J49)))</f>
        <v>-13.9990646764915</v>
      </c>
      <c r="W49" s="0" t="n">
        <f aca="false">DEGREES(ACOS(COS(RADIANS(90.833))/(COS(RADIANS($B$2))*COS(RADIANS(T49)))-TAN(RADIANS($B$2))*TAN(RADIANS(T49))))</f>
        <v>65.6066157624608</v>
      </c>
      <c r="X49" s="7" t="n">
        <f aca="false">(720-4*$B$3-V49+$B$4*60)/1440</f>
        <v>0.518100931025341</v>
      </c>
      <c r="Y49" s="10" t="n">
        <f aca="false">(X49*1440-W49*4)/1440</f>
        <v>0.335860331685172</v>
      </c>
      <c r="Z49" s="7" t="n">
        <f aca="false">(X49*1440+W49*4)/1440</f>
        <v>0.70034153036551</v>
      </c>
      <c r="AA49" s="0" t="n">
        <f aca="false">8*W49</f>
        <v>524.852926099687</v>
      </c>
      <c r="AB49" s="0" t="n">
        <f aca="false">MOD(E49*1440+V49+4*$B$3-60*$B$4,1440)</f>
        <v>753.934659323509</v>
      </c>
      <c r="AC49" s="0" t="n">
        <f aca="false">IF(AB49/4&lt;0,AB49/4+180,AB49/4-180)</f>
        <v>8.48366483087713</v>
      </c>
      <c r="AD49" s="0" t="n">
        <f aca="false">DEGREES(ACOS(SIN(RADIANS($B$2))*SIN(RADIANS(T49))+COS(RADIANS($B$2))*COS(RADIANS(T49))*COS(RADIANS(AC49))))</f>
        <v>76.979836108332</v>
      </c>
      <c r="AE49" s="0" t="n">
        <f aca="false">90-AD49</f>
        <v>13.020163891668</v>
      </c>
      <c r="AF49" s="0" t="n">
        <f aca="false">IF(AE49&gt;85,0,IF(AE49&gt;5,58.1/TAN(RADIANS(AE49))-0.07/POWER(TAN(RADIANS(AE49)),3)+0.000086/POWER(TAN(RADIANS(AE49)),5),IF(AE49&gt;-0.575,1735+AE49*(-518.2+AE49*(103.4+AE49*(-12.79+AE49*0.711))),-20.772/TAN(RADIANS(AE49)))))/3600</f>
        <v>0.0682566899411344</v>
      </c>
      <c r="AG49" s="0" t="n">
        <f aca="false">AE49+AF49</f>
        <v>13.0884205816091</v>
      </c>
      <c r="AH49" s="0" t="n">
        <f aca="false"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>188.520925524243</v>
      </c>
    </row>
    <row r="50" customFormat="false" ht="15" hidden="false" customHeight="false" outlineLevel="0" collapsed="false">
      <c r="D50" s="6" t="n">
        <f aca="false">D49+1</f>
        <v>44610</v>
      </c>
      <c r="E50" s="7" t="n">
        <f aca="false">$B$5</f>
        <v>0.541666666666667</v>
      </c>
      <c r="F50" s="8" t="n">
        <f aca="false">D50+2415018.5+E50-$B$4/24</f>
        <v>2459629</v>
      </c>
      <c r="G50" s="9" t="n">
        <f aca="false">(F50-2451545)/36525</f>
        <v>0.221327857631759</v>
      </c>
      <c r="I50" s="0" t="n">
        <f aca="false">MOD(280.46646+G50*(36000.76983+G50*0.0003032),360)</f>
        <v>328.439734420528</v>
      </c>
      <c r="J50" s="0" t="n">
        <f aca="false">357.52911+G50*(35999.05029-0.0001537*G50)</f>
        <v>8325.1217799345</v>
      </c>
      <c r="K50" s="0" t="n">
        <f aca="false">0.016708634-G50*(0.000042037+0.0000001267*G50)</f>
        <v>0.0166993238343199</v>
      </c>
      <c r="L50" s="0" t="n">
        <f aca="false">SIN(RADIANS(J50))*(1.914602-G50*(0.004817+0.000014*G50))+SIN(RADIANS(2*J50))*(0.019993-0.000101*G50)+SIN(RADIANS(3*J50))*0.000289</f>
        <v>1.3761200591209</v>
      </c>
      <c r="M50" s="0" t="n">
        <f aca="false">I50+L50</f>
        <v>329.815854479649</v>
      </c>
      <c r="N50" s="0" t="n">
        <f aca="false">J50+L50</f>
        <v>8326.49789999363</v>
      </c>
      <c r="O50" s="0" t="n">
        <f aca="false">(1.000001018*(1-K50*K50))/(1+K50*COS(RADIANS(N50)))</f>
        <v>0.988360452773836</v>
      </c>
      <c r="P50" s="0" t="n">
        <f aca="false">M50-0.00569-0.00478*SIN(RADIANS(125.04-1934.136*G50))</f>
        <v>329.806157369901</v>
      </c>
      <c r="Q50" s="0" t="n">
        <f aca="false">23+(26+((21.448-G50*(46.815+G50*(0.00059-G50*0.001813))))/60)/60</f>
        <v>23.4364129241944</v>
      </c>
      <c r="R50" s="0" t="n">
        <f aca="false">Q50+0.00256*COS(RADIANS(125.04-1934.136*G50))</f>
        <v>23.4378086303984</v>
      </c>
      <c r="S50" s="0" t="n">
        <f aca="false">DEGREES(ATAN2(COS(RADIANS(P50)),COS(RADIANS(R50))*SIN(RADIANS(P50))))</f>
        <v>-28.0960334843208</v>
      </c>
      <c r="T50" s="0" t="n">
        <f aca="false">DEGREES(ASIN(SIN(RADIANS(R50))*SIN(RADIANS(P50))))</f>
        <v>-11.5393541407395</v>
      </c>
      <c r="U50" s="0" t="n">
        <f aca="false">TAN(RADIANS(R50/2))*TAN(RADIANS(R50/2))</f>
        <v>0.043028930945085</v>
      </c>
      <c r="V50" s="0" t="n">
        <f aca="false">4*DEGREES(U50*SIN(2*RADIANS(I50))-2*K50*SIN(RADIANS(J50))+4*K50*U50*SIN(RADIANS(J50))*COS(2*RADIANS(I50))-0.5*U50*U50*SIN(4*RADIANS(I50))-1.25*K50*K50*SIN(2*RADIANS(J50)))</f>
        <v>-13.9177716497541</v>
      </c>
      <c r="W50" s="0" t="n">
        <f aca="false">DEGREES(ACOS(COS(RADIANS(90.833))/(COS(RADIANS($B$2))*COS(RADIANS(T50)))-TAN(RADIANS($B$2))*TAN(RADIANS(T50))))</f>
        <v>66.4595391803211</v>
      </c>
      <c r="X50" s="7" t="n">
        <f aca="false">(720-4*$B$3-V50+$B$4*60)/1440</f>
        <v>0.518044477534552</v>
      </c>
      <c r="Y50" s="10" t="n">
        <f aca="false">(X50*1440-W50*4)/1440</f>
        <v>0.333434646478104</v>
      </c>
      <c r="Z50" s="7" t="n">
        <f aca="false">(X50*1440+W50*4)/1440</f>
        <v>0.702654308590999</v>
      </c>
      <c r="AA50" s="0" t="n">
        <f aca="false">8*W50</f>
        <v>531.676313442569</v>
      </c>
      <c r="AB50" s="0" t="n">
        <f aca="false">MOD(E50*1440+V50+4*$B$3-60*$B$4,1440)</f>
        <v>754.015952350246</v>
      </c>
      <c r="AC50" s="0" t="n">
        <f aca="false">IF(AB50/4&lt;0,AB50/4+180,AB50/4-180)</f>
        <v>8.50398808756145</v>
      </c>
      <c r="AD50" s="0" t="n">
        <f aca="false">DEGREES(ACOS(SIN(RADIANS($B$2))*SIN(RADIANS(T50))+COS(RADIANS($B$2))*COS(RADIANS(T50))*COS(RADIANS(AC50))))</f>
        <v>76.6293994782204</v>
      </c>
      <c r="AE50" s="0" t="n">
        <f aca="false">90-AD50</f>
        <v>13.3706005217796</v>
      </c>
      <c r="AF50" s="0" t="n">
        <f aca="false">IF(AE50&gt;85,0,IF(AE50&gt;5,58.1/TAN(RADIANS(AE50))-0.07/POWER(TAN(RADIANS(AE50)),3)+0.000086/POWER(TAN(RADIANS(AE50)),5),IF(AE50&gt;-0.575,1735+AE50*(-518.2+AE50*(103.4+AE50*(-12.79+AE50*0.711))),-20.772/TAN(RADIANS(AE50)))))/3600</f>
        <v>0.0664820207189617</v>
      </c>
      <c r="AG50" s="0" t="n">
        <f aca="false">AE50+AF50</f>
        <v>13.4370825424986</v>
      </c>
      <c r="AH50" s="0" t="n">
        <f aca="false"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>188.564689256169</v>
      </c>
    </row>
    <row r="51" customFormat="false" ht="15" hidden="false" customHeight="false" outlineLevel="0" collapsed="false">
      <c r="D51" s="6" t="n">
        <f aca="false">D50+1</f>
        <v>44611</v>
      </c>
      <c r="E51" s="7" t="n">
        <f aca="false">$B$5</f>
        <v>0.541666666666667</v>
      </c>
      <c r="F51" s="8" t="n">
        <f aca="false">D51+2415018.5+E51-$B$4/24</f>
        <v>2459630</v>
      </c>
      <c r="G51" s="9" t="n">
        <f aca="false">(F51-2451545)/36525</f>
        <v>0.22135523613963</v>
      </c>
      <c r="I51" s="0" t="n">
        <f aca="false">MOD(280.46646+G51*(36000.76983+G51*0.0003032),360)</f>
        <v>329.425381784367</v>
      </c>
      <c r="J51" s="0" t="n">
        <f aca="false">357.52911+G51*(35999.05029-0.0001537*G51)</f>
        <v>8326.10738021437</v>
      </c>
      <c r="K51" s="0" t="n">
        <f aca="false">0.016708634-G51*(0.000042037+0.0000001267*G51)</f>
        <v>0.016699322681874</v>
      </c>
      <c r="L51" s="0" t="n">
        <f aca="false">SIN(RADIANS(J51))*(1.914602-G51*(0.004817+0.000014*G51))+SIN(RADIANS(2*J51))*(0.019993-0.000101*G51)+SIN(RADIANS(3*J51))*0.000289</f>
        <v>1.3991185963012</v>
      </c>
      <c r="M51" s="0" t="n">
        <f aca="false">I51+L51</f>
        <v>330.824500380669</v>
      </c>
      <c r="N51" s="0" t="n">
        <f aca="false">J51+L51</f>
        <v>8327.50649881067</v>
      </c>
      <c r="O51" s="0" t="n">
        <f aca="false">(1.000001018*(1-K51*K51))/(1+K51*COS(RADIANS(N51)))</f>
        <v>0.988570577658203</v>
      </c>
      <c r="P51" s="0" t="n">
        <f aca="false">M51-0.00569-0.00478*SIN(RADIANS(125.04-1934.136*G51))</f>
        <v>330.814805681184</v>
      </c>
      <c r="Q51" s="0" t="n">
        <f aca="false">23+(26+((21.448-G51*(46.815+G51*(0.00059-G51*0.001813))))/60)/60</f>
        <v>23.4364125681597</v>
      </c>
      <c r="R51" s="0" t="n">
        <f aca="false">Q51+0.00256*COS(RADIANS(125.04-1934.136*G51))</f>
        <v>23.4378102572</v>
      </c>
      <c r="S51" s="0" t="n">
        <f aca="false">DEGREES(ATAN2(COS(RADIANS(P51)),COS(RADIANS(R51))*SIN(RADIANS(P51))))</f>
        <v>-27.1332356724364</v>
      </c>
      <c r="T51" s="0" t="n">
        <f aca="false">DEGREES(ASIN(SIN(RADIANS(R51))*SIN(RADIANS(P51))))</f>
        <v>-11.1838669543574</v>
      </c>
      <c r="U51" s="0" t="n">
        <f aca="false">TAN(RADIANS(R51/2))*TAN(RADIANS(R51/2))</f>
        <v>0.0430289370881996</v>
      </c>
      <c r="V51" s="0" t="n">
        <f aca="false">4*DEGREES(U51*SIN(2*RADIANS(I51))-2*K51*SIN(RADIANS(J51))+4*K51*U51*SIN(RADIANS(J51))*COS(2*RADIANS(I51))-0.5*U51*U51*SIN(4*RADIANS(I51))-1.25*K51*K51*SIN(2*RADIANS(J51)))</f>
        <v>-13.8249993002231</v>
      </c>
      <c r="W51" s="0" t="n">
        <f aca="false">DEGREES(ACOS(COS(RADIANS(90.833))/(COS(RADIANS($B$2))*COS(RADIANS(T51)))-TAN(RADIANS($B$2))*TAN(RADIANS(T51))))</f>
        <v>67.3121675029449</v>
      </c>
      <c r="X51" s="7" t="n">
        <f aca="false">(720-4*$B$3-V51+$B$4*60)/1440</f>
        <v>0.517980052291822</v>
      </c>
      <c r="Y51" s="10" t="n">
        <f aca="false">(X51*1440-W51*4)/1440</f>
        <v>0.331001809228086</v>
      </c>
      <c r="Z51" s="7" t="n">
        <f aca="false">(X51*1440+W51*4)/1440</f>
        <v>0.704958295355557</v>
      </c>
      <c r="AA51" s="0" t="n">
        <f aca="false">8*W51</f>
        <v>538.497340023559</v>
      </c>
      <c r="AB51" s="0" t="n">
        <f aca="false">MOD(E51*1440+V51+4*$B$3-60*$B$4,1440)</f>
        <v>754.108724699777</v>
      </c>
      <c r="AC51" s="0" t="n">
        <f aca="false">IF(AB51/4&lt;0,AB51/4+180,AB51/4-180)</f>
        <v>8.52718117494422</v>
      </c>
      <c r="AD51" s="0" t="n">
        <f aca="false">DEGREES(ACOS(SIN(RADIANS($B$2))*SIN(RADIANS(T51))+COS(RADIANS($B$2))*COS(RADIANS(T51))*COS(RADIANS(AC51))))</f>
        <v>76.2761331270197</v>
      </c>
      <c r="AE51" s="0" t="n">
        <f aca="false">90-AD51</f>
        <v>13.7238668729803</v>
      </c>
      <c r="AF51" s="0" t="n">
        <f aca="false">IF(AE51&gt;85,0,IF(AE51&gt;5,58.1/TAN(RADIANS(AE51))-0.07/POWER(TAN(RADIANS(AE51)),3)+0.000086/POWER(TAN(RADIANS(AE51)),5),IF(AE51&gt;-0.575,1735+AE51*(-518.2+AE51*(103.4+AE51*(-12.79+AE51*0.711))),-20.772/TAN(RADIANS(AE51)))))/3600</f>
        <v>0.0647772455996722</v>
      </c>
      <c r="AG51" s="0" t="n">
        <f aca="false">AE51+AF51</f>
        <v>13.78864411858</v>
      </c>
      <c r="AH51" s="0" t="n">
        <f aca="false"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>188.611726219393</v>
      </c>
    </row>
    <row r="52" customFormat="false" ht="15" hidden="false" customHeight="false" outlineLevel="0" collapsed="false">
      <c r="D52" s="6" t="n">
        <f aca="false">D51+1</f>
        <v>44612</v>
      </c>
      <c r="E52" s="7" t="n">
        <f aca="false">$B$5</f>
        <v>0.541666666666667</v>
      </c>
      <c r="F52" s="8" t="n">
        <f aca="false">D52+2415018.5+E52-$B$4/24</f>
        <v>2459631</v>
      </c>
      <c r="G52" s="9" t="n">
        <f aca="false">(F52-2451545)/36525</f>
        <v>0.221382614647502</v>
      </c>
      <c r="I52" s="0" t="n">
        <f aca="false">MOD(280.46646+G52*(36000.76983+G52*0.0003032),360)</f>
        <v>330.411029148208</v>
      </c>
      <c r="J52" s="0" t="n">
        <f aca="false">357.52911+G52*(35999.05029-0.0001537*G52)</f>
        <v>8327.09298049423</v>
      </c>
      <c r="K52" s="0" t="n">
        <f aca="false">0.016708634-G52*(0.000042037+0.0000001267*G52)</f>
        <v>0.0166993215294279</v>
      </c>
      <c r="L52" s="0" t="n">
        <f aca="false">SIN(RADIANS(J52))*(1.914602-G52*(0.004817+0.000014*G52))+SIN(RADIANS(2*J52))*(0.019993-0.000101*G52)+SIN(RADIANS(3*J52))*0.000289</f>
        <v>1.42168496270366</v>
      </c>
      <c r="M52" s="0" t="n">
        <f aca="false">I52+L52</f>
        <v>331.832714110912</v>
      </c>
      <c r="N52" s="0" t="n">
        <f aca="false">J52+L52</f>
        <v>8328.51466545693</v>
      </c>
      <c r="O52" s="0" t="n">
        <f aca="false">(1.000001018*(1-K52*K52))/(1+K52*COS(RADIANS(N52)))</f>
        <v>0.988784118061077</v>
      </c>
      <c r="P52" s="0" t="n">
        <f aca="false">M52-0.00569-0.00478*SIN(RADIANS(125.04-1934.136*G52))</f>
        <v>331.823021825112</v>
      </c>
      <c r="Q52" s="0" t="n">
        <f aca="false">23+(26+((21.448-G52*(46.815+G52*(0.00059-G52*0.001813))))/60)/60</f>
        <v>23.4364122121251</v>
      </c>
      <c r="R52" s="0" t="n">
        <f aca="false">Q52+0.00256*COS(RADIANS(125.04-1934.136*G52))</f>
        <v>23.4378118828078</v>
      </c>
      <c r="S52" s="0" t="n">
        <f aca="false">DEGREES(ATAN2(COS(RADIANS(P52)),COS(RADIANS(R52))*SIN(RADIANS(P52))))</f>
        <v>-26.1732182053343</v>
      </c>
      <c r="T52" s="0" t="n">
        <f aca="false">DEGREES(ASIN(SIN(RADIANS(R52))*SIN(RADIANS(P52))))</f>
        <v>-10.8254631957976</v>
      </c>
      <c r="U52" s="0" t="n">
        <f aca="false">TAN(RADIANS(R52/2))*TAN(RADIANS(R52/2))</f>
        <v>0.0430289432268063</v>
      </c>
      <c r="V52" s="0" t="n">
        <f aca="false">4*DEGREES(U52*SIN(2*RADIANS(I52))-2*K52*SIN(RADIANS(J52))+4*K52*U52*SIN(RADIANS(J52))*COS(2*RADIANS(I52))-0.5*U52*U52*SIN(4*RADIANS(I52))-1.25*K52*K52*SIN(2*RADIANS(J52)))</f>
        <v>-13.7209909343492</v>
      </c>
      <c r="W52" s="0" t="n">
        <f aca="false">DEGREES(ACOS(COS(RADIANS(90.833))/(COS(RADIANS($B$2))*COS(RADIANS(T52)))-TAN(RADIANS($B$2))*TAN(RADIANS(T52))))</f>
        <v>68.1644429892467</v>
      </c>
      <c r="X52" s="7" t="n">
        <f aca="false">(720-4*$B$3-V52+$B$4*60)/1440</f>
        <v>0.517907824259965</v>
      </c>
      <c r="Y52" s="10" t="n">
        <f aca="false">(X52*1440-W52*4)/1440</f>
        <v>0.328562149289835</v>
      </c>
      <c r="Z52" s="7" t="n">
        <f aca="false">(X52*1440+W52*4)/1440</f>
        <v>0.707253499230095</v>
      </c>
      <c r="AA52" s="0" t="n">
        <f aca="false">8*W52</f>
        <v>545.315543913974</v>
      </c>
      <c r="AB52" s="0" t="n">
        <f aca="false">MOD(E52*1440+V52+4*$B$3-60*$B$4,1440)</f>
        <v>754.212733065651</v>
      </c>
      <c r="AC52" s="0" t="n">
        <f aca="false">IF(AB52/4&lt;0,AB52/4+180,AB52/4-180)</f>
        <v>8.55318326641267</v>
      </c>
      <c r="AD52" s="0" t="n">
        <f aca="false">DEGREES(ACOS(SIN(RADIANS($B$2))*SIN(RADIANS(T52))+COS(RADIANS($B$2))*COS(RADIANS(T52))*COS(RADIANS(AC52))))</f>
        <v>75.9201507209952</v>
      </c>
      <c r="AE52" s="0" t="n">
        <f aca="false">90-AD52</f>
        <v>14.0798492790048</v>
      </c>
      <c r="AF52" s="0" t="n">
        <f aca="false">IF(AE52&gt;85,0,IF(AE52&gt;5,58.1/TAN(RADIANS(AE52))-0.07/POWER(TAN(RADIANS(AE52)),3)+0.000086/POWER(TAN(RADIANS(AE52)),5),IF(AE52&gt;-0.575,1735+AE52*(-518.2+AE52*(103.4+AE52*(-12.79+AE52*0.711))),-20.772/TAN(RADIANS(AE52)))))/3600</f>
        <v>0.0631390086476066</v>
      </c>
      <c r="AG52" s="0" t="n">
        <f aca="false">AE52+AF52</f>
        <v>14.1429882876524</v>
      </c>
      <c r="AH52" s="0" t="n">
        <f aca="false"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>188.661996865899</v>
      </c>
    </row>
    <row r="53" customFormat="false" ht="15" hidden="false" customHeight="false" outlineLevel="0" collapsed="false">
      <c r="D53" s="6" t="n">
        <f aca="false">D52+1</f>
        <v>44613</v>
      </c>
      <c r="E53" s="7" t="n">
        <f aca="false">$B$5</f>
        <v>0.541666666666667</v>
      </c>
      <c r="F53" s="8" t="n">
        <f aca="false">D53+2415018.5+E53-$B$4/24</f>
        <v>2459632</v>
      </c>
      <c r="G53" s="9" t="n">
        <f aca="false">(F53-2451545)/36525</f>
        <v>0.221409993155373</v>
      </c>
      <c r="I53" s="0" t="n">
        <f aca="false">MOD(280.46646+G53*(36000.76983+G53*0.0003032),360)</f>
        <v>331.396676512046</v>
      </c>
      <c r="J53" s="0" t="n">
        <f aca="false">357.52911+G53*(35999.05029-0.0001537*G53)</f>
        <v>8328.07858077409</v>
      </c>
      <c r="K53" s="0" t="n">
        <f aca="false">0.016708634-G53*(0.000042037+0.0000001267*G53)</f>
        <v>0.0166993203769815</v>
      </c>
      <c r="L53" s="0" t="n">
        <f aca="false">SIN(RADIANS(J53))*(1.914602-G53*(0.004817+0.000014*G53))+SIN(RADIANS(2*J53))*(0.019993-0.000101*G53)+SIN(RADIANS(3*J53))*0.000289</f>
        <v>1.44381254199728</v>
      </c>
      <c r="M53" s="0" t="n">
        <f aca="false">I53+L53</f>
        <v>332.840489054043</v>
      </c>
      <c r="N53" s="0" t="n">
        <f aca="false">J53+L53</f>
        <v>8329.52239331609</v>
      </c>
      <c r="O53" s="0" t="n">
        <f aca="false">(1.000001018*(1-K53*K53))/(1+K53*COS(RADIANS(N53)))</f>
        <v>0.989001006408041</v>
      </c>
      <c r="P53" s="0" t="n">
        <f aca="false">M53-0.00569-0.00478*SIN(RADIANS(125.04-1934.136*G53))</f>
        <v>332.830799185346</v>
      </c>
      <c r="Q53" s="0" t="n">
        <f aca="false">23+(26+((21.448-G53*(46.815+G53*(0.00059-G53*0.001813))))/60)/60</f>
        <v>23.4364118560904</v>
      </c>
      <c r="R53" s="0" t="n">
        <f aca="false">Q53+0.00256*COS(RADIANS(125.04-1934.136*G53))</f>
        <v>23.43781350722</v>
      </c>
      <c r="S53" s="0" t="n">
        <f aca="false">DEGREES(ATAN2(COS(RADIANS(P53)),COS(RADIANS(R53))*SIN(RADIANS(P53))))</f>
        <v>-25.2159203579511</v>
      </c>
      <c r="T53" s="0" t="n">
        <f aca="false">DEGREES(ASIN(SIN(RADIANS(R53))*SIN(RADIANS(P53))))</f>
        <v>-10.4642570740245</v>
      </c>
      <c r="U53" s="0" t="n">
        <f aca="false">TAN(RADIANS(R53/2))*TAN(RADIANS(R53/2))</f>
        <v>0.0430289493608989</v>
      </c>
      <c r="V53" s="0" t="n">
        <f aca="false">4*DEGREES(U53*SIN(2*RADIANS(I53))-2*K53*SIN(RADIANS(J53))+4*K53*U53*SIN(RADIANS(J53))*COS(2*RADIANS(I53))-0.5*U53*U53*SIN(4*RADIANS(I53))-1.25*K53*K53*SIN(2*RADIANS(J53)))</f>
        <v>-13.6059991153669</v>
      </c>
      <c r="W53" s="0" t="n">
        <f aca="false">DEGREES(ACOS(COS(RADIANS(90.833))/(COS(RADIANS($B$2))*COS(RADIANS(T53)))-TAN(RADIANS($B$2))*TAN(RADIANS(T53))))</f>
        <v>69.016315846751</v>
      </c>
      <c r="X53" s="7" t="n">
        <f aca="false">(720-4*$B$3-V53+$B$4*60)/1440</f>
        <v>0.517827968830116</v>
      </c>
      <c r="Y53" s="10" t="n">
        <f aca="false">(X53*1440-W53*4)/1440</f>
        <v>0.326115980366919</v>
      </c>
      <c r="Z53" s="7" t="n">
        <f aca="false">(X53*1440+W53*4)/1440</f>
        <v>0.709539957293313</v>
      </c>
      <c r="AA53" s="0" t="n">
        <f aca="false">8*W53</f>
        <v>552.130526774008</v>
      </c>
      <c r="AB53" s="0" t="n">
        <f aca="false">MOD(E53*1440+V53+4*$B$3-60*$B$4,1440)</f>
        <v>754.327724884633</v>
      </c>
      <c r="AC53" s="0" t="n">
        <f aca="false">IF(AB53/4&lt;0,AB53/4+180,AB53/4-180)</f>
        <v>8.58193122115827</v>
      </c>
      <c r="AD53" s="0" t="n">
        <f aca="false">DEGREES(ACOS(SIN(RADIANS($B$2))*SIN(RADIANS(T53))+COS(RADIANS($B$2))*COS(RADIANS(T53))*COS(RADIANS(AC53))))</f>
        <v>75.5615655844431</v>
      </c>
      <c r="AE53" s="0" t="n">
        <f aca="false">90-AD53</f>
        <v>14.4384344155569</v>
      </c>
      <c r="AF53" s="0" t="n">
        <f aca="false">IF(AE53&gt;85,0,IF(AE53&gt;5,58.1/TAN(RADIANS(AE53))-0.07/POWER(TAN(RADIANS(AE53)),3)+0.000086/POWER(TAN(RADIANS(AE53)),5),IF(AE53&gt;-0.575,1735+AE53*(-518.2+AE53*(103.4+AE53*(-12.79+AE53*0.711))),-20.772/TAN(RADIANS(AE53)))))/3600</f>
        <v>0.0615641231538416</v>
      </c>
      <c r="AG53" s="0" t="n">
        <f aca="false">AE53+AF53</f>
        <v>14.4999985387107</v>
      </c>
      <c r="AH53" s="0" t="n">
        <f aca="false"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>188.715459151774</v>
      </c>
    </row>
    <row r="54" customFormat="false" ht="15" hidden="false" customHeight="false" outlineLevel="0" collapsed="false">
      <c r="D54" s="6" t="n">
        <f aca="false">D53+1</f>
        <v>44614</v>
      </c>
      <c r="E54" s="7" t="n">
        <f aca="false">$B$5</f>
        <v>0.541666666666667</v>
      </c>
      <c r="F54" s="8" t="n">
        <f aca="false">D54+2415018.5+E54-$B$4/24</f>
        <v>2459633</v>
      </c>
      <c r="G54" s="9" t="n">
        <f aca="false">(F54-2451545)/36525</f>
        <v>0.221437371663244</v>
      </c>
      <c r="I54" s="0" t="n">
        <f aca="false">MOD(280.46646+G54*(36000.76983+G54*0.0003032),360)</f>
        <v>332.382323875887</v>
      </c>
      <c r="J54" s="0" t="n">
        <f aca="false">357.52911+G54*(35999.05029-0.0001537*G54)</f>
        <v>8329.06418105395</v>
      </c>
      <c r="K54" s="0" t="n">
        <f aca="false">0.016708634-G54*(0.000042037+0.0000001267*G54)</f>
        <v>0.016699319224535</v>
      </c>
      <c r="L54" s="0" t="n">
        <f aca="false">SIN(RADIANS(J54))*(1.914602-G54*(0.004817+0.000014*G54))+SIN(RADIANS(2*J54))*(0.019993-0.000101*G54)+SIN(RADIANS(3*J54))*0.000289</f>
        <v>1.46549486975193</v>
      </c>
      <c r="M54" s="0" t="n">
        <f aca="false">I54+L54</f>
        <v>333.847818745639</v>
      </c>
      <c r="N54" s="0" t="n">
        <f aca="false">J54+L54</f>
        <v>8330.5296759237</v>
      </c>
      <c r="O54" s="0" t="n">
        <f aca="false">(1.000001018*(1-K54*K54))/(1+K54*COS(RADIANS(N54)))</f>
        <v>0.989221174153843</v>
      </c>
      <c r="P54" s="0" t="n">
        <f aca="false">M54-0.00569-0.00478*SIN(RADIANS(125.04-1934.136*G54))</f>
        <v>333.838131297461</v>
      </c>
      <c r="Q54" s="0" t="n">
        <f aca="false">23+(26+((21.448-G54*(46.815+G54*(0.00059-G54*0.001813))))/60)/60</f>
        <v>23.4364115000558</v>
      </c>
      <c r="R54" s="0" t="n">
        <f aca="false">Q54+0.00256*COS(RADIANS(125.04-1934.136*G54))</f>
        <v>23.4378151304349</v>
      </c>
      <c r="S54" s="0" t="n">
        <f aca="false">DEGREES(ATAN2(COS(RADIANS(P54)),COS(RADIANS(R54))*SIN(RADIANS(P54))))</f>
        <v>-24.2612793778246</v>
      </c>
      <c r="T54" s="0" t="n">
        <f aca="false">DEGREES(ASIN(SIN(RADIANS(R54))*SIN(RADIANS(P54))))</f>
        <v>-10.1003624396643</v>
      </c>
      <c r="U54" s="0" t="n">
        <f aca="false">TAN(RADIANS(R54/2))*TAN(RADIANS(R54/2))</f>
        <v>0.0430289554904708</v>
      </c>
      <c r="V54" s="0" t="n">
        <f aca="false">4*DEGREES(U54*SIN(2*RADIANS(I54))-2*K54*SIN(RADIANS(J54))+4*K54*U54*SIN(RADIANS(J54))*COS(2*RADIANS(I54))-0.5*U54*U54*SIN(4*RADIANS(I54))-1.25*K54*K54*SIN(2*RADIANS(J54)))</f>
        <v>-13.4802851521222</v>
      </c>
      <c r="W54" s="0" t="n">
        <f aca="false">DEGREES(ACOS(COS(RADIANS(90.833))/(COS(RADIANS($B$2))*COS(RADIANS(T54)))-TAN(RADIANS($B$2))*TAN(RADIANS(T54))))</f>
        <v>69.8677437545874</v>
      </c>
      <c r="X54" s="7" t="n">
        <f aca="false">(720-4*$B$3-V54+$B$4*60)/1440</f>
        <v>0.517740667466752</v>
      </c>
      <c r="Y54" s="10" t="n">
        <f aca="false">(X54*1440-W54*4)/1440</f>
        <v>0.323663601481787</v>
      </c>
      <c r="Z54" s="7" t="n">
        <f aca="false">(X54*1440+W54*4)/1440</f>
        <v>0.711817733451717</v>
      </c>
      <c r="AA54" s="0" t="n">
        <f aca="false">8*W54</f>
        <v>558.941950036699</v>
      </c>
      <c r="AB54" s="0" t="n">
        <f aca="false">MOD(E54*1440+V54+4*$B$3-60*$B$4,1440)</f>
        <v>754.453438847878</v>
      </c>
      <c r="AC54" s="0" t="n">
        <f aca="false">IF(AB54/4&lt;0,AB54/4+180,AB54/4-180)</f>
        <v>8.61335971196945</v>
      </c>
      <c r="AD54" s="0" t="n">
        <f aca="false">DEGREES(ACOS(SIN(RADIANS($B$2))*SIN(RADIANS(T54))+COS(RADIANS($B$2))*COS(RADIANS(T54))*COS(RADIANS(AC54))))</f>
        <v>75.2004906629568</v>
      </c>
      <c r="AE54" s="0" t="n">
        <f aca="false">90-AD54</f>
        <v>14.7995093370432</v>
      </c>
      <c r="AF54" s="0" t="n">
        <f aca="false">IF(AE54&gt;85,0,IF(AE54&gt;5,58.1/TAN(RADIANS(AE54))-0.07/POWER(TAN(RADIANS(AE54)),3)+0.000086/POWER(TAN(RADIANS(AE54)),5),IF(AE54&gt;-0.575,1735+AE54*(-518.2+AE54*(103.4+AE54*(-12.79+AE54*0.711))),-20.772/TAN(RADIANS(AE54)))))/3600</f>
        <v>0.0600495650342315</v>
      </c>
      <c r="AG54" s="0" t="n">
        <f aca="false">AE54+AF54</f>
        <v>14.8595589020775</v>
      </c>
      <c r="AH54" s="0" t="n">
        <f aca="false"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>188.772068602593</v>
      </c>
    </row>
    <row r="55" customFormat="false" ht="15" hidden="false" customHeight="false" outlineLevel="0" collapsed="false">
      <c r="D55" s="6" t="n">
        <f aca="false">D54+1</f>
        <v>44615</v>
      </c>
      <c r="E55" s="7" t="n">
        <f aca="false">$B$5</f>
        <v>0.541666666666667</v>
      </c>
      <c r="F55" s="8" t="n">
        <f aca="false">D55+2415018.5+E55-$B$4/24</f>
        <v>2459634</v>
      </c>
      <c r="G55" s="9" t="n">
        <f aca="false">(F55-2451545)/36525</f>
        <v>0.221464750171116</v>
      </c>
      <c r="I55" s="0" t="n">
        <f aca="false">MOD(280.46646+G55*(36000.76983+G55*0.0003032),360)</f>
        <v>333.367971239728</v>
      </c>
      <c r="J55" s="0" t="n">
        <f aca="false">357.52911+G55*(35999.05029-0.0001537*G55)</f>
        <v>8330.04978133381</v>
      </c>
      <c r="K55" s="0" t="n">
        <f aca="false">0.016708634-G55*(0.000042037+0.0000001267*G55)</f>
        <v>0.0166993180720883</v>
      </c>
      <c r="L55" s="0" t="n">
        <f aca="false">SIN(RADIANS(J55))*(1.914602-G55*(0.004817+0.000014*G55))+SIN(RADIANS(2*J55))*(0.019993-0.000101*G55)+SIN(RADIANS(3*J55))*0.000289</f>
        <v>1.48672563521074</v>
      </c>
      <c r="M55" s="0" t="n">
        <f aca="false">I55+L55</f>
        <v>334.854696874939</v>
      </c>
      <c r="N55" s="0" t="n">
        <f aca="false">J55+L55</f>
        <v>8331.53650696902</v>
      </c>
      <c r="O55" s="0" t="n">
        <f aca="false">(1.000001018*(1-K55*K55))/(1+K55*COS(RADIANS(N55)))</f>
        <v>0.989444551808024</v>
      </c>
      <c r="P55" s="0" t="n">
        <f aca="false">M55-0.00569-0.00478*SIN(RADIANS(125.04-1934.136*G55))</f>
        <v>334.845011850694</v>
      </c>
      <c r="Q55" s="0" t="n">
        <f aca="false">23+(26+((21.448-G55*(46.815+G55*(0.00059-G55*0.001813))))/60)/60</f>
        <v>23.4364111440212</v>
      </c>
      <c r="R55" s="0" t="n">
        <f aca="false">Q55+0.00256*COS(RADIANS(125.04-1934.136*G55))</f>
        <v>23.4378167524509</v>
      </c>
      <c r="S55" s="0" t="n">
        <f aca="false">DEGREES(ATAN2(COS(RADIANS(P55)),COS(RADIANS(R55))*SIN(RADIANS(P55))))</f>
        <v>-23.3092305883183</v>
      </c>
      <c r="T55" s="0" t="n">
        <f aca="false">DEGREES(ASIN(SIN(RADIANS(R55))*SIN(RADIANS(P55))))</f>
        <v>-9.73389275983787</v>
      </c>
      <c r="U55" s="0" t="n">
        <f aca="false">TAN(RADIANS(R55/2))*TAN(RADIANS(R55/2))</f>
        <v>0.0430289616155158</v>
      </c>
      <c r="V55" s="0" t="n">
        <f aca="false">4*DEGREES(U55*SIN(2*RADIANS(I55))-2*K55*SIN(RADIANS(J55))+4*K55*U55*SIN(RADIANS(J55))*COS(2*RADIANS(I55))-0.5*U55*U55*SIN(4*RADIANS(I55))-1.25*K55*K55*SIN(2*RADIANS(J55)))</f>
        <v>-13.3441185920891</v>
      </c>
      <c r="W55" s="0" t="n">
        <f aca="false">DEGREES(ACOS(COS(RADIANS(90.833))/(COS(RADIANS($B$2))*COS(RADIANS(T55)))-TAN(RADIANS($B$2))*TAN(RADIANS(T55))))</f>
        <v>70.7186914135338</v>
      </c>
      <c r="X55" s="7" t="n">
        <f aca="false">(720-4*$B$3-V55+$B$4*60)/1440</f>
        <v>0.517646107355617</v>
      </c>
      <c r="Y55" s="10" t="n">
        <f aca="false">(X55*1440-W55*4)/1440</f>
        <v>0.321205297873579</v>
      </c>
      <c r="Z55" s="7" t="n">
        <f aca="false">(X55*1440+W55*4)/1440</f>
        <v>0.714086916837656</v>
      </c>
      <c r="AA55" s="0" t="n">
        <f aca="false">8*W55</f>
        <v>565.74953130827</v>
      </c>
      <c r="AB55" s="0" t="n">
        <f aca="false">MOD(E55*1440+V55+4*$B$3-60*$B$4,1440)</f>
        <v>754.589605407911</v>
      </c>
      <c r="AC55" s="0" t="n">
        <f aca="false">IF(AB55/4&lt;0,AB55/4+180,AB55/4-180)</f>
        <v>8.64740135197772</v>
      </c>
      <c r="AD55" s="0" t="n">
        <f aca="false">DEGREES(ACOS(SIN(RADIANS($B$2))*SIN(RADIANS(T55))+COS(RADIANS($B$2))*COS(RADIANS(T55))*COS(RADIANS(AC55))))</f>
        <v>74.8370384889585</v>
      </c>
      <c r="AE55" s="0" t="n">
        <f aca="false">90-AD55</f>
        <v>15.1629615110415</v>
      </c>
      <c r="AF55" s="0" t="n">
        <f aca="false">IF(AE55&gt;85,0,IF(AE55&gt;5,58.1/TAN(RADIANS(AE55))-0.07/POWER(TAN(RADIANS(AE55)),3)+0.000086/POWER(TAN(RADIANS(AE55)),5),IF(AE55&gt;-0.575,1735+AE55*(-518.2+AE55*(103.4+AE55*(-12.79+AE55*0.711))),-20.772/TAN(RADIANS(AE55)))))/3600</f>
        <v>0.0585924660085665</v>
      </c>
      <c r="AG55" s="0" t="n">
        <f aca="false">AE55+AF55</f>
        <v>15.2215539770501</v>
      </c>
      <c r="AH55" s="0" t="n">
        <f aca="false"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>188.831778379528</v>
      </c>
    </row>
    <row r="56" customFormat="false" ht="15" hidden="false" customHeight="false" outlineLevel="0" collapsed="false">
      <c r="D56" s="6" t="n">
        <f aca="false">D55+1</f>
        <v>44616</v>
      </c>
      <c r="E56" s="7" t="n">
        <f aca="false">$B$5</f>
        <v>0.541666666666667</v>
      </c>
      <c r="F56" s="8" t="n">
        <f aca="false">D56+2415018.5+E56-$B$4/24</f>
        <v>2459635</v>
      </c>
      <c r="G56" s="9" t="n">
        <f aca="false">(F56-2451545)/36525</f>
        <v>0.221492128678987</v>
      </c>
      <c r="I56" s="0" t="n">
        <f aca="false">MOD(280.46646+G56*(36000.76983+G56*0.0003032),360)</f>
        <v>334.353618603569</v>
      </c>
      <c r="J56" s="0" t="n">
        <f aca="false">357.52911+G56*(35999.05029-0.0001537*G56)</f>
        <v>8331.03538161367</v>
      </c>
      <c r="K56" s="0" t="n">
        <f aca="false">0.016708634-G56*(0.000042037+0.0000001267*G56)</f>
        <v>0.0166993169196414</v>
      </c>
      <c r="L56" s="0" t="n">
        <f aca="false">SIN(RADIANS(J56))*(1.914602-G56*(0.004817+0.000014*G56))+SIN(RADIANS(2*J56))*(0.019993-0.000101*G56)+SIN(RADIANS(3*J56))*0.000289</f>
        <v>1.5074986829906</v>
      </c>
      <c r="M56" s="0" t="n">
        <f aca="false">I56+L56</f>
        <v>335.86111728656</v>
      </c>
      <c r="N56" s="0" t="n">
        <f aca="false">J56+L56</f>
        <v>8332.54288029666</v>
      </c>
      <c r="O56" s="0" t="n">
        <f aca="false">(1.000001018*(1-K56*K56))/(1+K56*COS(RADIANS(N56)))</f>
        <v>0.989671068960806</v>
      </c>
      <c r="P56" s="0" t="n">
        <f aca="false">M56-0.00569-0.00478*SIN(RADIANS(125.04-1934.136*G56))</f>
        <v>335.851434689662</v>
      </c>
      <c r="Q56" s="0" t="n">
        <f aca="false">23+(26+((21.448-G56*(46.815+G56*(0.00059-G56*0.001813))))/60)/60</f>
        <v>23.4364107879865</v>
      </c>
      <c r="R56" s="0" t="n">
        <f aca="false">Q56+0.00256*COS(RADIANS(125.04-1934.136*G56))</f>
        <v>23.4378183732662</v>
      </c>
      <c r="S56" s="0" t="n">
        <f aca="false">DEGREES(ATAN2(COS(RADIANS(P56)),COS(RADIANS(R56))*SIN(RADIANS(P56))))</f>
        <v>-22.3597074898696</v>
      </c>
      <c r="T56" s="0" t="n">
        <f aca="false">DEGREES(ASIN(SIN(RADIANS(R56))*SIN(RADIANS(P56))))</f>
        <v>-9.36496109551321</v>
      </c>
      <c r="U56" s="0" t="n">
        <f aca="false">TAN(RADIANS(R56/2))*TAN(RADIANS(R56/2))</f>
        <v>0.0430289677360274</v>
      </c>
      <c r="V56" s="0" t="n">
        <f aca="false">4*DEGREES(U56*SIN(2*RADIANS(I56))-2*K56*SIN(RADIANS(J56))+4*K56*U56*SIN(RADIANS(J56))*COS(2*RADIANS(I56))-0.5*U56*U56*SIN(4*RADIANS(I56))-1.25*K56*K56*SIN(2*RADIANS(J56)))</f>
        <v>-13.1977767198625</v>
      </c>
      <c r="W56" s="0" t="n">
        <f aca="false">DEGREES(ACOS(COS(RADIANS(90.833))/(COS(RADIANS($B$2))*COS(RADIANS(T56)))-TAN(RADIANS($B$2))*TAN(RADIANS(T56))))</f>
        <v>71.5691301213722</v>
      </c>
      <c r="X56" s="7" t="n">
        <f aca="false">(720-4*$B$3-V56+$B$4*60)/1440</f>
        <v>0.51754448105546</v>
      </c>
      <c r="Y56" s="10" t="n">
        <f aca="false">(X56*1440-W56*4)/1440</f>
        <v>0.318741341829426</v>
      </c>
      <c r="Z56" s="7" t="n">
        <f aca="false">(X56*1440+W56*4)/1440</f>
        <v>0.716347620281494</v>
      </c>
      <c r="AA56" s="0" t="n">
        <f aca="false">8*W56</f>
        <v>572.553040970978</v>
      </c>
      <c r="AB56" s="0" t="n">
        <f aca="false">MOD(E56*1440+V56+4*$B$3-60*$B$4,1440)</f>
        <v>754.735947280138</v>
      </c>
      <c r="AC56" s="0" t="n">
        <f aca="false">IF(AB56/4&lt;0,AB56/4+180,AB56/4-180)</f>
        <v>8.68398682003436</v>
      </c>
      <c r="AD56" s="0" t="n">
        <f aca="false">DEGREES(ACOS(SIN(RADIANS($B$2))*SIN(RADIANS(T56))+COS(RADIANS($B$2))*COS(RADIANS(T56))*COS(RADIANS(AC56))))</f>
        <v>74.4713211494362</v>
      </c>
      <c r="AE56" s="0" t="n">
        <f aca="false">90-AD56</f>
        <v>15.5286788505638</v>
      </c>
      <c r="AF56" s="0" t="n">
        <f aca="false">IF(AE56&gt;85,0,IF(AE56&gt;5,58.1/TAN(RADIANS(AE56))-0.07/POWER(TAN(RADIANS(AE56)),3)+0.000086/POWER(TAN(RADIANS(AE56)),5),IF(AE56&gt;-0.575,1735+AE56*(-518.2+AE56*(103.4+AE56*(-12.79+AE56*0.711))),-20.772/TAN(RADIANS(AE56)))))/3600</f>
        <v>0.0571901066823043</v>
      </c>
      <c r="AG56" s="0" t="n">
        <f aca="false">AE56+AF56</f>
        <v>15.5858689572461</v>
      </c>
      <c r="AH56" s="0" t="n">
        <f aca="false"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>188.894539345885</v>
      </c>
    </row>
    <row r="57" customFormat="false" ht="15" hidden="false" customHeight="false" outlineLevel="0" collapsed="false">
      <c r="D57" s="6" t="n">
        <f aca="false">D56+1</f>
        <v>44617</v>
      </c>
      <c r="E57" s="7" t="n">
        <f aca="false">$B$5</f>
        <v>0.541666666666667</v>
      </c>
      <c r="F57" s="8" t="n">
        <f aca="false">D57+2415018.5+E57-$B$4/24</f>
        <v>2459636</v>
      </c>
      <c r="G57" s="9" t="n">
        <f aca="false">(F57-2451545)/36525</f>
        <v>0.221519507186858</v>
      </c>
      <c r="I57" s="0" t="n">
        <f aca="false">MOD(280.46646+G57*(36000.76983+G57*0.0003032),360)</f>
        <v>335.33926596741</v>
      </c>
      <c r="J57" s="0" t="n">
        <f aca="false">357.52911+G57*(35999.05029-0.0001537*G57)</f>
        <v>8332.02098189353</v>
      </c>
      <c r="K57" s="0" t="n">
        <f aca="false">0.016708634-G57*(0.000042037+0.0000001267*G57)</f>
        <v>0.0166993157671944</v>
      </c>
      <c r="L57" s="0" t="n">
        <f aca="false">SIN(RADIANS(J57))*(1.914602-G57*(0.004817+0.000014*G57))+SIN(RADIANS(2*J57))*(0.019993-0.000101*G57)+SIN(RADIANS(3*J57))*0.000289</f>
        <v>1.52780801470849</v>
      </c>
      <c r="M57" s="0" t="n">
        <f aca="false">I57+L57</f>
        <v>336.867073982119</v>
      </c>
      <c r="N57" s="0" t="n">
        <f aca="false">J57+L57</f>
        <v>8333.54878990824</v>
      </c>
      <c r="O57" s="0" t="n">
        <f aca="false">(1.000001018*(1-K57*K57))/(1+K57*COS(RADIANS(N57)))</f>
        <v>0.989900654309169</v>
      </c>
      <c r="P57" s="0" t="n">
        <f aca="false">M57-0.00569-0.00478*SIN(RADIANS(125.04-1934.136*G57))</f>
        <v>336.857393815978</v>
      </c>
      <c r="Q57" s="0" t="n">
        <f aca="false">23+(26+((21.448-G57*(46.815+G57*(0.00059-G57*0.001813))))/60)/60</f>
        <v>23.4364104319519</v>
      </c>
      <c r="R57" s="0" t="n">
        <f aca="false">Q57+0.00256*COS(RADIANS(125.04-1934.136*G57))</f>
        <v>23.4378199928792</v>
      </c>
      <c r="S57" s="0" t="n">
        <f aca="false">DEGREES(ATAN2(COS(RADIANS(P57)),COS(RADIANS(R57))*SIN(RADIANS(P57))))</f>
        <v>-21.4126418592409</v>
      </c>
      <c r="T57" s="0" t="n">
        <f aca="false">DEGREES(ASIN(SIN(RADIANS(R57))*SIN(RADIANS(P57))))</f>
        <v>-8.99368008131116</v>
      </c>
      <c r="U57" s="0" t="n">
        <f aca="false">TAN(RADIANS(R57/2))*TAN(RADIANS(R57/2))</f>
        <v>0.0430289738519992</v>
      </c>
      <c r="V57" s="0" t="n">
        <f aca="false">4*DEGREES(U57*SIN(2*RADIANS(I57))-2*K57*SIN(RADIANS(J57))+4*K57*U57*SIN(RADIANS(J57))*COS(2*RADIANS(I57))-0.5*U57*U57*SIN(4*RADIANS(I57))-1.25*K57*K57*SIN(2*RADIANS(J57)))</f>
        <v>-13.0415440623517</v>
      </c>
      <c r="W57" s="0" t="n">
        <f aca="false">DEGREES(ACOS(COS(RADIANS(90.833))/(COS(RADIANS($B$2))*COS(RADIANS(T57)))-TAN(RADIANS($B$2))*TAN(RADIANS(T57))))</f>
        <v>72.4190373718258</v>
      </c>
      <c r="X57" s="7" t="n">
        <f aca="false">(720-4*$B$3-V57+$B$4*60)/1440</f>
        <v>0.517435986154411</v>
      </c>
      <c r="Y57" s="10" t="n">
        <f aca="false">(X57*1440-W57*4)/1440</f>
        <v>0.316271993454895</v>
      </c>
      <c r="Z57" s="7" t="n">
        <f aca="false">(X57*1440+W57*4)/1440</f>
        <v>0.718599978853927</v>
      </c>
      <c r="AA57" s="0" t="n">
        <f aca="false">8*W57</f>
        <v>579.352298974607</v>
      </c>
      <c r="AB57" s="0" t="n">
        <f aca="false">MOD(E57*1440+V57+4*$B$3-60*$B$4,1440)</f>
        <v>754.892179937648</v>
      </c>
      <c r="AC57" s="0" t="n">
        <f aca="false">IF(AB57/4&lt;0,AB57/4+180,AB57/4-180)</f>
        <v>8.72304498441207</v>
      </c>
      <c r="AD57" s="0" t="n">
        <f aca="false">DEGREES(ACOS(SIN(RADIANS($B$2))*SIN(RADIANS(T57))+COS(RADIANS($B$2))*COS(RADIANS(T57))*COS(RADIANS(AC57))))</f>
        <v>74.103450255872</v>
      </c>
      <c r="AE57" s="0" t="n">
        <f aca="false">90-AD57</f>
        <v>15.896549744128</v>
      </c>
      <c r="AF57" s="0" t="n">
        <f aca="false">IF(AE57&gt;85,0,IF(AE57&gt;5,58.1/TAN(RADIANS(AE57))-0.07/POWER(TAN(RADIANS(AE57)),3)+0.000086/POWER(TAN(RADIANS(AE57)),5),IF(AE57&gt;-0.575,1735+AE57*(-518.2+AE57*(103.4+AE57*(-12.79+AE57*0.711))),-20.772/TAN(RADIANS(AE57)))))/3600</f>
        <v>0.0558399096270903</v>
      </c>
      <c r="AG57" s="0" t="n">
        <f aca="false">AE57+AF57</f>
        <v>15.9523896537551</v>
      </c>
      <c r="AH57" s="0" t="n">
        <f aca="false"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>188.960300133835</v>
      </c>
    </row>
    <row r="58" customFormat="false" ht="15" hidden="false" customHeight="false" outlineLevel="0" collapsed="false">
      <c r="D58" s="6" t="n">
        <f aca="false">D57+1</f>
        <v>44618</v>
      </c>
      <c r="E58" s="7" t="n">
        <f aca="false">$B$5</f>
        <v>0.541666666666667</v>
      </c>
      <c r="F58" s="8" t="n">
        <f aca="false">D58+2415018.5+E58-$B$4/24</f>
        <v>2459637</v>
      </c>
      <c r="G58" s="9" t="n">
        <f aca="false">(F58-2451545)/36525</f>
        <v>0.22154688569473</v>
      </c>
      <c r="I58" s="0" t="n">
        <f aca="false">MOD(280.46646+G58*(36000.76983+G58*0.0003032),360)</f>
        <v>336.324913331253</v>
      </c>
      <c r="J58" s="0" t="n">
        <f aca="false">357.52911+G58*(35999.05029-0.0001537*G58)</f>
        <v>8333.00658217339</v>
      </c>
      <c r="K58" s="0" t="n">
        <f aca="false">0.016708634-G58*(0.000042037+0.0000001267*G58)</f>
        <v>0.0166993146147471</v>
      </c>
      <c r="L58" s="0" t="n">
        <f aca="false">SIN(RADIANS(J58))*(1.914602-G58*(0.004817+0.000014*G58))+SIN(RADIANS(2*J58))*(0.019993-0.000101*G58)+SIN(RADIANS(3*J58))*0.000289</f>
        <v>1.54764779053524</v>
      </c>
      <c r="M58" s="0" t="n">
        <f aca="false">I58+L58</f>
        <v>337.872561121788</v>
      </c>
      <c r="N58" s="0" t="n">
        <f aca="false">J58+L58</f>
        <v>8334.55422996393</v>
      </c>
      <c r="O58" s="0" t="n">
        <f aca="false">(1.000001018*(1-K58*K58))/(1+K58*COS(RADIANS(N58)))</f>
        <v>0.990133235683164</v>
      </c>
      <c r="P58" s="0" t="n">
        <f aca="false">M58-0.00569-0.00478*SIN(RADIANS(125.04-1934.136*G58))</f>
        <v>337.862883389812</v>
      </c>
      <c r="Q58" s="0" t="n">
        <f aca="false">23+(26+((21.448-G58*(46.815+G58*(0.00059-G58*0.001813))))/60)/60</f>
        <v>23.4364100759173</v>
      </c>
      <c r="R58" s="0" t="n">
        <f aca="false">Q58+0.00256*COS(RADIANS(125.04-1934.136*G58))</f>
        <v>23.4378216112882</v>
      </c>
      <c r="S58" s="0" t="n">
        <f aca="false">DEGREES(ATAN2(COS(RADIANS(P58)),COS(RADIANS(R58))*SIN(RADIANS(P58))))</f>
        <v>-20.4679638466816</v>
      </c>
      <c r="T58" s="0" t="n">
        <f aca="false">DEGREES(ASIN(SIN(RADIANS(R58))*SIN(RADIANS(P58))))</f>
        <v>-8.62016190765822</v>
      </c>
      <c r="U58" s="0" t="n">
        <f aca="false">TAN(RADIANS(R58/2))*TAN(RADIANS(R58/2))</f>
        <v>0.0430289799634249</v>
      </c>
      <c r="V58" s="0" t="n">
        <f aca="false">4*DEGREES(U58*SIN(2*RADIANS(I58))-2*K58*SIN(RADIANS(J58))+4*K58*U58*SIN(RADIANS(J58))*COS(2*RADIANS(I58))-0.5*U58*U58*SIN(4*RADIANS(I58))-1.25*K58*K58*SIN(2*RADIANS(J58)))</f>
        <v>-12.8757119018139</v>
      </c>
      <c r="W58" s="0" t="n">
        <f aca="false">DEGREES(ACOS(COS(RADIANS(90.833))/(COS(RADIANS($B$2))*COS(RADIANS(T58)))-TAN(RADIANS($B$2))*TAN(RADIANS(T58))))</f>
        <v>73.2683964755349</v>
      </c>
      <c r="X58" s="7" t="n">
        <f aca="false">(720-4*$B$3-V58+$B$4*60)/1440</f>
        <v>0.517320824931815</v>
      </c>
      <c r="Y58" s="10" t="n">
        <f aca="false">(X58*1440-W58*4)/1440</f>
        <v>0.313797501388663</v>
      </c>
      <c r="Z58" s="7" t="n">
        <f aca="false">(X58*1440+W58*4)/1440</f>
        <v>0.720844148474968</v>
      </c>
      <c r="AA58" s="0" t="n">
        <f aca="false">8*W58</f>
        <v>586.147171804279</v>
      </c>
      <c r="AB58" s="0" t="n">
        <f aca="false">MOD(E58*1440+V58+4*$B$3-60*$B$4,1440)</f>
        <v>755.058012098186</v>
      </c>
      <c r="AC58" s="0" t="n">
        <f aca="false">IF(AB58/4&lt;0,AB58/4+180,AB58/4-180)</f>
        <v>8.76450302454651</v>
      </c>
      <c r="AD58" s="0" t="n">
        <f aca="false">DEGREES(ACOS(SIN(RADIANS($B$2))*SIN(RADIANS(T58))+COS(RADIANS($B$2))*COS(RADIANS(T58))*COS(RADIANS(AC58))))</f>
        <v>73.7335369163131</v>
      </c>
      <c r="AE58" s="0" t="n">
        <f aca="false">90-AD58</f>
        <v>16.2664630836869</v>
      </c>
      <c r="AF58" s="0" t="n">
        <f aca="false">IF(AE58&gt;85,0,IF(AE58&gt;5,58.1/TAN(RADIANS(AE58))-0.07/POWER(TAN(RADIANS(AE58)),3)+0.000086/POWER(TAN(RADIANS(AE58)),5),IF(AE58&gt;-0.575,1735+AE58*(-518.2+AE58*(103.4+AE58*(-12.79+AE58*0.711))),-20.772/TAN(RADIANS(AE58)))))/3600</f>
        <v>0.0545394325350632</v>
      </c>
      <c r="AG58" s="0" t="n">
        <f aca="false">AE58+AF58</f>
        <v>16.321002516222</v>
      </c>
      <c r="AH58" s="0" t="n">
        <f aca="false"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>189.029007211065</v>
      </c>
    </row>
    <row r="59" customFormat="false" ht="15" hidden="false" customHeight="false" outlineLevel="0" collapsed="false">
      <c r="D59" s="6" t="n">
        <f aca="false">D58+1</f>
        <v>44619</v>
      </c>
      <c r="E59" s="7" t="n">
        <f aca="false">$B$5</f>
        <v>0.541666666666667</v>
      </c>
      <c r="F59" s="8" t="n">
        <f aca="false">D59+2415018.5+E59-$B$4/24</f>
        <v>2459638</v>
      </c>
      <c r="G59" s="9" t="n">
        <f aca="false">(F59-2451545)/36525</f>
        <v>0.221574264202601</v>
      </c>
      <c r="I59" s="0" t="n">
        <f aca="false">MOD(280.46646+G59*(36000.76983+G59*0.0003032),360)</f>
        <v>337.310560695096</v>
      </c>
      <c r="J59" s="0" t="n">
        <f aca="false">357.52911+G59*(35999.05029-0.0001537*G59)</f>
        <v>8333.99218245325</v>
      </c>
      <c r="K59" s="0" t="n">
        <f aca="false">0.016708634-G59*(0.000042037+0.0000001267*G59)</f>
        <v>0.0166993134622996</v>
      </c>
      <c r="L59" s="0" t="n">
        <f aca="false">SIN(RADIANS(J59))*(1.914602-G59*(0.004817+0.000014*G59))+SIN(RADIANS(2*J59))*(0.019993-0.000101*G59)+SIN(RADIANS(3*J59))*0.000289</f>
        <v>1.5670123306753</v>
      </c>
      <c r="M59" s="0" t="n">
        <f aca="false">I59+L59</f>
        <v>338.877573025771</v>
      </c>
      <c r="N59" s="0" t="n">
        <f aca="false">J59+L59</f>
        <v>8335.55919478393</v>
      </c>
      <c r="O59" s="0" t="n">
        <f aca="false">(1.000001018*(1-K59*K59))/(1+K59*COS(RADIANS(N59)))</f>
        <v>0.990368740072396</v>
      </c>
      <c r="P59" s="0" t="n">
        <f aca="false">M59-0.00569-0.00478*SIN(RADIANS(125.04-1934.136*G59))</f>
        <v>338.867897731366</v>
      </c>
      <c r="Q59" s="0" t="n">
        <f aca="false">23+(26+((21.448-G59*(46.815+G59*(0.00059-G59*0.001813))))/60)/60</f>
        <v>23.4364097198826</v>
      </c>
      <c r="R59" s="0" t="n">
        <f aca="false">Q59+0.00256*COS(RADIANS(125.04-1934.136*G59))</f>
        <v>23.4378232284915</v>
      </c>
      <c r="S59" s="0" t="n">
        <f aca="false">DEGREES(ATAN2(COS(RADIANS(P59)),COS(RADIANS(R59))*SIN(RADIANS(P59))))</f>
        <v>-19.5256020709696</v>
      </c>
      <c r="T59" s="0" t="n">
        <f aca="false">DEGREES(ASIN(SIN(RADIANS(R59))*SIN(RADIANS(P59))))</f>
        <v>-8.24451830519965</v>
      </c>
      <c r="U59" s="0" t="n">
        <f aca="false">TAN(RADIANS(R59/2))*TAN(RADIANS(R59/2))</f>
        <v>0.0430289860702981</v>
      </c>
      <c r="V59" s="0" t="n">
        <f aca="false">4*DEGREES(U59*SIN(2*RADIANS(I59))-2*K59*SIN(RADIANS(J59))+4*K59*U59*SIN(RADIANS(J59))*COS(2*RADIANS(I59))-0.5*U59*U59*SIN(4*RADIANS(I59))-1.25*K59*K59*SIN(2*RADIANS(J59)))</f>
        <v>-12.7005777977794</v>
      </c>
      <c r="W59" s="0" t="n">
        <f aca="false">DEGREES(ACOS(COS(RADIANS(90.833))/(COS(RADIANS($B$2))*COS(RADIANS(T59)))-TAN(RADIANS($B$2))*TAN(RADIANS(T59))))</f>
        <v>74.1171962015964</v>
      </c>
      <c r="X59" s="7" t="n">
        <f aca="false">(720-4*$B$3-V59+$B$4*60)/1440</f>
        <v>0.517199204026236</v>
      </c>
      <c r="Y59" s="10" t="n">
        <f aca="false">(X59*1440-W59*4)/1440</f>
        <v>0.311318103466246</v>
      </c>
      <c r="Z59" s="7" t="n">
        <f aca="false">(X59*1440+W59*4)/1440</f>
        <v>0.723080304586226</v>
      </c>
      <c r="AA59" s="0" t="n">
        <f aca="false">8*W59</f>
        <v>592.937569612771</v>
      </c>
      <c r="AB59" s="0" t="n">
        <f aca="false">MOD(E59*1440+V59+4*$B$3-60*$B$4,1440)</f>
        <v>755.233146202221</v>
      </c>
      <c r="AC59" s="0" t="n">
        <f aca="false">IF(AB59/4&lt;0,AB59/4+180,AB59/4-180)</f>
        <v>8.80828655055515</v>
      </c>
      <c r="AD59" s="0" t="n">
        <f aca="false">DEGREES(ACOS(SIN(RADIANS($B$2))*SIN(RADIANS(T59))+COS(RADIANS($B$2))*COS(RADIANS(T59))*COS(RADIANS(AC59))))</f>
        <v>73.361691709553</v>
      </c>
      <c r="AE59" s="0" t="n">
        <f aca="false">90-AD59</f>
        <v>16.638308290447</v>
      </c>
      <c r="AF59" s="0" t="n">
        <f aca="false">IF(AE59&gt;85,0,IF(AE59&gt;5,58.1/TAN(RADIANS(AE59))-0.07/POWER(TAN(RADIANS(AE59)),3)+0.000086/POWER(TAN(RADIANS(AE59)),5),IF(AE59&gt;-0.575,1735+AE59*(-518.2+AE59*(103.4+AE59*(-12.79+AE59*0.711))),-20.772/TAN(RADIANS(AE59)))))/3600</f>
        <v>0.0532863615046532</v>
      </c>
      <c r="AG59" s="0" t="n">
        <f aca="false">AE59+AF59</f>
        <v>16.6915946519517</v>
      </c>
      <c r="AH59" s="0" t="n">
        <f aca="false"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>189.100604947115</v>
      </c>
    </row>
    <row r="60" customFormat="false" ht="15" hidden="false" customHeight="false" outlineLevel="0" collapsed="false">
      <c r="D60" s="6" t="n">
        <f aca="false">D59+1</f>
        <v>44620</v>
      </c>
      <c r="E60" s="7" t="n">
        <f aca="false">$B$5</f>
        <v>0.541666666666667</v>
      </c>
      <c r="F60" s="8" t="n">
        <f aca="false">D60+2415018.5+E60-$B$4/24</f>
        <v>2459639</v>
      </c>
      <c r="G60" s="9" t="n">
        <f aca="false">(F60-2451545)/36525</f>
        <v>0.221601642710472</v>
      </c>
      <c r="I60" s="0" t="n">
        <f aca="false">MOD(280.46646+G60*(36000.76983+G60*0.0003032),360)</f>
        <v>338.296208058939</v>
      </c>
      <c r="J60" s="0" t="n">
        <f aca="false">357.52911+G60*(35999.05029-0.0001537*G60)</f>
        <v>8334.97778273312</v>
      </c>
      <c r="K60" s="0" t="n">
        <f aca="false">0.016708634-G60*(0.000042037+0.0000001267*G60)</f>
        <v>0.016699312309852</v>
      </c>
      <c r="L60" s="0" t="n">
        <f aca="false">SIN(RADIANS(J60))*(1.914602-G60*(0.004817+0.000014*G60))+SIN(RADIANS(2*J60))*(0.019993-0.000101*G60)+SIN(RADIANS(3*J60))*0.000289</f>
        <v>1.58589611677356</v>
      </c>
      <c r="M60" s="0" t="n">
        <f aca="false">I60+L60</f>
        <v>339.882104175712</v>
      </c>
      <c r="N60" s="0" t="n">
        <f aca="false">J60+L60</f>
        <v>8336.56367884989</v>
      </c>
      <c r="O60" s="0" t="n">
        <f aca="false">(1.000001018*(1-K60*K60))/(1+K60*COS(RADIANS(N60)))</f>
        <v>0.990607093652699</v>
      </c>
      <c r="P60" s="0" t="n">
        <f aca="false">M60-0.00569-0.00478*SIN(RADIANS(125.04-1934.136*G60))</f>
        <v>339.872431322283</v>
      </c>
      <c r="Q60" s="0" t="n">
        <f aca="false">23+(26+((21.448-G60*(46.815+G60*(0.00059-G60*0.001813))))/60)/60</f>
        <v>23.436409363848</v>
      </c>
      <c r="R60" s="0" t="n">
        <f aca="false">Q60+0.00256*COS(RADIANS(125.04-1934.136*G60))</f>
        <v>23.4378248444874</v>
      </c>
      <c r="S60" s="0" t="n">
        <f aca="false">DEGREES(ATAN2(COS(RADIANS(P60)),COS(RADIANS(R60))*SIN(RADIANS(P60))))</f>
        <v>-18.5854837122798</v>
      </c>
      <c r="T60" s="0" t="n">
        <f aca="false">DEGREES(ASIN(SIN(RADIANS(R60))*SIN(RADIANS(P60))))</f>
        <v>-7.86686053136985</v>
      </c>
      <c r="U60" s="0" t="n">
        <f aca="false">TAN(RADIANS(R60/2))*TAN(RADIANS(R60/2))</f>
        <v>0.0430289921726125</v>
      </c>
      <c r="V60" s="0" t="n">
        <f aca="false">4*DEGREES(U60*SIN(2*RADIANS(I60))-2*K60*SIN(RADIANS(J60))+4*K60*U60*SIN(RADIANS(J60))*COS(2*RADIANS(I60))-0.5*U60*U60*SIN(4*RADIANS(I60))-1.25*K60*K60*SIN(2*RADIANS(J60)))</f>
        <v>-12.5164451188301</v>
      </c>
      <c r="W60" s="0" t="n">
        <f aca="false">DEGREES(ACOS(COS(RADIANS(90.833))/(COS(RADIANS($B$2))*COS(RADIANS(T60)))-TAN(RADIANS($B$2))*TAN(RADIANS(T60))))</f>
        <v>74.965430438324</v>
      </c>
      <c r="X60" s="7" t="n">
        <f aca="false">(720-4*$B$3-V60+$B$4*60)/1440</f>
        <v>0.517071334110299</v>
      </c>
      <c r="Y60" s="10" t="n">
        <f aca="false">(X60*1440-W60*4)/1440</f>
        <v>0.308834027337176</v>
      </c>
      <c r="Z60" s="7" t="n">
        <f aca="false">(X60*1440+W60*4)/1440</f>
        <v>0.725308640883421</v>
      </c>
      <c r="AA60" s="0" t="n">
        <f aca="false">8*W60</f>
        <v>599.723443506592</v>
      </c>
      <c r="AB60" s="0" t="n">
        <f aca="false">MOD(E60*1440+V60+4*$B$3-60*$B$4,1440)</f>
        <v>755.41727888117</v>
      </c>
      <c r="AC60" s="0" t="n">
        <f aca="false">IF(AB60/4&lt;0,AB60/4+180,AB60/4-180)</f>
        <v>8.85431972029247</v>
      </c>
      <c r="AD60" s="0" t="n">
        <f aca="false">DEGREES(ACOS(SIN(RADIANS($B$2))*SIN(RADIANS(T60))+COS(RADIANS($B$2))*COS(RADIANS(T60))*COS(RADIANS(AC60))))</f>
        <v>72.9880246613706</v>
      </c>
      <c r="AE60" s="0" t="n">
        <f aca="false">90-AD60</f>
        <v>17.0119753386294</v>
      </c>
      <c r="AF60" s="0" t="n">
        <f aca="false">IF(AE60&gt;85,0,IF(AE60&gt;5,58.1/TAN(RADIANS(AE60))-0.07/POWER(TAN(RADIANS(AE60)),3)+0.000086/POWER(TAN(RADIANS(AE60)),5),IF(AE60&gt;-0.575,1735+AE60*(-518.2+AE60*(103.4+AE60*(-12.79+AE60*0.711))),-20.772/TAN(RADIANS(AE60)))))/3600</f>
        <v>0.0520785045013056</v>
      </c>
      <c r="AG60" s="0" t="n">
        <f aca="false">AE60+AF60</f>
        <v>17.0640538431307</v>
      </c>
      <c r="AH60" s="0" t="n">
        <f aca="false"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>189.175035679161</v>
      </c>
    </row>
    <row r="61" customFormat="false" ht="15" hidden="false" customHeight="false" outlineLevel="0" collapsed="false">
      <c r="D61" s="6" t="n">
        <f aca="false">D60+1</f>
        <v>44621</v>
      </c>
      <c r="E61" s="7" t="n">
        <f aca="false">$B$5</f>
        <v>0.541666666666667</v>
      </c>
      <c r="F61" s="8" t="n">
        <f aca="false">D61+2415018.5+E61-$B$4/24</f>
        <v>2459640</v>
      </c>
      <c r="G61" s="9" t="n">
        <f aca="false">(F61-2451545)/36525</f>
        <v>0.221629021218344</v>
      </c>
      <c r="I61" s="0" t="n">
        <f aca="false">MOD(280.46646+G61*(36000.76983+G61*0.0003032),360)</f>
        <v>339.281855422783</v>
      </c>
      <c r="J61" s="0" t="n">
        <f aca="false">357.52911+G61*(35999.05029-0.0001537*G61)</f>
        <v>8335.96338301297</v>
      </c>
      <c r="K61" s="0" t="n">
        <f aca="false">0.016708634-G61*(0.000042037+0.0000001267*G61)</f>
        <v>0.0166993111574041</v>
      </c>
      <c r="L61" s="0" t="n">
        <f aca="false">SIN(RADIANS(J61))*(1.914602-G61*(0.004817+0.000014*G61))+SIN(RADIANS(2*J61))*(0.019993-0.000101*G61)+SIN(RADIANS(3*J61))*0.000289</f>
        <v>1.60429379324859</v>
      </c>
      <c r="M61" s="0" t="n">
        <f aca="false">I61+L61</f>
        <v>340.886149216032</v>
      </c>
      <c r="N61" s="0" t="n">
        <f aca="false">J61+L61</f>
        <v>8337.56767680622</v>
      </c>
      <c r="O61" s="0" t="n">
        <f aca="false">(1.000001018*(1-K61*K61))/(1+K61*COS(RADIANS(N61)))</f>
        <v>0.990848221812966</v>
      </c>
      <c r="P61" s="0" t="n">
        <f aca="false">M61-0.00569-0.00478*SIN(RADIANS(125.04-1934.136*G61))</f>
        <v>340.87647880698</v>
      </c>
      <c r="Q61" s="0" t="n">
        <f aca="false">23+(26+((21.448-G61*(46.815+G61*(0.00059-G61*0.001813))))/60)/60</f>
        <v>23.4364090078133</v>
      </c>
      <c r="R61" s="0" t="n">
        <f aca="false">Q61+0.00256*COS(RADIANS(125.04-1934.136*G61))</f>
        <v>23.4378264592743</v>
      </c>
      <c r="S61" s="0" t="n">
        <f aca="false">DEGREES(ATAN2(COS(RADIANS(P61)),COS(RADIANS(R61))*SIN(RADIANS(P61))))</f>
        <v>-17.6475346028777</v>
      </c>
      <c r="T61" s="0" t="n">
        <f aca="false">DEGREES(ASIN(SIN(RADIANS(R61))*SIN(RADIANS(P61))))</f>
        <v>-7.48729935903086</v>
      </c>
      <c r="U61" s="0" t="n">
        <f aca="false">TAN(RADIANS(R61/2))*TAN(RADIANS(R61/2))</f>
        <v>0.0430289982703616</v>
      </c>
      <c r="V61" s="0" t="n">
        <f aca="false">4*DEGREES(U61*SIN(2*RADIANS(I61))-2*K61*SIN(RADIANS(J61))+4*K61*U61*SIN(RADIANS(J61))*COS(2*RADIANS(I61))-0.5*U61*U61*SIN(4*RADIANS(I61))-1.25*K61*K61*SIN(2*RADIANS(J61)))</f>
        <v>-12.3236225851083</v>
      </c>
      <c r="W61" s="0" t="n">
        <f aca="false">DEGREES(ACOS(COS(RADIANS(90.833))/(COS(RADIANS($B$2))*COS(RADIANS(T61)))-TAN(RADIANS($B$2))*TAN(RADIANS(T61))))</f>
        <v>75.8130978719408</v>
      </c>
      <c r="X61" s="7" t="n">
        <f aca="false">(720-4*$B$3-V61+$B$4*60)/1440</f>
        <v>0.516937429572992</v>
      </c>
      <c r="Y61" s="10" t="n">
        <f aca="false">(X61*1440-W61*4)/1440</f>
        <v>0.306345491039823</v>
      </c>
      <c r="Z61" s="7" t="n">
        <f aca="false">(X61*1440+W61*4)/1440</f>
        <v>0.727529368106161</v>
      </c>
      <c r="AA61" s="0" t="n">
        <f aca="false">8*W61</f>
        <v>606.504782975526</v>
      </c>
      <c r="AB61" s="0" t="n">
        <f aca="false">MOD(E61*1440+V61+4*$B$3-60*$B$4,1440)</f>
        <v>755.610101414892</v>
      </c>
      <c r="AC61" s="0" t="n">
        <f aca="false">IF(AB61/4&lt;0,AB61/4+180,AB61/4-180)</f>
        <v>8.90252535372292</v>
      </c>
      <c r="AD61" s="0" t="n">
        <f aca="false">DEGREES(ACOS(SIN(RADIANS($B$2))*SIN(RADIANS(T61))+COS(RADIANS($B$2))*COS(RADIANS(T61))*COS(RADIANS(AC61))))</f>
        <v>72.6126452227885</v>
      </c>
      <c r="AE61" s="0" t="n">
        <f aca="false">90-AD61</f>
        <v>17.3873547772115</v>
      </c>
      <c r="AF61" s="0" t="n">
        <f aca="false">IF(AE61&gt;85,0,IF(AE61&gt;5,58.1/TAN(RADIANS(AE61))-0.07/POWER(TAN(RADIANS(AE61)),3)+0.000086/POWER(TAN(RADIANS(AE61)),5),IF(AE61&gt;-0.575,1735+AE61*(-518.2+AE61*(103.4+AE61*(-12.79+AE61*0.711))),-20.772/TAN(RADIANS(AE61)))))/3600</f>
        <v>0.0509137850250197</v>
      </c>
      <c r="AG61" s="0" t="n">
        <f aca="false">AE61+AF61</f>
        <v>17.4382685622365</v>
      </c>
      <c r="AH61" s="0" t="n">
        <f aca="false"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>189.252239777023</v>
      </c>
    </row>
    <row r="62" customFormat="false" ht="15" hidden="false" customHeight="false" outlineLevel="0" collapsed="false">
      <c r="D62" s="6" t="n">
        <f aca="false">D61+1</f>
        <v>44622</v>
      </c>
      <c r="E62" s="7" t="n">
        <f aca="false">$B$5</f>
        <v>0.541666666666667</v>
      </c>
      <c r="F62" s="8" t="n">
        <f aca="false">D62+2415018.5+E62-$B$4/24</f>
        <v>2459641</v>
      </c>
      <c r="G62" s="9" t="n">
        <f aca="false">(F62-2451545)/36525</f>
        <v>0.221656399726215</v>
      </c>
      <c r="I62" s="0" t="n">
        <f aca="false">MOD(280.46646+G62*(36000.76983+G62*0.0003032),360)</f>
        <v>340.267502786628</v>
      </c>
      <c r="J62" s="0" t="n">
        <f aca="false">357.52911+G62*(35999.05029-0.0001537*G62)</f>
        <v>8336.94898329283</v>
      </c>
      <c r="K62" s="0" t="n">
        <f aca="false">0.016708634-G62*(0.000042037+0.0000001267*G62)</f>
        <v>0.0166993100049561</v>
      </c>
      <c r="L62" s="0" t="n">
        <f aca="false">SIN(RADIANS(J62))*(1.914602-G62*(0.004817+0.000014*G62))+SIN(RADIANS(2*J62))*(0.019993-0.000101*G62)+SIN(RADIANS(3*J62))*0.000289</f>
        <v>1.62220016855269</v>
      </c>
      <c r="M62" s="0" t="n">
        <f aca="false">I62+L62</f>
        <v>341.889702955181</v>
      </c>
      <c r="N62" s="0" t="n">
        <f aca="false">J62+L62</f>
        <v>8338.57118346139</v>
      </c>
      <c r="O62" s="0" t="n">
        <f aca="false">(1.000001018*(1-K62*K62))/(1+K62*COS(RADIANS(N62)))</f>
        <v>0.991092049182132</v>
      </c>
      <c r="P62" s="0" t="n">
        <f aca="false">M62-0.00569-0.00478*SIN(RADIANS(125.04-1934.136*G62))</f>
        <v>341.880034993907</v>
      </c>
      <c r="Q62" s="0" t="n">
        <f aca="false">23+(26+((21.448-G62*(46.815+G62*(0.00059-G62*0.001813))))/60)/60</f>
        <v>23.4364086517787</v>
      </c>
      <c r="R62" s="0" t="n">
        <f aca="false">Q62+0.00256*COS(RADIANS(125.04-1934.136*G62))</f>
        <v>23.4378280728504</v>
      </c>
      <c r="S62" s="0" t="n">
        <f aca="false">DEGREES(ATAN2(COS(RADIANS(P62)),COS(RADIANS(R62))*SIN(RADIANS(P62))))</f>
        <v>-16.711679315631</v>
      </c>
      <c r="T62" s="0" t="n">
        <f aca="false">DEGREES(ASIN(SIN(RADIANS(R62))*SIN(RADIANS(P62))))</f>
        <v>-7.10594506708375</v>
      </c>
      <c r="U62" s="0" t="n">
        <f aca="false">TAN(RADIANS(R62/2))*TAN(RADIANS(R62/2))</f>
        <v>0.0430290043635392</v>
      </c>
      <c r="V62" s="0" t="n">
        <f aca="false">4*DEGREES(U62*SIN(2*RADIANS(I62))-2*K62*SIN(RADIANS(J62))+4*K62*U62*SIN(RADIANS(J62))*COS(2*RADIANS(I62))-0.5*U62*U62*SIN(4*RADIANS(I62))-1.25*K62*K62*SIN(2*RADIANS(J62)))</f>
        <v>-12.1224238223345</v>
      </c>
      <c r="W62" s="0" t="n">
        <f aca="false">DEGREES(ACOS(COS(RADIANS(90.833))/(COS(RADIANS($B$2))*COS(RADIANS(T62)))-TAN(RADIANS($B$2))*TAN(RADIANS(T62))))</f>
        <v>76.6602016820162</v>
      </c>
      <c r="X62" s="7" t="n">
        <f aca="false">(720-4*$B$3-V62+$B$4*60)/1440</f>
        <v>0.516797708209955</v>
      </c>
      <c r="Y62" s="10" t="n">
        <f aca="false">(X62*1440-W62*4)/1440</f>
        <v>0.303852703537687</v>
      </c>
      <c r="Z62" s="7" t="n">
        <f aca="false">(X62*1440+W62*4)/1440</f>
        <v>0.729742712882222</v>
      </c>
      <c r="AA62" s="0" t="n">
        <f aca="false">8*W62</f>
        <v>613.28161345613</v>
      </c>
      <c r="AB62" s="0" t="n">
        <f aca="false">MOD(E62*1440+V62+4*$B$3-60*$B$4,1440)</f>
        <v>755.811300177666</v>
      </c>
      <c r="AC62" s="0" t="n">
        <f aca="false">IF(AB62/4&lt;0,AB62/4+180,AB62/4-180)</f>
        <v>8.95282504441639</v>
      </c>
      <c r="AD62" s="0" t="n">
        <f aca="false">DEGREES(ACOS(SIN(RADIANS($B$2))*SIN(RADIANS(T62))+COS(RADIANS($B$2))*COS(RADIANS(T62))*COS(RADIANS(AC62))))</f>
        <v>72.2356622503035</v>
      </c>
      <c r="AE62" s="0" t="n">
        <f aca="false">90-AD62</f>
        <v>17.7643377496965</v>
      </c>
      <c r="AF62" s="0" t="n">
        <f aca="false">IF(AE62&gt;85,0,IF(AE62&gt;5,58.1/TAN(RADIANS(AE62))-0.07/POWER(TAN(RADIANS(AE62)),3)+0.000086/POWER(TAN(RADIANS(AE62)),5),IF(AE62&gt;-0.575,1735+AE62*(-518.2+AE62*(103.4+AE62*(-12.79+AE62*0.711))),-20.772/TAN(RADIANS(AE62)))))/3600</f>
        <v>0.0497902360071653</v>
      </c>
      <c r="AG62" s="0" t="n">
        <f aca="false">AE62+AF62</f>
        <v>17.8141279857037</v>
      </c>
      <c r="AH62" s="0" t="n">
        <f aca="false"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>189.332155707188</v>
      </c>
    </row>
    <row r="63" customFormat="false" ht="15" hidden="false" customHeight="false" outlineLevel="0" collapsed="false">
      <c r="D63" s="6" t="n">
        <f aca="false">D62+1</f>
        <v>44623</v>
      </c>
      <c r="E63" s="7" t="n">
        <f aca="false">$B$5</f>
        <v>0.541666666666667</v>
      </c>
      <c r="F63" s="8" t="n">
        <f aca="false">D63+2415018.5+E63-$B$4/24</f>
        <v>2459642</v>
      </c>
      <c r="G63" s="9" t="n">
        <f aca="false">(F63-2451545)/36525</f>
        <v>0.221683778234086</v>
      </c>
      <c r="I63" s="0" t="n">
        <f aca="false">MOD(280.46646+G63*(36000.76983+G63*0.0003032),360)</f>
        <v>341.253150150473</v>
      </c>
      <c r="J63" s="0" t="n">
        <f aca="false">357.52911+G63*(35999.05029-0.0001537*G63)</f>
        <v>8337.93458357269</v>
      </c>
      <c r="K63" s="0" t="n">
        <f aca="false">0.016708634-G63*(0.000042037+0.0000001267*G63)</f>
        <v>0.0166993088525079</v>
      </c>
      <c r="L63" s="0" t="n">
        <f aca="false">SIN(RADIANS(J63))*(1.914602-G63*(0.004817+0.000014*G63))+SIN(RADIANS(2*J63))*(0.019993-0.000101*G63)+SIN(RADIANS(3*J63))*0.000289</f>
        <v>1.63961021635858</v>
      </c>
      <c r="M63" s="0" t="n">
        <f aca="false">I63+L63</f>
        <v>342.892760366831</v>
      </c>
      <c r="N63" s="0" t="n">
        <f aca="false">J63+L63</f>
        <v>8339.57419378905</v>
      </c>
      <c r="O63" s="0" t="n">
        <f aca="false">(1.000001018*(1-K63*K63))/(1+K63*COS(RADIANS(N63)))</f>
        <v>0.991338499656289</v>
      </c>
      <c r="P63" s="0" t="n">
        <f aca="false">M63-0.00569-0.00478*SIN(RADIANS(125.04-1934.136*G63))</f>
        <v>342.883094856733</v>
      </c>
      <c r="Q63" s="0" t="n">
        <f aca="false">23+(26+((21.448-G63*(46.815+G63*(0.00059-G63*0.001813))))/60)/60</f>
        <v>23.4364082957441</v>
      </c>
      <c r="R63" s="0" t="n">
        <f aca="false">Q63+0.00256*COS(RADIANS(125.04-1934.136*G63))</f>
        <v>23.437829685214</v>
      </c>
      <c r="S63" s="0" t="n">
        <f aca="false">DEGREES(ATAN2(COS(RADIANS(P63)),COS(RADIANS(R63))*SIN(RADIANS(P63))))</f>
        <v>-15.7778412503334</v>
      </c>
      <c r="T63" s="0" t="n">
        <f aca="false">DEGREES(ASIN(SIN(RADIANS(R63))*SIN(RADIANS(P63))))</f>
        <v>-6.72290743295142</v>
      </c>
      <c r="U63" s="0" t="n">
        <f aca="false">TAN(RADIANS(R63/2))*TAN(RADIANS(R63/2))</f>
        <v>0.0430290104521388</v>
      </c>
      <c r="V63" s="0" t="n">
        <f aca="false">4*DEGREES(U63*SIN(2*RADIANS(I63))-2*K63*SIN(RADIANS(J63))+4*K63*U63*SIN(RADIANS(J63))*COS(2*RADIANS(I63))-0.5*U63*U63*SIN(4*RADIANS(I63))-1.25*K63*K63*SIN(2*RADIANS(J63)))</f>
        <v>-11.9131669280144</v>
      </c>
      <c r="W63" s="0" t="n">
        <f aca="false">DEGREES(ACOS(COS(RADIANS(90.833))/(COS(RADIANS($B$2))*COS(RADIANS(T63)))-TAN(RADIANS($B$2))*TAN(RADIANS(T63))))</f>
        <v>77.5067492525503</v>
      </c>
      <c r="X63" s="7" t="n">
        <f aca="false">(720-4*$B$3-V63+$B$4*60)/1440</f>
        <v>0.516652390922232</v>
      </c>
      <c r="Y63" s="10" t="n">
        <f aca="false">(X63*1440-W63*4)/1440</f>
        <v>0.301355865220704</v>
      </c>
      <c r="Z63" s="7" t="n">
        <f aca="false">(X63*1440+W63*4)/1440</f>
        <v>0.731948916623761</v>
      </c>
      <c r="AA63" s="0" t="n">
        <f aca="false">8*W63</f>
        <v>620.053994020402</v>
      </c>
      <c r="AB63" s="0" t="n">
        <f aca="false">MOD(E63*1440+V63+4*$B$3-60*$B$4,1440)</f>
        <v>756.020557071986</v>
      </c>
      <c r="AC63" s="0" t="n">
        <f aca="false">IF(AB63/4&lt;0,AB63/4+180,AB63/4-180)</f>
        <v>9.00513926799638</v>
      </c>
      <c r="AD63" s="0" t="n">
        <f aca="false">DEGREES(ACOS(SIN(RADIANS($B$2))*SIN(RADIANS(T63))+COS(RADIANS($B$2))*COS(RADIANS(T63))*COS(RADIANS(AC63))))</f>
        <v>71.8571839880326</v>
      </c>
      <c r="AE63" s="0" t="n">
        <f aca="false">90-AD63</f>
        <v>18.1428160119674</v>
      </c>
      <c r="AF63" s="0" t="n">
        <f aca="false">IF(AE63&gt;85,0,IF(AE63&gt;5,58.1/TAN(RADIANS(AE63))-0.07/POWER(TAN(RADIANS(AE63)),3)+0.000086/POWER(TAN(RADIANS(AE63)),5),IF(AE63&gt;-0.575,1735+AE63*(-518.2+AE63*(103.4+AE63*(-12.79+AE63*0.711))),-20.772/TAN(RADIANS(AE63)))))/3600</f>
        <v>0.048705993951449</v>
      </c>
      <c r="AG63" s="0" t="n">
        <f aca="false">AE63+AF63</f>
        <v>18.1915220059189</v>
      </c>
      <c r="AH63" s="0" t="n">
        <f aca="false"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>189.414720095653</v>
      </c>
    </row>
    <row r="64" customFormat="false" ht="15" hidden="false" customHeight="false" outlineLevel="0" collapsed="false">
      <c r="D64" s="6" t="n">
        <f aca="false">D63+1</f>
        <v>44624</v>
      </c>
      <c r="E64" s="7" t="n">
        <f aca="false">$B$5</f>
        <v>0.541666666666667</v>
      </c>
      <c r="F64" s="8" t="n">
        <f aca="false">D64+2415018.5+E64-$B$4/24</f>
        <v>2459643</v>
      </c>
      <c r="G64" s="9" t="n">
        <f aca="false">(F64-2451545)/36525</f>
        <v>0.221711156741958</v>
      </c>
      <c r="I64" s="0" t="n">
        <f aca="false">MOD(280.46646+G64*(36000.76983+G64*0.0003032),360)</f>
        <v>342.238797514316</v>
      </c>
      <c r="J64" s="0" t="n">
        <f aca="false">357.52911+G64*(35999.05029-0.0001537*G64)</f>
        <v>8338.92018385255</v>
      </c>
      <c r="K64" s="0" t="n">
        <f aca="false">0.016708634-G64*(0.000042037+0.0000001267*G64)</f>
        <v>0.0166993077000595</v>
      </c>
      <c r="L64" s="0" t="n">
        <f aca="false">SIN(RADIANS(J64))*(1.914602-G64*(0.004817+0.000014*G64))+SIN(RADIANS(2*J64))*(0.019993-0.000101*G64)+SIN(RADIANS(3*J64))*0.000289</f>
        <v>1.65651907667342</v>
      </c>
      <c r="M64" s="0" t="n">
        <f aca="false">I64+L64</f>
        <v>343.895316590989</v>
      </c>
      <c r="N64" s="0" t="n">
        <f aca="false">J64+L64</f>
        <v>8340.57670292923</v>
      </c>
      <c r="O64" s="0" t="n">
        <f aca="false">(1.000001018*(1-K64*K64))/(1+K64*COS(RADIANS(N64)))</f>
        <v>0.991587496425929</v>
      </c>
      <c r="P64" s="0" t="n">
        <f aca="false">M64-0.00569-0.00478*SIN(RADIANS(125.04-1934.136*G64))</f>
        <v>343.885653535462</v>
      </c>
      <c r="Q64" s="0" t="n">
        <f aca="false">23+(26+((21.448-G64*(46.815+G64*(0.00059-G64*0.001813))))/60)/60</f>
        <v>23.4364079397094</v>
      </c>
      <c r="R64" s="0" t="n">
        <f aca="false">Q64+0.00256*COS(RADIANS(125.04-1934.136*G64))</f>
        <v>23.4378312963635</v>
      </c>
      <c r="S64" s="0" t="n">
        <f aca="false">DEGREES(ATAN2(COS(RADIANS(P64)),COS(RADIANS(R64))*SIN(RADIANS(P64))))</f>
        <v>-14.8459427178737</v>
      </c>
      <c r="T64" s="0" t="n">
        <f aca="false">DEGREES(ASIN(SIN(RADIANS(R64))*SIN(RADIANS(P64))))</f>
        <v>-6.33829572684497</v>
      </c>
      <c r="U64" s="0" t="n">
        <f aca="false">TAN(RADIANS(R64/2))*TAN(RADIANS(R64/2))</f>
        <v>0.0430290165361541</v>
      </c>
      <c r="V64" s="0" t="n">
        <f aca="false">4*DEGREES(U64*SIN(2*RADIANS(I64))-2*K64*SIN(RADIANS(J64))+4*K64*U64*SIN(RADIANS(J64))*COS(2*RADIANS(I64))-0.5*U64*U64*SIN(4*RADIANS(I64))-1.25*K64*K64*SIN(2*RADIANS(J64)))</f>
        <v>-11.6961740504319</v>
      </c>
      <c r="W64" s="0" t="n">
        <f aca="false">DEGREES(ACOS(COS(RADIANS(90.833))/(COS(RADIANS($B$2))*COS(RADIANS(T64)))-TAN(RADIANS($B$2))*TAN(RADIANS(T64))))</f>
        <v>78.3527518976466</v>
      </c>
      <c r="X64" s="7" t="n">
        <f aca="false">(720-4*$B$3-V64+$B$4*60)/1440</f>
        <v>0.516501701423911</v>
      </c>
      <c r="Y64" s="10" t="n">
        <f aca="false">(X64*1440-W64*4)/1440</f>
        <v>0.298855168374893</v>
      </c>
      <c r="Z64" s="7" t="n">
        <f aca="false">(X64*1440+W64*4)/1440</f>
        <v>0.734148234472929</v>
      </c>
      <c r="AA64" s="0" t="n">
        <f aca="false">8*W64</f>
        <v>626.822015181173</v>
      </c>
      <c r="AB64" s="0" t="n">
        <f aca="false">MOD(E64*1440+V64+4*$B$3-60*$B$4,1440)</f>
        <v>756.237549949568</v>
      </c>
      <c r="AC64" s="0" t="n">
        <f aca="false">IF(AB64/4&lt;0,AB64/4+180,AB64/4-180)</f>
        <v>9.05938748739203</v>
      </c>
      <c r="AD64" s="0" t="n">
        <f aca="false">DEGREES(ACOS(SIN(RADIANS($B$2))*SIN(RADIANS(T64))+COS(RADIANS($B$2))*COS(RADIANS(T64))*COS(RADIANS(AC64))))</f>
        <v>71.4773180517314</v>
      </c>
      <c r="AE64" s="0" t="n">
        <f aca="false">90-AD64</f>
        <v>18.5226819482686</v>
      </c>
      <c r="AF64" s="0" t="n">
        <f aca="false">IF(AE64&gt;85,0,IF(AE64&gt;5,58.1/TAN(RADIANS(AE64))-0.07/POWER(TAN(RADIANS(AE64)),3)+0.000086/POWER(TAN(RADIANS(AE64)),5),IF(AE64&gt;-0.575,1735+AE64*(-518.2+AE64*(103.4+AE64*(-12.79+AE64*0.711))),-20.772/TAN(RADIANS(AE64)))))/3600</f>
        <v>0.047659293327879</v>
      </c>
      <c r="AG64" s="0" t="n">
        <f aca="false">AE64+AF64</f>
        <v>18.5703412415965</v>
      </c>
      <c r="AH64" s="0" t="n">
        <f aca="false"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>189.499867789415</v>
      </c>
    </row>
    <row r="65" customFormat="false" ht="15" hidden="false" customHeight="false" outlineLevel="0" collapsed="false">
      <c r="D65" s="6" t="n">
        <f aca="false">D64+1</f>
        <v>44625</v>
      </c>
      <c r="E65" s="7" t="n">
        <f aca="false">$B$5</f>
        <v>0.541666666666667</v>
      </c>
      <c r="F65" s="8" t="n">
        <f aca="false">D65+2415018.5+E65-$B$4/24</f>
        <v>2459644</v>
      </c>
      <c r="G65" s="9" t="n">
        <f aca="false">(F65-2451545)/36525</f>
        <v>0.221738535249829</v>
      </c>
      <c r="I65" s="0" t="n">
        <f aca="false">MOD(280.46646+G65*(36000.76983+G65*0.0003032),360)</f>
        <v>343.224444878162</v>
      </c>
      <c r="J65" s="0" t="n">
        <f aca="false">357.52911+G65*(35999.05029-0.0001537*G65)</f>
        <v>8339.90578413241</v>
      </c>
      <c r="K65" s="0" t="n">
        <f aca="false">0.016708634-G65*(0.000042037+0.0000001267*G65)</f>
        <v>0.0166993065476109</v>
      </c>
      <c r="L65" s="0" t="n">
        <f aca="false">SIN(RADIANS(J65))*(1.914602-G65*(0.004817+0.000014*G65))+SIN(RADIANS(2*J65))*(0.019993-0.000101*G65)+SIN(RADIANS(3*J65))*0.000289</f>
        <v>1.67292205688005</v>
      </c>
      <c r="M65" s="0" t="n">
        <f aca="false">I65+L65</f>
        <v>344.897366935042</v>
      </c>
      <c r="N65" s="0" t="n">
        <f aca="false">J65+L65</f>
        <v>8341.57870618929</v>
      </c>
      <c r="O65" s="0" t="n">
        <f aca="false">(1.000001018*(1-K65*K65))/(1+K65*COS(RADIANS(N65)))</f>
        <v>0.991838962003287</v>
      </c>
      <c r="P65" s="0" t="n">
        <f aca="false">M65-0.00569-0.00478*SIN(RADIANS(125.04-1934.136*G65))</f>
        <v>344.88770633748</v>
      </c>
      <c r="Q65" s="0" t="n">
        <f aca="false">23+(26+((21.448-G65*(46.815+G65*(0.00059-G65*0.001813))))/60)/60</f>
        <v>23.4364075836748</v>
      </c>
      <c r="R65" s="0" t="n">
        <f aca="false">Q65+0.00256*COS(RADIANS(125.04-1934.136*G65))</f>
        <v>23.4378329062973</v>
      </c>
      <c r="S65" s="0" t="n">
        <f aca="false">DEGREES(ATAN2(COS(RADIANS(P65)),COS(RADIANS(R65))*SIN(RADIANS(P65))))</f>
        <v>-13.915905022261</v>
      </c>
      <c r="T65" s="0" t="n">
        <f aca="false">DEGREES(ASIN(SIN(RADIANS(R65))*SIN(RADIANS(P65))))</f>
        <v>-5.95221870771156</v>
      </c>
      <c r="U65" s="0" t="n">
        <f aca="false">TAN(RADIANS(R65/2))*TAN(RADIANS(R65/2))</f>
        <v>0.0430290226155789</v>
      </c>
      <c r="V65" s="0" t="n">
        <f aca="false">4*DEGREES(U65*SIN(2*RADIANS(I65))-2*K65*SIN(RADIANS(J65))+4*K65*U65*SIN(RADIANS(J65))*COS(2*RADIANS(I65))-0.5*U65*U65*SIN(4*RADIANS(I65))-1.25*K65*K65*SIN(2*RADIANS(J65)))</f>
        <v>-11.4717709809095</v>
      </c>
      <c r="W65" s="0" t="n">
        <f aca="false">DEGREES(ACOS(COS(RADIANS(90.833))/(COS(RADIANS($B$2))*COS(RADIANS(T65)))-TAN(RADIANS($B$2))*TAN(RADIANS(T65))))</f>
        <v>79.1982246008159</v>
      </c>
      <c r="X65" s="7" t="n">
        <f aca="false">(720-4*$B$3-V65+$B$4*60)/1440</f>
        <v>0.516345865958965</v>
      </c>
      <c r="Y65" s="10" t="n">
        <f aca="false">(X65*1440-W65*4)/1440</f>
        <v>0.296350797623365</v>
      </c>
      <c r="Z65" s="7" t="n">
        <f aca="false">(X65*1440+W65*4)/1440</f>
        <v>0.736340934294565</v>
      </c>
      <c r="AA65" s="0" t="n">
        <f aca="false">8*W65</f>
        <v>633.585796806527</v>
      </c>
      <c r="AB65" s="0" t="n">
        <f aca="false">MOD(E65*1440+V65+4*$B$3-60*$B$4,1440)</f>
        <v>756.461953019091</v>
      </c>
      <c r="AC65" s="0" t="n">
        <f aca="false">IF(AB65/4&lt;0,AB65/4+180,AB65/4-180)</f>
        <v>9.11548825477263</v>
      </c>
      <c r="AD65" s="0" t="n">
        <f aca="false">DEGREES(ACOS(SIN(RADIANS($B$2))*SIN(RADIANS(T65))+COS(RADIANS($B$2))*COS(RADIANS(T65))*COS(RADIANS(AC65))))</f>
        <v>71.0961714146228</v>
      </c>
      <c r="AE65" s="0" t="n">
        <f aca="false">90-AD65</f>
        <v>18.9038285853772</v>
      </c>
      <c r="AF65" s="0" t="n">
        <f aca="false">IF(AE65&gt;85,0,IF(AE65&gt;5,58.1/TAN(RADIANS(AE65))-0.07/POWER(TAN(RADIANS(AE65)),3)+0.000086/POWER(TAN(RADIANS(AE65)),5),IF(AE65&gt;-0.575,1735+AE65*(-518.2+AE65*(103.4+AE65*(-12.79+AE65*0.711))),-20.772/TAN(RADIANS(AE65)))))/3600</f>
        <v>0.0466484612237209</v>
      </c>
      <c r="AG65" s="0" t="n">
        <f aca="false">AE65+AF65</f>
        <v>18.9504770466009</v>
      </c>
      <c r="AH65" s="0" t="n">
        <f aca="false"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>189.58753191643</v>
      </c>
    </row>
    <row r="66" customFormat="false" ht="15" hidden="false" customHeight="false" outlineLevel="0" collapsed="false">
      <c r="D66" s="6" t="n">
        <f aca="false">D65+1</f>
        <v>44626</v>
      </c>
      <c r="E66" s="7" t="n">
        <f aca="false">$B$5</f>
        <v>0.541666666666667</v>
      </c>
      <c r="F66" s="8" t="n">
        <f aca="false">D66+2415018.5+E66-$B$4/24</f>
        <v>2459645</v>
      </c>
      <c r="G66" s="9" t="n">
        <f aca="false">(F66-2451545)/36525</f>
        <v>0.2217659137577</v>
      </c>
      <c r="I66" s="0" t="n">
        <f aca="false">MOD(280.46646+G66*(36000.76983+G66*0.0003032),360)</f>
        <v>344.210092242007</v>
      </c>
      <c r="J66" s="0" t="n">
        <f aca="false">357.52911+G66*(35999.05029-0.0001537*G66)</f>
        <v>8340.89138441227</v>
      </c>
      <c r="K66" s="0" t="n">
        <f aca="false">0.016708634-G66*(0.000042037+0.0000001267*G66)</f>
        <v>0.0166993053951621</v>
      </c>
      <c r="L66" s="0" t="n">
        <f aca="false">SIN(RADIANS(J66))*(1.914602-G66*(0.004817+0.000014*G66))+SIN(RADIANS(2*J66))*(0.019993-0.000101*G66)+SIN(RADIANS(3*J66))*0.000289</f>
        <v>1.68881463270573</v>
      </c>
      <c r="M66" s="0" t="n">
        <f aca="false">I66+L66</f>
        <v>345.898906874713</v>
      </c>
      <c r="N66" s="0" t="n">
        <f aca="false">J66+L66</f>
        <v>8342.58019904497</v>
      </c>
      <c r="O66" s="0" t="n">
        <f aca="false">(1.000001018*(1-K66*K66))/(1+K66*COS(RADIANS(N66)))</f>
        <v>0.992092818249786</v>
      </c>
      <c r="P66" s="0" t="n">
        <f aca="false">M66-0.00569-0.00478*SIN(RADIANS(125.04-1934.136*G66))</f>
        <v>345.889248738506</v>
      </c>
      <c r="Q66" s="0" t="n">
        <f aca="false">23+(26+((21.448-G66*(46.815+G66*(0.00059-G66*0.001813))))/60)/60</f>
        <v>23.4364072276402</v>
      </c>
      <c r="R66" s="0" t="n">
        <f aca="false">Q66+0.00256*COS(RADIANS(125.04-1934.136*G66))</f>
        <v>23.4378345150135</v>
      </c>
      <c r="S66" s="0" t="n">
        <f aca="false">DEGREES(ATAN2(COS(RADIANS(P66)),COS(RADIANS(R66))*SIN(RADIANS(P66))))</f>
        <v>-12.9876485405802</v>
      </c>
      <c r="T66" s="0" t="n">
        <f aca="false">DEGREES(ASIN(SIN(RADIANS(R66))*SIN(RADIANS(P66))))</f>
        <v>-5.56478462078541</v>
      </c>
      <c r="U66" s="0" t="n">
        <f aca="false">TAN(RADIANS(R66/2))*TAN(RADIANS(R66/2))</f>
        <v>0.0430290286904066</v>
      </c>
      <c r="V66" s="0" t="n">
        <f aca="false">4*DEGREES(U66*SIN(2*RADIANS(I66))-2*K66*SIN(RADIANS(J66))+4*K66*U66*SIN(RADIANS(J66))*COS(2*RADIANS(I66))-0.5*U66*U66*SIN(4*RADIANS(I66))-1.25*K66*K66*SIN(2*RADIANS(J66)))</f>
        <v>-11.2402867597454</v>
      </c>
      <c r="W66" s="0" t="n">
        <f aca="false">DEGREES(ACOS(COS(RADIANS(90.833))/(COS(RADIANS($B$2))*COS(RADIANS(T66)))-TAN(RADIANS($B$2))*TAN(RADIANS(T66))))</f>
        <v>80.0431857669613</v>
      </c>
      <c r="X66" s="7" t="n">
        <f aca="false">(720-4*$B$3-V66+$B$4*60)/1440</f>
        <v>0.516185113027601</v>
      </c>
      <c r="Y66" s="10" t="n">
        <f aca="false">(X66*1440-W66*4)/1440</f>
        <v>0.293842930341598</v>
      </c>
      <c r="Z66" s="7" t="n">
        <f aca="false">(X66*1440+W66*4)/1440</f>
        <v>0.738527295713604</v>
      </c>
      <c r="AA66" s="0" t="n">
        <f aca="false">8*W66</f>
        <v>640.34548613569</v>
      </c>
      <c r="AB66" s="0" t="n">
        <f aca="false">MOD(E66*1440+V66+4*$B$3-60*$B$4,1440)</f>
        <v>756.693437240255</v>
      </c>
      <c r="AC66" s="0" t="n">
        <f aca="false">IF(AB66/4&lt;0,AB66/4+180,AB66/4-180)</f>
        <v>9.17335931006363</v>
      </c>
      <c r="AD66" s="0" t="n">
        <f aca="false">DEGREES(ACOS(SIN(RADIANS($B$2))*SIN(RADIANS(T66))+COS(RADIANS($B$2))*COS(RADIANS(T66))*COS(RADIANS(AC66))))</f>
        <v>70.7138503949972</v>
      </c>
      <c r="AE66" s="0" t="n">
        <f aca="false">90-AD66</f>
        <v>19.2861496050028</v>
      </c>
      <c r="AF66" s="0" t="n">
        <f aca="false">IF(AE66&gt;85,0,IF(AE66&gt;5,58.1/TAN(RADIANS(AE66))-0.07/POWER(TAN(RADIANS(AE66)),3)+0.000086/POWER(TAN(RADIANS(AE66)),5),IF(AE66&gt;-0.575,1735+AE66*(-518.2+AE66*(103.4+AE66*(-12.79+AE66*0.711))),-20.772/TAN(RADIANS(AE66)))))/3600</f>
        <v>0.0456719122517167</v>
      </c>
      <c r="AG66" s="0" t="n">
        <f aca="false">AE66+AF66</f>
        <v>19.3318215172545</v>
      </c>
      <c r="AH66" s="0" t="n">
        <f aca="false"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>189.677643943916</v>
      </c>
    </row>
    <row r="67" customFormat="false" ht="15" hidden="false" customHeight="false" outlineLevel="0" collapsed="false">
      <c r="D67" s="6" t="n">
        <f aca="false">D66+1</f>
        <v>44627</v>
      </c>
      <c r="E67" s="7" t="n">
        <f aca="false">$B$5</f>
        <v>0.541666666666667</v>
      </c>
      <c r="F67" s="8" t="n">
        <f aca="false">D67+2415018.5+E67-$B$4/24</f>
        <v>2459646</v>
      </c>
      <c r="G67" s="9" t="n">
        <f aca="false">(F67-2451545)/36525</f>
        <v>0.221793292265572</v>
      </c>
      <c r="I67" s="0" t="n">
        <f aca="false">MOD(280.46646+G67*(36000.76983+G67*0.0003032),360)</f>
        <v>345.195739605853</v>
      </c>
      <c r="J67" s="0" t="n">
        <f aca="false">357.52911+G67*(35999.05029-0.0001537*G67)</f>
        <v>8341.87698469213</v>
      </c>
      <c r="K67" s="0" t="n">
        <f aca="false">0.016708634-G67*(0.000042037+0.0000001267*G67)</f>
        <v>0.0166993042427131</v>
      </c>
      <c r="L67" s="0" t="n">
        <f aca="false">SIN(RADIANS(J67))*(1.914602-G67*(0.004817+0.000014*G67))+SIN(RADIANS(2*J67))*(0.019993-0.000101*G67)+SIN(RADIANS(3*J67))*0.000289</f>
        <v>1.70419244911915</v>
      </c>
      <c r="M67" s="0" t="n">
        <f aca="false">I67+L67</f>
        <v>346.899932054972</v>
      </c>
      <c r="N67" s="0" t="n">
        <f aca="false">J67+L67</f>
        <v>8343.58117714125</v>
      </c>
      <c r="O67" s="0" t="n">
        <f aca="false">(1.000001018*(1-K67*K67))/(1+K67*COS(RADIANS(N67)))</f>
        <v>0.992348986403555</v>
      </c>
      <c r="P67" s="0" t="n">
        <f aca="false">M67-0.00569-0.00478*SIN(RADIANS(125.04-1934.136*G67))</f>
        <v>346.890276383512</v>
      </c>
      <c r="Q67" s="0" t="n">
        <f aca="false">23+(26+((21.448-G67*(46.815+G67*(0.00059-G67*0.001813))))/60)/60</f>
        <v>23.4364068716055</v>
      </c>
      <c r="R67" s="0" t="n">
        <f aca="false">Q67+0.00256*COS(RADIANS(125.04-1934.136*G67))</f>
        <v>23.4378361225106</v>
      </c>
      <c r="S67" s="0" t="n">
        <f aca="false">DEGREES(ATAN2(COS(RADIANS(P67)),COS(RADIANS(R67))*SIN(RADIANS(P67))))</f>
        <v>-12.0610928008631</v>
      </c>
      <c r="T67" s="0" t="n">
        <f aca="false">DEGREES(ASIN(SIN(RADIANS(R67))*SIN(RADIANS(P67))))</f>
        <v>-5.17610119662376</v>
      </c>
      <c r="U67" s="0" t="n">
        <f aca="false">TAN(RADIANS(R67/2))*TAN(RADIANS(R67/2))</f>
        <v>0.043029034760631</v>
      </c>
      <c r="V67" s="0" t="n">
        <f aca="false">4*DEGREES(U67*SIN(2*RADIANS(I67))-2*K67*SIN(RADIANS(J67))+4*K67*U67*SIN(RADIANS(J67))*COS(2*RADIANS(I67))-0.5*U67*U67*SIN(4*RADIANS(I67))-1.25*K67*K67*SIN(2*RADIANS(J67)))</f>
        <v>-11.0020532961063</v>
      </c>
      <c r="W67" s="0" t="n">
        <f aca="false">DEGREES(ACOS(COS(RADIANS(90.833))/(COS(RADIANS($B$2))*COS(RADIANS(T67)))-TAN(RADIANS($B$2))*TAN(RADIANS(T67))))</f>
        <v>80.8876569862372</v>
      </c>
      <c r="X67" s="7" t="n">
        <f aca="false">(720-4*$B$3-V67+$B$4*60)/1440</f>
        <v>0.516019673122296</v>
      </c>
      <c r="Y67" s="10" t="n">
        <f aca="false">(X67*1440-W67*4)/1440</f>
        <v>0.291331737049415</v>
      </c>
      <c r="Z67" s="7" t="n">
        <f aca="false">(X67*1440+W67*4)/1440</f>
        <v>0.740707609195177</v>
      </c>
      <c r="AA67" s="0" t="n">
        <f aca="false">8*W67</f>
        <v>647.101255889898</v>
      </c>
      <c r="AB67" s="0" t="n">
        <f aca="false">MOD(E67*1440+V67+4*$B$3-60*$B$4,1440)</f>
        <v>756.931670703894</v>
      </c>
      <c r="AC67" s="0" t="n">
        <f aca="false">IF(AB67/4&lt;0,AB67/4+180,AB67/4-180)</f>
        <v>9.23291767597343</v>
      </c>
      <c r="AD67" s="0" t="n">
        <f aca="false">DEGREES(ACOS(SIN(RADIANS($B$2))*SIN(RADIANS(T67))+COS(RADIANS($B$2))*COS(RADIANS(T67))*COS(RADIANS(AC67))))</f>
        <v>70.3304606455021</v>
      </c>
      <c r="AE67" s="0" t="n">
        <f aca="false">90-AD67</f>
        <v>19.6695393544979</v>
      </c>
      <c r="AF67" s="0" t="n">
        <f aca="false">IF(AE67&gt;85,0,IF(AE67&gt;5,58.1/TAN(RADIANS(AE67))-0.07/POWER(TAN(RADIANS(AE67)),3)+0.000086/POWER(TAN(RADIANS(AE67)),5),IF(AE67&gt;-0.575,1735+AE67*(-518.2+AE67*(103.4+AE67*(-12.79+AE67*0.711))),-20.772/TAN(RADIANS(AE67)))))/3600</f>
        <v>0.0447281437127922</v>
      </c>
      <c r="AG67" s="0" t="n">
        <f aca="false">AE67+AF67</f>
        <v>19.7142674982107</v>
      </c>
      <c r="AH67" s="0" t="n">
        <f aca="false"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>189.770133734861</v>
      </c>
    </row>
    <row r="68" customFormat="false" ht="15" hidden="false" customHeight="false" outlineLevel="0" collapsed="false">
      <c r="D68" s="6" t="n">
        <f aca="false">D67+1</f>
        <v>44628</v>
      </c>
      <c r="E68" s="7" t="n">
        <f aca="false">$B$5</f>
        <v>0.541666666666667</v>
      </c>
      <c r="F68" s="8" t="n">
        <f aca="false">D68+2415018.5+E68-$B$4/24</f>
        <v>2459647</v>
      </c>
      <c r="G68" s="9" t="n">
        <f aca="false">(F68-2451545)/36525</f>
        <v>0.221820670773443</v>
      </c>
      <c r="I68" s="0" t="n">
        <f aca="false">MOD(280.46646+G68*(36000.76983+G68*0.0003032),360)</f>
        <v>346.1813869697</v>
      </c>
      <c r="J68" s="0" t="n">
        <f aca="false">357.52911+G68*(35999.05029-0.0001537*G68)</f>
        <v>8342.86258497199</v>
      </c>
      <c r="K68" s="0" t="n">
        <f aca="false">0.016708634-G68*(0.000042037+0.0000001267*G68)</f>
        <v>0.016699303090264</v>
      </c>
      <c r="L68" s="0" t="n">
        <f aca="false">SIN(RADIANS(J68))*(1.914602-G68*(0.004817+0.000014*G68))+SIN(RADIANS(2*J68))*(0.019993-0.000101*G68)+SIN(RADIANS(3*J68))*0.000289</f>
        <v>1.71905132115523</v>
      </c>
      <c r="M68" s="0" t="n">
        <f aca="false">I68+L68</f>
        <v>347.900438290855</v>
      </c>
      <c r="N68" s="0" t="n">
        <f aca="false">J68+L68</f>
        <v>8344.58163629314</v>
      </c>
      <c r="O68" s="0" t="n">
        <f aca="false">(1.000001018*(1-K68*K68))/(1+K68*COS(RADIANS(N68)))</f>
        <v>0.992607387107023</v>
      </c>
      <c r="P68" s="0" t="n">
        <f aca="false">M68-0.00569-0.00478*SIN(RADIANS(125.04-1934.136*G68))</f>
        <v>347.890785087528</v>
      </c>
      <c r="Q68" s="0" t="n">
        <f aca="false">23+(26+((21.448-G68*(46.815+G68*(0.00059-G68*0.001813))))/60)/60</f>
        <v>23.4364065155709</v>
      </c>
      <c r="R68" s="0" t="n">
        <f aca="false">Q68+0.00256*COS(RADIANS(125.04-1934.136*G68))</f>
        <v>23.4378377287869</v>
      </c>
      <c r="S68" s="0" t="n">
        <f aca="false">DEGREES(ATAN2(COS(RADIANS(P68)),COS(RADIANS(R68))*SIN(RADIANS(P68))))</f>
        <v>-11.1361565579998</v>
      </c>
      <c r="T68" s="0" t="n">
        <f aca="false">DEGREES(ASIN(SIN(RADIANS(R68))*SIN(RADIANS(P68))))</f>
        <v>-4.78627565156539</v>
      </c>
      <c r="U68" s="0" t="n">
        <f aca="false">TAN(RADIANS(R68/2))*TAN(RADIANS(R68/2))</f>
        <v>0.0430290408262458</v>
      </c>
      <c r="V68" s="0" t="n">
        <f aca="false">4*DEGREES(U68*SIN(2*RADIANS(I68))-2*K68*SIN(RADIANS(J68))+4*K68*U68*SIN(RADIANS(J68))*COS(2*RADIANS(I68))-0.5*U68*U68*SIN(4*RADIANS(I68))-1.25*K68*K68*SIN(2*RADIANS(J68)))</f>
        <v>-10.7574050020962</v>
      </c>
      <c r="W68" s="0" t="n">
        <f aca="false">DEGREES(ACOS(COS(RADIANS(90.833))/(COS(RADIANS($B$2))*COS(RADIANS(T68)))-TAN(RADIANS($B$2))*TAN(RADIANS(T68))))</f>
        <v>81.7316628089101</v>
      </c>
      <c r="X68" s="7" t="n">
        <f aca="false">(720-4*$B$3-V68+$B$4*60)/1440</f>
        <v>0.515849778473678</v>
      </c>
      <c r="Y68" s="10" t="n">
        <f aca="false">(X68*1440-W68*4)/1440</f>
        <v>0.288817381782261</v>
      </c>
      <c r="Z68" s="7" t="n">
        <f aca="false">(X68*1440+W68*4)/1440</f>
        <v>0.742882175165095</v>
      </c>
      <c r="AA68" s="0" t="n">
        <f aca="false">8*W68</f>
        <v>653.853302471281</v>
      </c>
      <c r="AB68" s="0" t="n">
        <f aca="false">MOD(E68*1440+V68+4*$B$3-60*$B$4,1440)</f>
        <v>757.176318997904</v>
      </c>
      <c r="AC68" s="0" t="n">
        <f aca="false">IF(AB68/4&lt;0,AB68/4+180,AB68/4-180)</f>
        <v>9.29407974947594</v>
      </c>
      <c r="AD68" s="0" t="n">
        <f aca="false">DEGREES(ACOS(SIN(RADIANS($B$2))*SIN(RADIANS(T68))+COS(RADIANS($B$2))*COS(RADIANS(T68))*COS(RADIANS(AC68))))</f>
        <v>69.9461071440947</v>
      </c>
      <c r="AE68" s="0" t="n">
        <f aca="false">90-AD68</f>
        <v>20.0538928559053</v>
      </c>
      <c r="AF68" s="0" t="n">
        <f aca="false">IF(AE68&gt;85,0,IF(AE68&gt;5,58.1/TAN(RADIANS(AE68))-0.07/POWER(TAN(RADIANS(AE68)),3)+0.000086/POWER(TAN(RADIANS(AE68)),5),IF(AE68&gt;-0.575,1735+AE68*(-518.2+AE68*(103.4+AE68*(-12.79+AE68*0.711))),-20.772/TAN(RADIANS(AE68)))))/3600</f>
        <v>0.0438157310083723</v>
      </c>
      <c r="AG68" s="0" t="n">
        <f aca="false">AE68+AF68</f>
        <v>20.0977085869136</v>
      </c>
      <c r="AH68" s="0" t="n">
        <f aca="false"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>189.864929602644</v>
      </c>
    </row>
    <row r="69" customFormat="false" ht="15" hidden="false" customHeight="false" outlineLevel="0" collapsed="false">
      <c r="D69" s="6" t="n">
        <f aca="false">D68+1</f>
        <v>44629</v>
      </c>
      <c r="E69" s="7" t="n">
        <f aca="false">$B$5</f>
        <v>0.541666666666667</v>
      </c>
      <c r="F69" s="8" t="n">
        <f aca="false">D69+2415018.5+E69-$B$4/24</f>
        <v>2459648</v>
      </c>
      <c r="G69" s="9" t="n">
        <f aca="false">(F69-2451545)/36525</f>
        <v>0.221848049281314</v>
      </c>
      <c r="I69" s="0" t="n">
        <f aca="false">MOD(280.46646+G69*(36000.76983+G69*0.0003032),360)</f>
        <v>347.167034333548</v>
      </c>
      <c r="J69" s="0" t="n">
        <f aca="false">357.52911+G69*(35999.05029-0.0001537*G69)</f>
        <v>8343.84818525184</v>
      </c>
      <c r="K69" s="0" t="n">
        <f aca="false">0.016708634-G69*(0.000042037+0.0000001267*G69)</f>
        <v>0.0166993019378146</v>
      </c>
      <c r="L69" s="0" t="n">
        <f aca="false">SIN(RADIANS(J69))*(1.914602-G69*(0.004817+0.000014*G69))+SIN(RADIANS(2*J69))*(0.019993-0.000101*G69)+SIN(RADIANS(3*J69))*0.000289</f>
        <v>1.73338723466937</v>
      </c>
      <c r="M69" s="0" t="n">
        <f aca="false">I69+L69</f>
        <v>348.900421568218</v>
      </c>
      <c r="N69" s="0" t="n">
        <f aca="false">J69+L69</f>
        <v>8345.58157248651</v>
      </c>
      <c r="O69" s="0" t="n">
        <f aca="false">(1.000001018*(1-K69*K69))/(1+K69*COS(RADIANS(N69)))</f>
        <v>0.992867940434559</v>
      </c>
      <c r="P69" s="0" t="n">
        <f aca="false">M69-0.00569-0.00478*SIN(RADIANS(125.04-1934.136*G69))</f>
        <v>348.890770836409</v>
      </c>
      <c r="Q69" s="0" t="n">
        <f aca="false">23+(26+((21.448-G69*(46.815+G69*(0.00059-G69*0.001813))))/60)/60</f>
        <v>23.4364061595363</v>
      </c>
      <c r="R69" s="0" t="n">
        <f aca="false">Q69+0.00256*COS(RADIANS(125.04-1934.136*G69))</f>
        <v>23.4378393338406</v>
      </c>
      <c r="S69" s="0" t="n">
        <f aca="false">DEGREES(ATAN2(COS(RADIANS(P69)),COS(RADIANS(R69))*SIN(RADIANS(P69))))</f>
        <v>-10.2127578676955</v>
      </c>
      <c r="T69" s="0" t="n">
        <f aca="false">DEGREES(ASIN(SIN(RADIANS(R69))*SIN(RADIANS(P69))))</f>
        <v>-4.3954146894976</v>
      </c>
      <c r="U69" s="0" t="n">
        <f aca="false">TAN(RADIANS(R69/2))*TAN(RADIANS(R69/2))</f>
        <v>0.0430290468872446</v>
      </c>
      <c r="V69" s="0" t="n">
        <f aca="false">4*DEGREES(U69*SIN(2*RADIANS(I69))-2*K69*SIN(RADIANS(J69))+4*K69*U69*SIN(RADIANS(J69))*COS(2*RADIANS(I69))-0.5*U69*U69*SIN(4*RADIANS(I69))-1.25*K69*K69*SIN(2*RADIANS(J69)))</f>
        <v>-10.5066784410967</v>
      </c>
      <c r="W69" s="0" t="n">
        <f aca="false">DEGREES(ACOS(COS(RADIANS(90.833))/(COS(RADIANS($B$2))*COS(RADIANS(T69)))-TAN(RADIANS($B$2))*TAN(RADIANS(T69))))</f>
        <v>82.5752305305046</v>
      </c>
      <c r="X69" s="7" t="n">
        <f aca="false">(720-4*$B$3-V69+$B$4*60)/1440</f>
        <v>0.515675662806317</v>
      </c>
      <c r="Y69" s="10" t="n">
        <f aca="false">(X69*1440-W69*4)/1440</f>
        <v>0.286300022443804</v>
      </c>
      <c r="Z69" s="7" t="n">
        <f aca="false">(X69*1440+W69*4)/1440</f>
        <v>0.74505130316883</v>
      </c>
      <c r="AA69" s="0" t="n">
        <f aca="false">8*W69</f>
        <v>660.601844244037</v>
      </c>
      <c r="AB69" s="0" t="n">
        <f aca="false">MOD(E69*1440+V69+4*$B$3-60*$B$4,1440)</f>
        <v>757.427045558903</v>
      </c>
      <c r="AC69" s="0" t="n">
        <f aca="false">IF(AB69/4&lt;0,AB69/4+180,AB69/4-180)</f>
        <v>9.35676138972582</v>
      </c>
      <c r="AD69" s="0" t="n">
        <f aca="false">DEGREES(ACOS(SIN(RADIANS($B$2))*SIN(RADIANS(T69))+COS(RADIANS($B$2))*COS(RADIANS(T69))*COS(RADIANS(AC69))))</f>
        <v>69.5608941865741</v>
      </c>
      <c r="AE69" s="0" t="n">
        <f aca="false">90-AD69</f>
        <v>20.4391058134259</v>
      </c>
      <c r="AF69" s="0" t="n">
        <f aca="false">IF(AE69&gt;85,0,IF(AE69&gt;5,58.1/TAN(RADIANS(AE69))-0.07/POWER(TAN(RADIANS(AE69)),3)+0.000086/POWER(TAN(RADIANS(AE69)),5),IF(AE69&gt;-0.575,1735+AE69*(-518.2+AE69*(103.4+AE69*(-12.79+AE69*0.711))),-20.772/TAN(RADIANS(AE69)))))/3600</f>
        <v>0.0429333232956017</v>
      </c>
      <c r="AG69" s="0" t="n">
        <f aca="false">AE69+AF69</f>
        <v>20.4820391367215</v>
      </c>
      <c r="AH69" s="0" t="n">
        <f aca="false"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>189.961958363666</v>
      </c>
    </row>
    <row r="70" customFormat="false" ht="15" hidden="false" customHeight="false" outlineLevel="0" collapsed="false">
      <c r="D70" s="6" t="n">
        <f aca="false">D69+1</f>
        <v>44630</v>
      </c>
      <c r="E70" s="7" t="n">
        <f aca="false">$B$5</f>
        <v>0.541666666666667</v>
      </c>
      <c r="F70" s="8" t="n">
        <f aca="false">D70+2415018.5+E70-$B$4/24</f>
        <v>2459649</v>
      </c>
      <c r="G70" s="9" t="n">
        <f aca="false">(F70-2451545)/36525</f>
        <v>0.221875427789185</v>
      </c>
      <c r="I70" s="0" t="n">
        <f aca="false">MOD(280.46646+G70*(36000.76983+G70*0.0003032),360)</f>
        <v>348.152681697397</v>
      </c>
      <c r="J70" s="0" t="n">
        <f aca="false">357.52911+G70*(35999.05029-0.0001537*G70)</f>
        <v>8344.8337855317</v>
      </c>
      <c r="K70" s="0" t="n">
        <f aca="false">0.016708634-G70*(0.000042037+0.0000001267*G70)</f>
        <v>0.016699300785365</v>
      </c>
      <c r="L70" s="0" t="n">
        <f aca="false">SIN(RADIANS(J70))*(1.914602-G70*(0.004817+0.000014*G70))+SIN(RADIANS(2*J70))*(0.019993-0.000101*G70)+SIN(RADIANS(3*J70))*0.000289</f>
        <v>1.74719634702053</v>
      </c>
      <c r="M70" s="0" t="n">
        <f aca="false">I70+L70</f>
        <v>349.899878044417</v>
      </c>
      <c r="N70" s="0" t="n">
        <f aca="false">J70+L70</f>
        <v>8346.58098187872</v>
      </c>
      <c r="O70" s="0" t="n">
        <f aca="false">(1.000001018*(1-K70*K70))/(1+K70*COS(RADIANS(N70)))</f>
        <v>0.993130565920159</v>
      </c>
      <c r="P70" s="0" t="n">
        <f aca="false">M70-0.00569-0.00478*SIN(RADIANS(125.04-1934.136*G70))</f>
        <v>349.890229787511</v>
      </c>
      <c r="Q70" s="0" t="n">
        <f aca="false">23+(26+((21.448-G70*(46.815+G70*(0.00059-G70*0.001813))))/60)/60</f>
        <v>23.4364058035016</v>
      </c>
      <c r="R70" s="0" t="n">
        <f aca="false">Q70+0.00256*COS(RADIANS(125.04-1934.136*G70))</f>
        <v>23.4378409376702</v>
      </c>
      <c r="S70" s="0" t="n">
        <f aca="false">DEGREES(ATAN2(COS(RADIANS(P70)),COS(RADIANS(R70))*SIN(RADIANS(P70))))</f>
        <v>-9.29081415858049</v>
      </c>
      <c r="T70" s="0" t="n">
        <f aca="false">DEGREES(ASIN(SIN(RADIANS(R70))*SIN(RADIANS(P70))))</f>
        <v>-4.00362450485924</v>
      </c>
      <c r="U70" s="0" t="n">
        <f aca="false">TAN(RADIANS(R70/2))*TAN(RADIANS(R70/2))</f>
        <v>0.0430290529436211</v>
      </c>
      <c r="V70" s="0" t="n">
        <f aca="false">4*DEGREES(U70*SIN(2*RADIANS(I70))-2*K70*SIN(RADIANS(J70))+4*K70*U70*SIN(RADIANS(J70))*COS(2*RADIANS(I70))-0.5*U70*U70*SIN(4*RADIANS(I70))-1.25*K70*K70*SIN(2*RADIANS(J70)))</f>
        <v>-10.250211990402</v>
      </c>
      <c r="W70" s="0" t="n">
        <f aca="false">DEGREES(ACOS(COS(RADIANS(90.833))/(COS(RADIANS($B$2))*COS(RADIANS(T70)))-TAN(RADIANS($B$2))*TAN(RADIANS(T70))))</f>
        <v>83.4183899864783</v>
      </c>
      <c r="X70" s="7" t="n">
        <f aca="false">(720-4*$B$3-V70+$B$4*60)/1440</f>
        <v>0.515497561104446</v>
      </c>
      <c r="Y70" s="10" t="n">
        <f aca="false">(X70*1440-W70*4)/1440</f>
        <v>0.283779811142006</v>
      </c>
      <c r="Z70" s="7" t="n">
        <f aca="false">(X70*1440+W70*4)/1440</f>
        <v>0.747215311066886</v>
      </c>
      <c r="AA70" s="0" t="n">
        <f aca="false">8*W70</f>
        <v>667.347119891826</v>
      </c>
      <c r="AB70" s="0" t="n">
        <f aca="false">MOD(E70*1440+V70+4*$B$3-60*$B$4,1440)</f>
        <v>757.683512009598</v>
      </c>
      <c r="AC70" s="0" t="n">
        <f aca="false">IF(AB70/4&lt;0,AB70/4+180,AB70/4-180)</f>
        <v>9.42087800239949</v>
      </c>
      <c r="AD70" s="0" t="n">
        <f aca="false">DEGREES(ACOS(SIN(RADIANS($B$2))*SIN(RADIANS(T70))+COS(RADIANS($B$2))*COS(RADIANS(T70))*COS(RADIANS(AC70))))</f>
        <v>69.1749253806524</v>
      </c>
      <c r="AE70" s="0" t="n">
        <f aca="false">90-AD70</f>
        <v>20.8250746193476</v>
      </c>
      <c r="AF70" s="0" t="n">
        <f aca="false">IF(AE70&gt;85,0,IF(AE70&gt;5,58.1/TAN(RADIANS(AE70))-0.07/POWER(TAN(RADIANS(AE70)),3)+0.000086/POWER(TAN(RADIANS(AE70)),5),IF(AE70&gt;-0.575,1735+AE70*(-518.2+AE70*(103.4+AE70*(-12.79+AE70*0.711))),-20.772/TAN(RADIANS(AE70)))))/3600</f>
        <v>0.0420796393776374</v>
      </c>
      <c r="AG70" s="0" t="n">
        <f aca="false">AE70+AF70</f>
        <v>20.8671542587253</v>
      </c>
      <c r="AH70" s="0" t="n">
        <f aca="false"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>190.061145387939</v>
      </c>
    </row>
    <row r="71" customFormat="false" ht="15" hidden="false" customHeight="false" outlineLevel="0" collapsed="false">
      <c r="D71" s="6" t="n">
        <f aca="false">D70+1</f>
        <v>44631</v>
      </c>
      <c r="E71" s="7" t="n">
        <f aca="false">$B$5</f>
        <v>0.541666666666667</v>
      </c>
      <c r="F71" s="8" t="n">
        <f aca="false">D71+2415018.5+E71-$B$4/24</f>
        <v>2459650</v>
      </c>
      <c r="G71" s="9" t="n">
        <f aca="false">(F71-2451545)/36525</f>
        <v>0.221902806297057</v>
      </c>
      <c r="I71" s="0" t="n">
        <f aca="false">MOD(280.46646+G71*(36000.76983+G71*0.0003032),360)</f>
        <v>349.138329061245</v>
      </c>
      <c r="J71" s="0" t="n">
        <f aca="false">357.52911+G71*(35999.05029-0.0001537*G71)</f>
        <v>8345.81938581156</v>
      </c>
      <c r="K71" s="0" t="n">
        <f aca="false">0.016708634-G71*(0.000042037+0.0000001267*G71)</f>
        <v>0.0166992996329153</v>
      </c>
      <c r="L71" s="0" t="n">
        <f aca="false">SIN(RADIANS(J71))*(1.914602-G71*(0.004817+0.000014*G71))+SIN(RADIANS(2*J71))*(0.019993-0.000101*G71)+SIN(RADIANS(3*J71))*0.000289</f>
        <v>1.76047498768438</v>
      </c>
      <c r="M71" s="0" t="n">
        <f aca="false">I71+L71</f>
        <v>350.898804048929</v>
      </c>
      <c r="N71" s="0" t="n">
        <f aca="false">J71+L71</f>
        <v>8347.57986079924</v>
      </c>
      <c r="O71" s="0" t="n">
        <f aca="false">(1.000001018*(1-K71*K71))/(1+K71*COS(RADIANS(N71)))</f>
        <v>0.993395182585164</v>
      </c>
      <c r="P71" s="0" t="n">
        <f aca="false">M71-0.00569-0.00478*SIN(RADIANS(125.04-1934.136*G71))</f>
        <v>350.889158270306</v>
      </c>
      <c r="Q71" s="0" t="n">
        <f aca="false">23+(26+((21.448-G71*(46.815+G71*(0.00059-G71*0.001813))))/60)/60</f>
        <v>23.436405447467</v>
      </c>
      <c r="R71" s="0" t="n">
        <f aca="false">Q71+0.00256*COS(RADIANS(125.04-1934.136*G71))</f>
        <v>23.4378425402739</v>
      </c>
      <c r="S71" s="0" t="n">
        <f aca="false">DEGREES(ATAN2(COS(RADIANS(P71)),COS(RADIANS(R71))*SIN(RADIANS(P71))))</f>
        <v>-8.37024230251969</v>
      </c>
      <c r="T71" s="0" t="n">
        <f aca="false">DEGREES(ASIN(SIN(RADIANS(R71))*SIN(RADIANS(P71))))</f>
        <v>-3.61101078677995</v>
      </c>
      <c r="U71" s="0" t="n">
        <f aca="false">TAN(RADIANS(R71/2))*TAN(RADIANS(R71/2))</f>
        <v>0.0430290589953689</v>
      </c>
      <c r="V71" s="0" t="n">
        <f aca="false">4*DEGREES(U71*SIN(2*RADIANS(I71))-2*K71*SIN(RADIANS(J71))+4*K71*U71*SIN(RADIANS(J71))*COS(2*RADIANS(I71))-0.5*U71*U71*SIN(4*RADIANS(I71))-1.25*K71*K71*SIN(2*RADIANS(J71)))</f>
        <v>-9.988345518065</v>
      </c>
      <c r="W71" s="0" t="n">
        <f aca="false">DEGREES(ACOS(COS(RADIANS(90.833))/(COS(RADIANS($B$2))*COS(RADIANS(T71)))-TAN(RADIANS($B$2))*TAN(RADIANS(T71))))</f>
        <v>84.2611733557658</v>
      </c>
      <c r="X71" s="7" t="n">
        <f aca="false">(720-4*$B$3-V71+$B$4*60)/1440</f>
        <v>0.515315709387545</v>
      </c>
      <c r="Y71" s="10" t="n">
        <f aca="false">(X71*1440-W71*4)/1440</f>
        <v>0.281256894510418</v>
      </c>
      <c r="Z71" s="7" t="n">
        <f aca="false">(X71*1440+W71*4)/1440</f>
        <v>0.749374524264672</v>
      </c>
      <c r="AA71" s="0" t="n">
        <f aca="false">8*W71</f>
        <v>674.089386846126</v>
      </c>
      <c r="AB71" s="0" t="n">
        <f aca="false">MOD(E71*1440+V71+4*$B$3-60*$B$4,1440)</f>
        <v>757.945378481935</v>
      </c>
      <c r="AC71" s="0" t="n">
        <f aca="false">IF(AB71/4&lt;0,AB71/4+180,AB71/4-180)</f>
        <v>9.48634462048375</v>
      </c>
      <c r="AD71" s="0" t="n">
        <f aca="false">DEGREES(ACOS(SIN(RADIANS($B$2))*SIN(RADIANS(T71))+COS(RADIANS($B$2))*COS(RADIANS(T71))*COS(RADIANS(AC71))))</f>
        <v>68.7883036414945</v>
      </c>
      <c r="AE71" s="0" t="n">
        <f aca="false">90-AD71</f>
        <v>21.2116963585055</v>
      </c>
      <c r="AF71" s="0" t="n">
        <f aca="false">IF(AE71&gt;85,0,IF(AE71&gt;5,58.1/TAN(RADIANS(AE71))-0.07/POWER(TAN(RADIANS(AE71)),3)+0.000086/POWER(TAN(RADIANS(AE71)),5),IF(AE71&gt;-0.575,1735+AE71*(-518.2+AE71*(103.4+AE71*(-12.79+AE71*0.711))),-20.772/TAN(RADIANS(AE71)))))/3600</f>
        <v>0.0412534638202506</v>
      </c>
      <c r="AG71" s="0" t="n">
        <f aca="false">AE71+AF71</f>
        <v>21.2529498223257</v>
      </c>
      <c r="AH71" s="0" t="n">
        <f aca="false"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>190.162414647598</v>
      </c>
    </row>
    <row r="72" customFormat="false" ht="15" hidden="false" customHeight="false" outlineLevel="0" collapsed="false">
      <c r="D72" s="6" t="n">
        <f aca="false">D71+1</f>
        <v>44632</v>
      </c>
      <c r="E72" s="7" t="n">
        <f aca="false">$B$5</f>
        <v>0.541666666666667</v>
      </c>
      <c r="F72" s="8" t="n">
        <f aca="false">D72+2415018.5+E72-$B$4/24</f>
        <v>2459651</v>
      </c>
      <c r="G72" s="9" t="n">
        <f aca="false">(F72-2451545)/36525</f>
        <v>0.221930184804928</v>
      </c>
      <c r="I72" s="0" t="n">
        <f aca="false">MOD(280.46646+G72*(36000.76983+G72*0.0003032),360)</f>
        <v>350.123976425093</v>
      </c>
      <c r="J72" s="0" t="n">
        <f aca="false">357.52911+G72*(35999.05029-0.0001537*G72)</f>
        <v>8346.80498609141</v>
      </c>
      <c r="K72" s="0" t="n">
        <f aca="false">0.016708634-G72*(0.000042037+0.0000001267*G72)</f>
        <v>0.0166992984804654</v>
      </c>
      <c r="L72" s="0" t="n">
        <f aca="false">SIN(RADIANS(J72))*(1.914602-G72*(0.004817+0.000014*G72))+SIN(RADIANS(2*J72))*(0.019993-0.000101*G72)+SIN(RADIANS(3*J72))*0.000289</f>
        <v>1.7732196587965</v>
      </c>
      <c r="M72" s="0" t="n">
        <f aca="false">I72+L72</f>
        <v>351.89719608389</v>
      </c>
      <c r="N72" s="0" t="n">
        <f aca="false">J72+L72</f>
        <v>8348.57820575021</v>
      </c>
      <c r="O72" s="0" t="n">
        <f aca="false">(1.000001018*(1-K72*K72))/(1+K72*COS(RADIANS(N72)))</f>
        <v>0.993661708965985</v>
      </c>
      <c r="P72" s="0" t="n">
        <f aca="false">M72-0.00569-0.00478*SIN(RADIANS(125.04-1934.136*G72))</f>
        <v>351.887552786928</v>
      </c>
      <c r="Q72" s="0" t="n">
        <f aca="false">23+(26+((21.448-G72*(46.815+G72*(0.00059-G72*0.001813))))/60)/60</f>
        <v>23.4364050914324</v>
      </c>
      <c r="R72" s="0" t="n">
        <f aca="false">Q72+0.00256*COS(RADIANS(125.04-1934.136*G72))</f>
        <v>23.4378441416501</v>
      </c>
      <c r="S72" s="0" t="n">
        <f aca="false">DEGREES(ATAN2(COS(RADIANS(P72)),COS(RADIANS(R72))*SIN(RADIANS(P72))))</f>
        <v>-7.45095868322056</v>
      </c>
      <c r="T72" s="0" t="n">
        <f aca="false">DEGREES(ASIN(SIN(RADIANS(R72))*SIN(RADIANS(P72))))</f>
        <v>-3.21767872427776</v>
      </c>
      <c r="U72" s="0" t="n">
        <f aca="false">TAN(RADIANS(R72/2))*TAN(RADIANS(R72/2))</f>
        <v>0.0430290650424819</v>
      </c>
      <c r="V72" s="0" t="n">
        <f aca="false">4*DEGREES(U72*SIN(2*RADIANS(I72))-2*K72*SIN(RADIANS(J72))+4*K72*U72*SIN(RADIANS(J72))*COS(2*RADIANS(I72))-0.5*U72*U72*SIN(4*RADIANS(I72))-1.25*K72*K72*SIN(2*RADIANS(J72)))</f>
        <v>-9.72142007379688</v>
      </c>
      <c r="W72" s="0" t="n">
        <f aca="false">DEGREES(ACOS(COS(RADIANS(90.833))/(COS(RADIANS($B$2))*COS(RADIANS(T72)))-TAN(RADIANS($B$2))*TAN(RADIANS(T72))))</f>
        <v>85.1036149725256</v>
      </c>
      <c r="X72" s="7" t="n">
        <f aca="false">(720-4*$B$3-V72+$B$4*60)/1440</f>
        <v>0.515130344495692</v>
      </c>
      <c r="Y72" s="10" t="n">
        <f aca="false">(X72*1440-W72*4)/1440</f>
        <v>0.278731414016454</v>
      </c>
      <c r="Z72" s="7" t="n">
        <f aca="false">(X72*1440+W72*4)/1440</f>
        <v>0.75152927497493</v>
      </c>
      <c r="AA72" s="0" t="n">
        <f aca="false">8*W72</f>
        <v>680.828919780205</v>
      </c>
      <c r="AB72" s="0" t="n">
        <f aca="false">MOD(E72*1440+V72+4*$B$3-60*$B$4,1440)</f>
        <v>758.212303926203</v>
      </c>
      <c r="AC72" s="0" t="n">
        <f aca="false">IF(AB72/4&lt;0,AB72/4+180,AB72/4-180)</f>
        <v>9.55307598155076</v>
      </c>
      <c r="AD72" s="0" t="n">
        <f aca="false">DEGREES(ACOS(SIN(RADIANS($B$2))*SIN(RADIANS(T72))+COS(RADIANS($B$2))*COS(RADIANS(T72))*COS(RADIANS(AC72))))</f>
        <v>68.4011311886745</v>
      </c>
      <c r="AE72" s="0" t="n">
        <f aca="false">90-AD72</f>
        <v>21.5988688113255</v>
      </c>
      <c r="AF72" s="0" t="n">
        <f aca="false">IF(AE72&gt;85,0,IF(AE72&gt;5,58.1/TAN(RADIANS(AE72))-0.07/POWER(TAN(RADIANS(AE72)),3)+0.000086/POWER(TAN(RADIANS(AE72)),5),IF(AE72&gt;-0.575,1735+AE72*(-518.2+AE72*(103.4+AE72*(-12.79+AE72*0.711))),-20.772/TAN(RADIANS(AE72)))))/3600</f>
        <v>0.0404536432854531</v>
      </c>
      <c r="AG72" s="0" t="n">
        <f aca="false">AE72+AF72</f>
        <v>21.639322454611</v>
      </c>
      <c r="AH72" s="0" t="n">
        <f aca="false"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>190.26568876329</v>
      </c>
    </row>
    <row r="73" customFormat="false" ht="15" hidden="false" customHeight="false" outlineLevel="0" collapsed="false">
      <c r="D73" s="6" t="n">
        <f aca="false">D72+1</f>
        <v>44633</v>
      </c>
      <c r="E73" s="7" t="n">
        <f aca="false">$B$5</f>
        <v>0.541666666666667</v>
      </c>
      <c r="F73" s="8" t="n">
        <f aca="false">D73+2415018.5+E73-$B$4/24</f>
        <v>2459652</v>
      </c>
      <c r="G73" s="9" t="n">
        <f aca="false">(F73-2451545)/36525</f>
        <v>0.221957563312799</v>
      </c>
      <c r="I73" s="0" t="n">
        <f aca="false">MOD(280.46646+G73*(36000.76983+G73*0.0003032),360)</f>
        <v>351.109623788941</v>
      </c>
      <c r="J73" s="0" t="n">
        <f aca="false">357.52911+G73*(35999.05029-0.0001537*G73)</f>
        <v>8347.79058637127</v>
      </c>
      <c r="K73" s="0" t="n">
        <f aca="false">0.016708634-G73*(0.000042037+0.0000001267*G73)</f>
        <v>0.0166992973280153</v>
      </c>
      <c r="L73" s="0" t="n">
        <f aca="false">SIN(RADIANS(J73))*(1.914602-G73*(0.004817+0.000014*G73))+SIN(RADIANS(2*J73))*(0.019993-0.000101*G73)+SIN(RADIANS(3*J73))*0.000289</f>
        <v>1.78542703562718</v>
      </c>
      <c r="M73" s="0" t="n">
        <f aca="false">I73+L73</f>
        <v>352.895050824569</v>
      </c>
      <c r="N73" s="0" t="n">
        <f aca="false">J73+L73</f>
        <v>8349.5760134069</v>
      </c>
      <c r="O73" s="0" t="n">
        <f aca="false">(1.000001018*(1-K73*K73))/(1+K73*COS(RADIANS(N73)))</f>
        <v>0.993930063141841</v>
      </c>
      <c r="P73" s="0" t="n">
        <f aca="false">M73-0.00569-0.00478*SIN(RADIANS(125.04-1934.136*G73))</f>
        <v>352.885410012646</v>
      </c>
      <c r="Q73" s="0" t="n">
        <f aca="false">23+(26+((21.448-G73*(46.815+G73*(0.00059-G73*0.001813))))/60)/60</f>
        <v>23.4364047353977</v>
      </c>
      <c r="R73" s="0" t="n">
        <f aca="false">Q73+0.00256*COS(RADIANS(125.04-1934.136*G73))</f>
        <v>23.437845741797</v>
      </c>
      <c r="S73" s="0" t="n">
        <f aca="false">DEGREES(ATAN2(COS(RADIANS(P73)),COS(RADIANS(R73))*SIN(RADIANS(P73))))</f>
        <v>-6.53287926321386</v>
      </c>
      <c r="T73" s="0" t="n">
        <f aca="false">DEGREES(ASIN(SIN(RADIANS(R73))*SIN(RADIANS(P73))))</f>
        <v>-2.82373301242589</v>
      </c>
      <c r="U73" s="0" t="n">
        <f aca="false">TAN(RADIANS(R73/2))*TAN(RADIANS(R73/2))</f>
        <v>0.0430290710849535</v>
      </c>
      <c r="V73" s="0" t="n">
        <f aca="false">4*DEGREES(U73*SIN(2*RADIANS(I73))-2*K73*SIN(RADIANS(J73))+4*K73*U73*SIN(RADIANS(J73))*COS(2*RADIANS(I73))-0.5*U73*U73*SIN(4*RADIANS(I73))-1.25*K73*K73*SIN(2*RADIANS(J73)))</f>
        <v>-9.44977759367114</v>
      </c>
      <c r="W73" s="0" t="n">
        <f aca="false">DEGREES(ACOS(COS(RADIANS(90.833))/(COS(RADIANS($B$2))*COS(RADIANS(T73)))-TAN(RADIANS($B$2))*TAN(RADIANS(T73))))</f>
        <v>85.945751145483</v>
      </c>
      <c r="X73" s="7" t="n">
        <f aca="false">(720-4*$B$3-V73+$B$4*60)/1440</f>
        <v>0.514941703884494</v>
      </c>
      <c r="Y73" s="10" t="n">
        <f aca="false">(X73*1440-W73*4)/1440</f>
        <v>0.276203506258152</v>
      </c>
      <c r="Z73" s="7" t="n">
        <f aca="false">(X73*1440+W73*4)/1440</f>
        <v>0.753679901510836</v>
      </c>
      <c r="AA73" s="0" t="n">
        <f aca="false">8*W73</f>
        <v>687.566009163864</v>
      </c>
      <c r="AB73" s="0" t="n">
        <f aca="false">MOD(E73*1440+V73+4*$B$3-60*$B$4,1440)</f>
        <v>758.483946406329</v>
      </c>
      <c r="AC73" s="0" t="n">
        <f aca="false">IF(AB73/4&lt;0,AB73/4+180,AB73/4-180)</f>
        <v>9.62098660158222</v>
      </c>
      <c r="AD73" s="0" t="n">
        <f aca="false">DEGREES(ACOS(SIN(RADIANS($B$2))*SIN(RADIANS(T73))+COS(RADIANS($B$2))*COS(RADIANS(T73))*COS(RADIANS(AC73))))</f>
        <v>68.013509544486</v>
      </c>
      <c r="AE73" s="0" t="n">
        <f aca="false">90-AD73</f>
        <v>21.986490455514</v>
      </c>
      <c r="AF73" s="0" t="n">
        <f aca="false">IF(AE73&gt;85,0,IF(AE73&gt;5,58.1/TAN(RADIANS(AE73))-0.07/POWER(TAN(RADIANS(AE73)),3)+0.000086/POWER(TAN(RADIANS(AE73)),5),IF(AE73&gt;-0.575,1735+AE73*(-518.2+AE73*(103.4+AE73*(-12.79+AE73*0.711))),-20.772/TAN(RADIANS(AE73)))))/3600</f>
        <v>0.0396790830725033</v>
      </c>
      <c r="AG73" s="0" t="n">
        <f aca="false">AE73+AF73</f>
        <v>22.0261695385865</v>
      </c>
      <c r="AH73" s="0" t="n">
        <f aca="false"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>190.370889048467</v>
      </c>
    </row>
    <row r="74" customFormat="false" ht="15" hidden="false" customHeight="false" outlineLevel="0" collapsed="false">
      <c r="D74" s="6" t="n">
        <f aca="false">D73+1</f>
        <v>44634</v>
      </c>
      <c r="E74" s="7" t="n">
        <f aca="false">$B$5</f>
        <v>0.541666666666667</v>
      </c>
      <c r="F74" s="8" t="n">
        <f aca="false">D74+2415018.5+E74-$B$4/24</f>
        <v>2459653</v>
      </c>
      <c r="G74" s="9" t="n">
        <f aca="false">(F74-2451545)/36525</f>
        <v>0.221984941820671</v>
      </c>
      <c r="I74" s="0" t="n">
        <f aca="false">MOD(280.46646+G74*(36000.76983+G74*0.0003032),360)</f>
        <v>352.09527115279</v>
      </c>
      <c r="J74" s="0" t="n">
        <f aca="false">357.52911+G74*(35999.05029-0.0001537*G74)</f>
        <v>8348.77618665113</v>
      </c>
      <c r="K74" s="0" t="n">
        <f aca="false">0.016708634-G74*(0.000042037+0.0000001267*G74)</f>
        <v>0.016699296175565</v>
      </c>
      <c r="L74" s="0" t="n">
        <f aca="false">SIN(RADIANS(J74))*(1.914602-G74*(0.004817+0.000014*G74))+SIN(RADIANS(2*J74))*(0.019993-0.000101*G74)+SIN(RADIANS(3*J74))*0.000289</f>
        <v>1.79709396698731</v>
      </c>
      <c r="M74" s="0" t="n">
        <f aca="false">I74+L74</f>
        <v>353.892365119777</v>
      </c>
      <c r="N74" s="0" t="n">
        <f aca="false">J74+L74</f>
        <v>8350.57328061812</v>
      </c>
      <c r="O74" s="0" t="n">
        <f aca="false">(1.000001018*(1-K74*K74))/(1+K74*COS(RADIANS(N74)))</f>
        <v>0.994200162762487</v>
      </c>
      <c r="P74" s="0" t="n">
        <f aca="false">M74-0.00569-0.00478*SIN(RADIANS(125.04-1934.136*G74))</f>
        <v>353.882726796267</v>
      </c>
      <c r="Q74" s="0" t="n">
        <f aca="false">23+(26+((21.448-G74*(46.815+G74*(0.00059-G74*0.001813))))/60)/60</f>
        <v>23.4364043793631</v>
      </c>
      <c r="R74" s="0" t="n">
        <f aca="false">Q74+0.00256*COS(RADIANS(125.04-1934.136*G74))</f>
        <v>23.4378473407131</v>
      </c>
      <c r="S74" s="0" t="n">
        <f aca="false">DEGREES(ATAN2(COS(RADIANS(P74)),COS(RADIANS(R74))*SIN(RADIANS(P74))))</f>
        <v>-5.61591964929844</v>
      </c>
      <c r="T74" s="0" t="n">
        <f aca="false">DEGREES(ASIN(SIN(RADIANS(R74))*SIN(RADIANS(P74))))</f>
        <v>-2.42927785940672</v>
      </c>
      <c r="U74" s="0" t="n">
        <f aca="false">TAN(RADIANS(R74/2))*TAN(RADIANS(R74/2))</f>
        <v>0.0430290771227776</v>
      </c>
      <c r="V74" s="0" t="n">
        <f aca="false">4*DEGREES(U74*SIN(2*RADIANS(I74))-2*K74*SIN(RADIANS(J74))+4*K74*U74*SIN(RADIANS(J74))*COS(2*RADIANS(I74))-0.5*U74*U74*SIN(4*RADIANS(I74))-1.25*K74*K74*SIN(2*RADIANS(J74)))</f>
        <v>-9.17376061829904</v>
      </c>
      <c r="W74" s="0" t="n">
        <f aca="false">DEGREES(ACOS(COS(RADIANS(90.833))/(COS(RADIANS($B$2))*COS(RADIANS(T74)))-TAN(RADIANS($B$2))*TAN(RADIANS(T74))))</f>
        <v>86.7876199842785</v>
      </c>
      <c r="X74" s="7" t="n">
        <f aca="false">(720-4*$B$3-V74+$B$4*60)/1440</f>
        <v>0.514750025429374</v>
      </c>
      <c r="Y74" s="10" t="n">
        <f aca="false">(X74*1440-W74*4)/1440</f>
        <v>0.273673303250823</v>
      </c>
      <c r="Z74" s="7" t="n">
        <f aca="false">(X74*1440+W74*4)/1440</f>
        <v>0.755826747607926</v>
      </c>
      <c r="AA74" s="0" t="n">
        <f aca="false">8*W74</f>
        <v>694.300959874228</v>
      </c>
      <c r="AB74" s="0" t="n">
        <f aca="false">MOD(E74*1440+V74+4*$B$3-60*$B$4,1440)</f>
        <v>758.759963381701</v>
      </c>
      <c r="AC74" s="0" t="n">
        <f aca="false">IF(AB74/4&lt;0,AB74/4+180,AB74/4-180)</f>
        <v>9.68999084542523</v>
      </c>
      <c r="AD74" s="0" t="n">
        <f aca="false">DEGREES(ACOS(SIN(RADIANS($B$2))*SIN(RADIANS(T74))+COS(RADIANS($B$2))*COS(RADIANS(T74))*COS(RADIANS(AC74))))</f>
        <v>67.6255395335501</v>
      </c>
      <c r="AE74" s="0" t="n">
        <f aca="false">90-AD74</f>
        <v>22.3744604664499</v>
      </c>
      <c r="AF74" s="0" t="n">
        <f aca="false">IF(AE74&gt;85,0,IF(AE74&gt;5,58.1/TAN(RADIANS(AE74))-0.07/POWER(TAN(RADIANS(AE74)),3)+0.000086/POWER(TAN(RADIANS(AE74)),5),IF(AE74&gt;-0.575,1735+AE74*(-518.2+AE74*(103.4+AE74*(-12.79+AE74*0.711))),-20.772/TAN(RADIANS(AE74)))))/3600</f>
        <v>0.0389287438565152</v>
      </c>
      <c r="AG74" s="0" t="n">
        <f aca="false">AE74+AF74</f>
        <v>22.4133892103064</v>
      </c>
      <c r="AH74" s="0" t="n">
        <f aca="false"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>190.477935551588</v>
      </c>
    </row>
    <row r="75" customFormat="false" ht="15" hidden="false" customHeight="false" outlineLevel="0" collapsed="false">
      <c r="D75" s="6" t="n">
        <f aca="false">D74+1</f>
        <v>44635</v>
      </c>
      <c r="E75" s="7" t="n">
        <f aca="false">$B$5</f>
        <v>0.541666666666667</v>
      </c>
      <c r="F75" s="8" t="n">
        <f aca="false">D75+2415018.5+E75-$B$4/24</f>
        <v>2459654</v>
      </c>
      <c r="G75" s="9" t="n">
        <f aca="false">(F75-2451545)/36525</f>
        <v>0.222012320328542</v>
      </c>
      <c r="I75" s="0" t="n">
        <f aca="false">MOD(280.46646+G75*(36000.76983+G75*0.0003032),360)</f>
        <v>353.08091851664</v>
      </c>
      <c r="J75" s="0" t="n">
        <f aca="false">357.52911+G75*(35999.05029-0.0001537*G75)</f>
        <v>8349.76178693098</v>
      </c>
      <c r="K75" s="0" t="n">
        <f aca="false">0.016708634-G75*(0.000042037+0.0000001267*G75)</f>
        <v>0.0166992950231145</v>
      </c>
      <c r="L75" s="0" t="n">
        <f aca="false">SIN(RADIANS(J75))*(1.914602-G75*(0.004817+0.000014*G75))+SIN(RADIANS(2*J75))*(0.019993-0.000101*G75)+SIN(RADIANS(3*J75))*0.000289</f>
        <v>1.80821747556688</v>
      </c>
      <c r="M75" s="0" t="n">
        <f aca="false">I75+L75</f>
        <v>354.889135992207</v>
      </c>
      <c r="N75" s="0" t="n">
        <f aca="false">J75+L75</f>
        <v>8351.57000440655</v>
      </c>
      <c r="O75" s="0" t="n">
        <f aca="false">(1.000001018*(1-K75*K75))/(1+K75*COS(RADIANS(N75)))</f>
        <v>0.994471925075915</v>
      </c>
      <c r="P75" s="0" t="n">
        <f aca="false">M75-0.00569-0.00478*SIN(RADIANS(125.04-1934.136*G75))</f>
        <v>354.879500160483</v>
      </c>
      <c r="Q75" s="0" t="n">
        <f aca="false">23+(26+((21.448-G75*(46.815+G75*(0.00059-G75*0.001813))))/60)/60</f>
        <v>23.4364040233285</v>
      </c>
      <c r="R75" s="0" t="n">
        <f aca="false">Q75+0.00256*COS(RADIANS(125.04-1934.136*G75))</f>
        <v>23.4378489383967</v>
      </c>
      <c r="S75" s="0" t="n">
        <f aca="false">DEGREES(ATAN2(COS(RADIANS(P75)),COS(RADIANS(R75))*SIN(RADIANS(P75))))</f>
        <v>-4.69999515653818</v>
      </c>
      <c r="T75" s="0" t="n">
        <f aca="false">DEGREES(ASIN(SIN(RADIANS(R75))*SIN(RADIANS(P75))))</f>
        <v>-2.03441699436953</v>
      </c>
      <c r="U75" s="0" t="n">
        <f aca="false">TAN(RADIANS(R75/2))*TAN(RADIANS(R75/2))</f>
        <v>0.0430290831559478</v>
      </c>
      <c r="V75" s="0" t="n">
        <f aca="false">4*DEGREES(U75*SIN(2*RADIANS(I75))-2*K75*SIN(RADIANS(J75))+4*K75*U75*SIN(RADIANS(J75))*COS(2*RADIANS(I75))-0.5*U75*U75*SIN(4*RADIANS(I75))-1.25*K75*K75*SIN(2*RADIANS(J75)))</f>
        <v>-8.89371202407175</v>
      </c>
      <c r="W75" s="0" t="n">
        <f aca="false">DEGREES(ACOS(COS(RADIANS(90.833))/(COS(RADIANS($B$2))*COS(RADIANS(T75)))-TAN(RADIANS($B$2))*TAN(RADIANS(T75))))</f>
        <v>87.6292612322656</v>
      </c>
      <c r="X75" s="7" t="n">
        <f aca="false">(720-4*$B$3-V75+$B$4*60)/1440</f>
        <v>0.514555547238939</v>
      </c>
      <c r="Y75" s="10" t="n">
        <f aca="false">(X75*1440-W75*4)/1440</f>
        <v>0.271140932704868</v>
      </c>
      <c r="Z75" s="7" t="n">
        <f aca="false">(X75*1440+W75*4)/1440</f>
        <v>0.75797016177301</v>
      </c>
      <c r="AA75" s="0" t="n">
        <f aca="false">8*W75</f>
        <v>701.034089858125</v>
      </c>
      <c r="AB75" s="0" t="n">
        <f aca="false">MOD(E75*1440+V75+4*$B$3-60*$B$4,1440)</f>
        <v>759.040011975928</v>
      </c>
      <c r="AC75" s="0" t="n">
        <f aca="false">IF(AB75/4&lt;0,AB75/4+180,AB75/4-180)</f>
        <v>9.76000299398206</v>
      </c>
      <c r="AD75" s="0" t="n">
        <f aca="false">DEGREES(ACOS(SIN(RADIANS($B$2))*SIN(RADIANS(T75))+COS(RADIANS($B$2))*COS(RADIANS(T75))*COS(RADIANS(AC75))))</f>
        <v>67.2373212836596</v>
      </c>
      <c r="AE75" s="0" t="n">
        <f aca="false">90-AD75</f>
        <v>22.7626787163404</v>
      </c>
      <c r="AF75" s="0" t="n">
        <f aca="false">IF(AE75&gt;85,0,IF(AE75&gt;5,58.1/TAN(RADIANS(AE75))-0.07/POWER(TAN(RADIANS(AE75)),3)+0.000086/POWER(TAN(RADIANS(AE75)),5),IF(AE75&gt;-0.575,1735+AE75*(-518.2+AE75*(103.4+AE75*(-12.79+AE75*0.711))),-20.772/TAN(RADIANS(AE75)))))/3600</f>
        <v>0.0382016386148849</v>
      </c>
      <c r="AG75" s="0" t="n">
        <f aca="false">AE75+AF75</f>
        <v>22.8008803549553</v>
      </c>
      <c r="AH75" s="0" t="n">
        <f aca="false"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>190.586747096284</v>
      </c>
    </row>
    <row r="76" customFormat="false" ht="15" hidden="false" customHeight="false" outlineLevel="0" collapsed="false">
      <c r="D76" s="6" t="n">
        <f aca="false">D75+1</f>
        <v>44636</v>
      </c>
      <c r="E76" s="7" t="n">
        <f aca="false">$B$5</f>
        <v>0.541666666666667</v>
      </c>
      <c r="F76" s="8" t="n">
        <f aca="false">D76+2415018.5+E76-$B$4/24</f>
        <v>2459655</v>
      </c>
      <c r="G76" s="9" t="n">
        <f aca="false">(F76-2451545)/36525</f>
        <v>0.222039698836413</v>
      </c>
      <c r="I76" s="0" t="n">
        <f aca="false">MOD(280.46646+G76*(36000.76983+G76*0.0003032),360)</f>
        <v>354.066565880492</v>
      </c>
      <c r="J76" s="0" t="n">
        <f aca="false">357.52911+G76*(35999.05029-0.0001537*G76)</f>
        <v>8350.74738721084</v>
      </c>
      <c r="K76" s="0" t="n">
        <f aca="false">0.016708634-G76*(0.000042037+0.0000001267*G76)</f>
        <v>0.0166992938706638</v>
      </c>
      <c r="L76" s="0" t="n">
        <f aca="false">SIN(RADIANS(J76))*(1.914602-G76*(0.004817+0.000014*G76))+SIN(RADIANS(2*J76))*(0.019993-0.000101*G76)+SIN(RADIANS(3*J76))*0.000289</f>
        <v>1.81879475820671</v>
      </c>
      <c r="M76" s="0" t="n">
        <f aca="false">I76+L76</f>
        <v>355.885360638699</v>
      </c>
      <c r="N76" s="0" t="n">
        <f aca="false">J76+L76</f>
        <v>8352.56618196905</v>
      </c>
      <c r="O76" s="0" t="n">
        <f aca="false">(1.000001018*(1-K76*K76))/(1+K76*COS(RADIANS(N76)))</f>
        <v>0.994745266956034</v>
      </c>
      <c r="P76" s="0" t="n">
        <f aca="false">M76-0.00569-0.00478*SIN(RADIANS(125.04-1934.136*G76))</f>
        <v>355.875727302131</v>
      </c>
      <c r="Q76" s="0" t="n">
        <f aca="false">23+(26+((21.448-G76*(46.815+G76*(0.00059-G76*0.001813))))/60)/60</f>
        <v>23.4364036672938</v>
      </c>
      <c r="R76" s="0" t="n">
        <f aca="false">Q76+0.00256*COS(RADIANS(125.04-1934.136*G76))</f>
        <v>23.437850534846</v>
      </c>
      <c r="S76" s="0" t="n">
        <f aca="false">DEGREES(ATAN2(COS(RADIANS(P76)),COS(RADIANS(R76))*SIN(RADIANS(P76))))</f>
        <v>-3.78502087091291</v>
      </c>
      <c r="T76" s="0" t="n">
        <f aca="false">DEGREES(ASIN(SIN(RADIANS(R76))*SIN(RADIANS(P76))))</f>
        <v>-1.6392536760146</v>
      </c>
      <c r="U76" s="0" t="n">
        <f aca="false">TAN(RADIANS(R76/2))*TAN(RADIANS(R76/2))</f>
        <v>0.0430290891844579</v>
      </c>
      <c r="V76" s="0" t="n">
        <f aca="false">4*DEGREES(U76*SIN(2*RADIANS(I76))-2*K76*SIN(RADIANS(J76))+4*K76*U76*SIN(RADIANS(J76))*COS(2*RADIANS(I76))-0.5*U76*U76*SIN(4*RADIANS(I76))-1.25*K76*K76*SIN(2*RADIANS(J76)))</f>
        <v>-8.60997476699077</v>
      </c>
      <c r="W76" s="0" t="n">
        <f aca="false">DEGREES(ACOS(COS(RADIANS(90.833))/(COS(RADIANS($B$2))*COS(RADIANS(T76)))-TAN(RADIANS($B$2))*TAN(RADIANS(T76))))</f>
        <v>88.4707161052169</v>
      </c>
      <c r="X76" s="7" t="n">
        <f aca="false">(720-4*$B$3-V76+$B$4*60)/1440</f>
        <v>0.514358507477077</v>
      </c>
      <c r="Y76" s="10" t="n">
        <f aca="false">(X76*1440-W76*4)/1440</f>
        <v>0.268606518295919</v>
      </c>
      <c r="Z76" s="7" t="n">
        <f aca="false">(X76*1440+W76*4)/1440</f>
        <v>0.760110496658235</v>
      </c>
      <c r="AA76" s="0" t="n">
        <f aca="false">8*W76</f>
        <v>707.765728841736</v>
      </c>
      <c r="AB76" s="0" t="n">
        <f aca="false">MOD(E76*1440+V76+4*$B$3-60*$B$4,1440)</f>
        <v>759.323749233009</v>
      </c>
      <c r="AC76" s="0" t="n">
        <f aca="false">IF(AB76/4&lt;0,AB76/4+180,AB76/4-180)</f>
        <v>9.83093730825232</v>
      </c>
      <c r="AD76" s="0" t="n">
        <f aca="false">DEGREES(ACOS(SIN(RADIANS($B$2))*SIN(RADIANS(T76))+COS(RADIANS($B$2))*COS(RADIANS(T76))*COS(RADIANS(AC76))))</f>
        <v>66.8489542278059</v>
      </c>
      <c r="AE76" s="0" t="n">
        <f aca="false">90-AD76</f>
        <v>23.1510457721941</v>
      </c>
      <c r="AF76" s="0" t="n">
        <f aca="false">IF(AE76&gt;85,0,IF(AE76&gt;5,58.1/TAN(RADIANS(AE76))-0.07/POWER(TAN(RADIANS(AE76)),3)+0.000086/POWER(TAN(RADIANS(AE76)),5),IF(AE76&gt;-0.575,1735+AE76*(-518.2+AE76*(103.4+AE76*(-12.79+AE76*0.711))),-20.772/TAN(RADIANS(AE76)))))/3600</f>
        <v>0.0374968297318739</v>
      </c>
      <c r="AG76" s="0" t="n">
        <f aca="false">AE76+AF76</f>
        <v>23.188542601926</v>
      </c>
      <c r="AH76" s="0" t="n">
        <f aca="false"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>190.697241319546</v>
      </c>
    </row>
    <row r="77" customFormat="false" ht="15" hidden="false" customHeight="false" outlineLevel="0" collapsed="false">
      <c r="D77" s="6" t="n">
        <f aca="false">D76+1</f>
        <v>44637</v>
      </c>
      <c r="E77" s="7" t="n">
        <f aca="false">$B$5</f>
        <v>0.541666666666667</v>
      </c>
      <c r="F77" s="8" t="n">
        <f aca="false">D77+2415018.5+E77-$B$4/24</f>
        <v>2459656</v>
      </c>
      <c r="G77" s="9" t="n">
        <f aca="false">(F77-2451545)/36525</f>
        <v>0.222067077344285</v>
      </c>
      <c r="I77" s="0" t="n">
        <f aca="false">MOD(280.46646+G77*(36000.76983+G77*0.0003032),360)</f>
        <v>355.052213244342</v>
      </c>
      <c r="J77" s="0" t="n">
        <f aca="false">357.52911+G77*(35999.05029-0.0001537*G77)</f>
        <v>8351.7329874907</v>
      </c>
      <c r="K77" s="0" t="n">
        <f aca="false">0.016708634-G77*(0.000042037+0.0000001267*G77)</f>
        <v>0.0166992927182129</v>
      </c>
      <c r="L77" s="0" t="n">
        <f aca="false">SIN(RADIANS(J77))*(1.914602-G77*(0.004817+0.000014*G77))+SIN(RADIANS(2*J77))*(0.019993-0.000101*G77)+SIN(RADIANS(3*J77))*0.000289</f>
        <v>1.82882318610374</v>
      </c>
      <c r="M77" s="0" t="n">
        <f aca="false">I77+L77</f>
        <v>356.881036430446</v>
      </c>
      <c r="N77" s="0" t="n">
        <f aca="false">J77+L77</f>
        <v>8353.5618106768</v>
      </c>
      <c r="O77" s="0" t="n">
        <f aca="false">(1.000001018*(1-K77*K77))/(1+K77*COS(RADIANS(N77)))</f>
        <v>0.995020104930298</v>
      </c>
      <c r="P77" s="0" t="n">
        <f aca="false">M77-0.00569-0.00478*SIN(RADIANS(125.04-1934.136*G77))</f>
        <v>356.871405592403</v>
      </c>
      <c r="Q77" s="0" t="n">
        <f aca="false">23+(26+((21.448-G77*(46.815+G77*(0.00059-G77*0.001813))))/60)/60</f>
        <v>23.4364033112592</v>
      </c>
      <c r="R77" s="0" t="n">
        <f aca="false">Q77+0.00256*COS(RADIANS(125.04-1934.136*G77))</f>
        <v>23.4378521300595</v>
      </c>
      <c r="S77" s="0" t="n">
        <f aca="false">DEGREES(ATAN2(COS(RADIANS(P77)),COS(RADIANS(R77))*SIN(RADIANS(P77))))</f>
        <v>-2.87091171071246</v>
      </c>
      <c r="T77" s="0" t="n">
        <f aca="false">DEGREES(ASIN(SIN(RADIANS(R77))*SIN(RADIANS(P77))))</f>
        <v>-1.24389070182145</v>
      </c>
      <c r="U77" s="0" t="n">
        <f aca="false">TAN(RADIANS(R77/2))*TAN(RADIANS(R77/2))</f>
        <v>0.0430290952083014</v>
      </c>
      <c r="V77" s="0" t="n">
        <f aca="false">4*DEGREES(U77*SIN(2*RADIANS(I77))-2*K77*SIN(RADIANS(J77))+4*K77*U77*SIN(RADIANS(J77))*COS(2*RADIANS(I77))-0.5*U77*U77*SIN(4*RADIANS(I77))-1.25*K77*K77*SIN(2*RADIANS(J77)))</f>
        <v>-8.32289163853418</v>
      </c>
      <c r="W77" s="0" t="n">
        <f aca="false">DEGREES(ACOS(COS(RADIANS(90.833))/(COS(RADIANS($B$2))*COS(RADIANS(T77)))-TAN(RADIANS($B$2))*TAN(RADIANS(T77))))</f>
        <v>89.3120271354311</v>
      </c>
      <c r="X77" s="7" t="n">
        <f aca="false">(720-4*$B$3-V77+$B$4*60)/1440</f>
        <v>0.514159144193427</v>
      </c>
      <c r="Y77" s="10" t="n">
        <f aca="false">(X77*1440-W77*4)/1440</f>
        <v>0.26607017992834</v>
      </c>
      <c r="Z77" s="7" t="n">
        <f aca="false">(X77*1440+W77*4)/1440</f>
        <v>0.762248108458513</v>
      </c>
      <c r="AA77" s="0" t="n">
        <f aca="false">8*W77</f>
        <v>714.496217083449</v>
      </c>
      <c r="AB77" s="0" t="n">
        <f aca="false">MOD(E77*1440+V77+4*$B$3-60*$B$4,1440)</f>
        <v>759.610832361466</v>
      </c>
      <c r="AC77" s="0" t="n">
        <f aca="false">IF(AB77/4&lt;0,AB77/4+180,AB77/4-180)</f>
        <v>9.90270809036645</v>
      </c>
      <c r="AD77" s="0" t="n">
        <f aca="false">DEGREES(ACOS(SIN(RADIANS($B$2))*SIN(RADIANS(T77))+COS(RADIANS($B$2))*COS(RADIANS(T77))*COS(RADIANS(AC77))))</f>
        <v>66.4605371073276</v>
      </c>
      <c r="AE77" s="0" t="n">
        <f aca="false">90-AD77</f>
        <v>23.5394628926724</v>
      </c>
      <c r="AF77" s="0" t="n">
        <f aca="false">IF(AE77&gt;85,0,IF(AE77&gt;5,58.1/TAN(RADIANS(AE77))-0.07/POWER(TAN(RADIANS(AE77)),3)+0.000086/POWER(TAN(RADIANS(AE77)),5),IF(AE77&gt;-0.575,1735+AE77*(-518.2+AE77*(103.4+AE77*(-12.79+AE77*0.711))),-20.772/TAN(RADIANS(AE77)))))/3600</f>
        <v>0.0368134262718723</v>
      </c>
      <c r="AG77" s="0" t="n">
        <f aca="false">AE77+AF77</f>
        <v>23.5762763189442</v>
      </c>
      <c r="AH77" s="0" t="n">
        <f aca="false"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>190.809334708023</v>
      </c>
    </row>
    <row r="78" customFormat="false" ht="15" hidden="false" customHeight="false" outlineLevel="0" collapsed="false">
      <c r="D78" s="6" t="n">
        <f aca="false">D77+1</f>
        <v>44638</v>
      </c>
      <c r="E78" s="7" t="n">
        <f aca="false">$B$5</f>
        <v>0.541666666666667</v>
      </c>
      <c r="F78" s="8" t="n">
        <f aca="false">D78+2415018.5+E78-$B$4/24</f>
        <v>2459657</v>
      </c>
      <c r="G78" s="9" t="n">
        <f aca="false">(F78-2451545)/36525</f>
        <v>0.222094455852156</v>
      </c>
      <c r="I78" s="0" t="n">
        <f aca="false">MOD(280.46646+G78*(36000.76983+G78*0.0003032),360)</f>
        <v>356.037860608194</v>
      </c>
      <c r="J78" s="0" t="n">
        <f aca="false">357.52911+G78*(35999.05029-0.0001537*G78)</f>
        <v>8352.71858777055</v>
      </c>
      <c r="K78" s="0" t="n">
        <f aca="false">0.016708634-G78*(0.000042037+0.0000001267*G78)</f>
        <v>0.0166992915657618</v>
      </c>
      <c r="L78" s="0" t="n">
        <f aca="false">SIN(RADIANS(J78))*(1.914602-G78*(0.004817+0.000014*G78))+SIN(RADIANS(2*J78))*(0.019993-0.000101*G78)+SIN(RADIANS(3*J78))*0.000289</f>
        <v>1.83830030495112</v>
      </c>
      <c r="M78" s="0" t="n">
        <f aca="false">I78+L78</f>
        <v>357.876160913145</v>
      </c>
      <c r="N78" s="0" t="n">
        <f aca="false">J78+L78</f>
        <v>8354.5568880755</v>
      </c>
      <c r="O78" s="0" t="n">
        <f aca="false">(1.000001018*(1-K78*K78))/(1+K78*COS(RADIANS(N78)))</f>
        <v>0.995296355207281</v>
      </c>
      <c r="P78" s="0" t="n">
        <f aca="false">M78-0.00569-0.00478*SIN(RADIANS(125.04-1934.136*G78))</f>
        <v>357.866532576993</v>
      </c>
      <c r="Q78" s="0" t="n">
        <f aca="false">23+(26+((21.448-G78*(46.815+G78*(0.00059-G78*0.001813))))/60)/60</f>
        <v>23.4364029552246</v>
      </c>
      <c r="R78" s="0" t="n">
        <f aca="false">Q78+0.00256*COS(RADIANS(125.04-1934.136*G78))</f>
        <v>23.4378537240354</v>
      </c>
      <c r="S78" s="0" t="n">
        <f aca="false">DEGREES(ATAN2(COS(RADIANS(P78)),COS(RADIANS(R78))*SIN(RADIANS(P78))))</f>
        <v>-1.95758248676256</v>
      </c>
      <c r="T78" s="0" t="n">
        <f aca="false">DEGREES(ASIN(SIN(RADIANS(R78))*SIN(RADIANS(P78))))</f>
        <v>-0.848430417839185</v>
      </c>
      <c r="U78" s="0" t="n">
        <f aca="false">TAN(RADIANS(R78/2))*TAN(RADIANS(R78/2))</f>
        <v>0.0430291012274722</v>
      </c>
      <c r="V78" s="0" t="n">
        <f aca="false">4*DEGREES(U78*SIN(2*RADIANS(I78))-2*K78*SIN(RADIANS(J78))+4*K78*U78*SIN(RADIANS(J78))*COS(2*RADIANS(I78))-0.5*U78*U78*SIN(4*RADIANS(I78))-1.25*K78*K78*SIN(2*RADIANS(J78)))</f>
        <v>-8.03280503294388</v>
      </c>
      <c r="W78" s="0" t="n">
        <f aca="false">DEGREES(ACOS(COS(RADIANS(90.833))/(COS(RADIANS($B$2))*COS(RADIANS(T78)))-TAN(RADIANS($B$2))*TAN(RADIANS(T78))))</f>
        <v>90.1532380207582</v>
      </c>
      <c r="X78" s="7" t="n">
        <f aca="false">(720-4*$B$3-V78+$B$4*60)/1440</f>
        <v>0.513957695161767</v>
      </c>
      <c r="Y78" s="10" t="n">
        <f aca="false">(X78*1440-W78*4)/1440</f>
        <v>0.263532033992994</v>
      </c>
      <c r="Z78" s="7" t="n">
        <f aca="false">(X78*1440+W78*4)/1440</f>
        <v>0.764383356330539</v>
      </c>
      <c r="AA78" s="0" t="n">
        <f aca="false">8*W78</f>
        <v>721.225904166065</v>
      </c>
      <c r="AB78" s="0" t="n">
        <f aca="false">MOD(E78*1440+V78+4*$B$3-60*$B$4,1440)</f>
        <v>759.900918967056</v>
      </c>
      <c r="AC78" s="0" t="n">
        <f aca="false">IF(AB78/4&lt;0,AB78/4+180,AB78/4-180)</f>
        <v>9.97522974176403</v>
      </c>
      <c r="AD78" s="0" t="n">
        <f aca="false">DEGREES(ACOS(SIN(RADIANS($B$2))*SIN(RADIANS(T78))+COS(RADIANS($B$2))*COS(RADIANS(T78))*COS(RADIANS(AC78))))</f>
        <v>66.0721679761221</v>
      </c>
      <c r="AE78" s="0" t="n">
        <f aca="false">90-AD78</f>
        <v>23.9278320238779</v>
      </c>
      <c r="AF78" s="0" t="n">
        <f aca="false">IF(AE78&gt;85,0,IF(AE78&gt;5,58.1/TAN(RADIANS(AE78))-0.07/POWER(TAN(RADIANS(AE78)),3)+0.000086/POWER(TAN(RADIANS(AE78)),5),IF(AE78&gt;-0.575,1735+AE78*(-518.2+AE78*(103.4+AE78*(-12.79+AE78*0.711))),-20.772/TAN(RADIANS(AE78)))))/3600</f>
        <v>0.0361505814121301</v>
      </c>
      <c r="AG78" s="0" t="n">
        <f aca="false">AE78+AF78</f>
        <v>23.9639826052901</v>
      </c>
      <c r="AH78" s="0" t="n">
        <f aca="false"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>190.922942632546</v>
      </c>
    </row>
    <row r="79" customFormat="false" ht="15" hidden="false" customHeight="false" outlineLevel="0" collapsed="false">
      <c r="D79" s="6" t="n">
        <f aca="false">D78+1</f>
        <v>44639</v>
      </c>
      <c r="E79" s="7" t="n">
        <f aca="false">$B$5</f>
        <v>0.541666666666667</v>
      </c>
      <c r="F79" s="8" t="n">
        <f aca="false">D79+2415018.5+E79-$B$4/24</f>
        <v>2459658</v>
      </c>
      <c r="G79" s="9" t="n">
        <f aca="false">(F79-2451545)/36525</f>
        <v>0.222121834360027</v>
      </c>
      <c r="I79" s="0" t="n">
        <f aca="false">MOD(280.46646+G79*(36000.76983+G79*0.0003032),360)</f>
        <v>357.023507972046</v>
      </c>
      <c r="J79" s="0" t="n">
        <f aca="false">357.52911+G79*(35999.05029-0.0001537*G79)</f>
        <v>8353.70418805041</v>
      </c>
      <c r="K79" s="0" t="n">
        <f aca="false">0.016708634-G79*(0.000042037+0.0000001267*G79)</f>
        <v>0.0166992904133106</v>
      </c>
      <c r="L79" s="0" t="n">
        <f aca="false">SIN(RADIANS(J79))*(1.914602-G79*(0.004817+0.000014*G79))+SIN(RADIANS(2*J79))*(0.019993-0.000101*G79)+SIN(RADIANS(3*J79))*0.000289</f>
        <v>1.84722383501402</v>
      </c>
      <c r="M79" s="0" t="n">
        <f aca="false">I79+L79</f>
        <v>358.87073180706</v>
      </c>
      <c r="N79" s="0" t="n">
        <f aca="false">J79+L79</f>
        <v>8355.55141188542</v>
      </c>
      <c r="O79" s="0" t="n">
        <f aca="false">(1.000001018*(1-K79*K79))/(1+K79*COS(RADIANS(N79)))</f>
        <v>0.995573933704195</v>
      </c>
      <c r="P79" s="0" t="n">
        <f aca="false">M79-0.00569-0.00478*SIN(RADIANS(125.04-1934.136*G79))</f>
        <v>358.861105976163</v>
      </c>
      <c r="Q79" s="0" t="n">
        <f aca="false">23+(26+((21.448-G79*(46.815+G79*(0.00059-G79*0.001813))))/60)/60</f>
        <v>23.4364025991899</v>
      </c>
      <c r="R79" s="0" t="n">
        <f aca="false">Q79+0.00256*COS(RADIANS(125.04-1934.136*G79))</f>
        <v>23.4378553167721</v>
      </c>
      <c r="S79" s="0" t="n">
        <f aca="false">DEGREES(ATAN2(COS(RADIANS(P79)),COS(RADIANS(R79))*SIN(RADIANS(P79))))</f>
        <v>-1.04494796161456</v>
      </c>
      <c r="T79" s="0" t="n">
        <f aca="false">DEGREES(ASIN(SIN(RADIANS(R79))*SIN(RADIANS(P79))))</f>
        <v>-0.452974728976411</v>
      </c>
      <c r="U79" s="0" t="n">
        <f aca="false">TAN(RADIANS(R79/2))*TAN(RADIANS(R79/2))</f>
        <v>0.0430291072419639</v>
      </c>
      <c r="V79" s="0" t="n">
        <f aca="false">4*DEGREES(U79*SIN(2*RADIANS(I79))-2*K79*SIN(RADIANS(J79))+4*K79*U79*SIN(RADIANS(J79))*COS(2*RADIANS(I79))-0.5*U79*U79*SIN(4*RADIANS(I79))-1.25*K79*K79*SIN(2*RADIANS(J79)))</f>
        <v>-7.74005672527533</v>
      </c>
      <c r="W79" s="0" t="n">
        <f aca="false">DEGREES(ACOS(COS(RADIANS(90.833))/(COS(RADIANS($B$2))*COS(RADIANS(T79)))-TAN(RADIANS($B$2))*TAN(RADIANS(T79))))</f>
        <v>90.9943934780394</v>
      </c>
      <c r="X79" s="7" t="n">
        <f aca="false">(720-4*$B$3-V79+$B$4*60)/1440</f>
        <v>0.513754397725886</v>
      </c>
      <c r="Y79" s="10" t="n">
        <f aca="false">(X79*1440-W79*4)/1440</f>
        <v>0.260992193620221</v>
      </c>
      <c r="Z79" s="7" t="n">
        <f aca="false">(X79*1440+W79*4)/1440</f>
        <v>0.766516601831551</v>
      </c>
      <c r="AA79" s="0" t="n">
        <f aca="false">8*W79</f>
        <v>727.955147824315</v>
      </c>
      <c r="AB79" s="0" t="n">
        <f aca="false">MOD(E79*1440+V79+4*$B$3-60*$B$4,1440)</f>
        <v>760.193667274725</v>
      </c>
      <c r="AC79" s="0" t="n">
        <f aca="false">IF(AB79/4&lt;0,AB79/4+180,AB79/4-180)</f>
        <v>10.0484168186812</v>
      </c>
      <c r="AD79" s="0" t="n">
        <f aca="false">DEGREES(ACOS(SIN(RADIANS($B$2))*SIN(RADIANS(T79))+COS(RADIANS($B$2))*COS(RADIANS(T79))*COS(RADIANS(AC79))))</f>
        <v>65.6839442058755</v>
      </c>
      <c r="AE79" s="0" t="n">
        <f aca="false">90-AD79</f>
        <v>24.3160557941245</v>
      </c>
      <c r="AF79" s="0" t="n">
        <f aca="false">IF(AE79&gt;85,0,IF(AE79&gt;5,58.1/TAN(RADIANS(AE79))-0.07/POWER(TAN(RADIANS(AE79)),3)+0.000086/POWER(TAN(RADIANS(AE79)),5),IF(AE79&gt;-0.575,1735+AE79*(-518.2+AE79*(103.4+AE79*(-12.79+AE79*0.711))),-20.772/TAN(RADIANS(AE79)))))/3600</f>
        <v>0.0355074900260831</v>
      </c>
      <c r="AG79" s="0" t="n">
        <f aca="false">AE79+AF79</f>
        <v>24.3515632841506</v>
      </c>
      <c r="AH79" s="0" t="n">
        <f aca="false"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>191.037979380994</v>
      </c>
    </row>
    <row r="80" customFormat="false" ht="15" hidden="false" customHeight="false" outlineLevel="0" collapsed="false">
      <c r="D80" s="6" t="n">
        <f aca="false">D79+1</f>
        <v>44640</v>
      </c>
      <c r="E80" s="7" t="n">
        <f aca="false">$B$5</f>
        <v>0.541666666666667</v>
      </c>
      <c r="F80" s="8" t="n">
        <f aca="false">D80+2415018.5+E80-$B$4/24</f>
        <v>2459659</v>
      </c>
      <c r="G80" s="9" t="n">
        <f aca="false">(F80-2451545)/36525</f>
        <v>0.222149212867899</v>
      </c>
      <c r="I80" s="0" t="n">
        <f aca="false">MOD(280.46646+G80*(36000.76983+G80*0.0003032),360)</f>
        <v>358.009155335898</v>
      </c>
      <c r="J80" s="0" t="n">
        <f aca="false">357.52911+G80*(35999.05029-0.0001537*G80)</f>
        <v>8354.68978833026</v>
      </c>
      <c r="K80" s="0" t="n">
        <f aca="false">0.016708634-G80*(0.000042037+0.0000001267*G80)</f>
        <v>0.0166992892608591</v>
      </c>
      <c r="L80" s="0" t="n">
        <f aca="false">SIN(RADIANS(J80))*(1.914602-G80*(0.004817+0.000014*G80))+SIN(RADIANS(2*J80))*(0.019993-0.000101*G80)+SIN(RADIANS(3*J80))*0.000289</f>
        <v>1.85559167114133</v>
      </c>
      <c r="M80" s="0" t="n">
        <f aca="false">I80+L80</f>
        <v>359.864747007039</v>
      </c>
      <c r="N80" s="0" t="n">
        <f aca="false">J80+L80</f>
        <v>8356.5453800014</v>
      </c>
      <c r="O80" s="0" t="n">
        <f aca="false">(1.000001018*(1-K80*K80))/(1+K80*COS(RADIANS(N80)))</f>
        <v>0.995852756074313</v>
      </c>
      <c r="P80" s="0" t="n">
        <f aca="false">M80-0.00569-0.00478*SIN(RADIANS(125.04-1934.136*G80))</f>
        <v>359.855123684759</v>
      </c>
      <c r="Q80" s="0" t="n">
        <f aca="false">23+(26+((21.448-G80*(46.815+G80*(0.00059-G80*0.001813))))/60)/60</f>
        <v>23.4364022431553</v>
      </c>
      <c r="R80" s="0" t="n">
        <f aca="false">Q80+0.00256*COS(RADIANS(125.04-1934.136*G80))</f>
        <v>23.4378569082679</v>
      </c>
      <c r="S80" s="0" t="n">
        <f aca="false">DEGREES(ATAN2(COS(RADIANS(P80)),COS(RADIANS(R80))*SIN(RADIANS(P80))))</f>
        <v>-0.132922907760359</v>
      </c>
      <c r="T80" s="0" t="n">
        <f aca="false">DEGREES(ASIN(SIN(RADIANS(R80))*SIN(RADIANS(P80))))</f>
        <v>-0.0576251096987083</v>
      </c>
      <c r="U80" s="0" t="n">
        <f aca="false">TAN(RADIANS(R80/2))*TAN(RADIANS(R80/2))</f>
        <v>0.0430291132517703</v>
      </c>
      <c r="V80" s="0" t="n">
        <f aca="false">4*DEGREES(U80*SIN(2*RADIANS(I80))-2*K80*SIN(RADIANS(J80))+4*K80*U80*SIN(RADIANS(J80))*COS(2*RADIANS(I80))-0.5*U80*U80*SIN(4*RADIANS(I80))-1.25*K80*K80*SIN(2*RADIANS(J80)))</f>
        <v>-7.44498765946983</v>
      </c>
      <c r="W80" s="0" t="n">
        <f aca="false">DEGREES(ACOS(COS(RADIANS(90.833))/(COS(RADIANS($B$2))*COS(RADIANS(T80)))-TAN(RADIANS($B$2))*TAN(RADIANS(T80))))</f>
        <v>91.8355391005403</v>
      </c>
      <c r="X80" s="7" t="n">
        <f aca="false">(720-4*$B$3-V80+$B$4*60)/1440</f>
        <v>0.51354948865241</v>
      </c>
      <c r="Y80" s="10" t="n">
        <f aca="false">(X80*1440-W80*4)/1440</f>
        <v>0.258450768928687</v>
      </c>
      <c r="Z80" s="7" t="n">
        <f aca="false">(X80*1440+W80*4)/1440</f>
        <v>0.768648208376133</v>
      </c>
      <c r="AA80" s="0" t="n">
        <f aca="false">8*W80</f>
        <v>734.684312804322</v>
      </c>
      <c r="AB80" s="0" t="n">
        <f aca="false">MOD(E80*1440+V80+4*$B$3-60*$B$4,1440)</f>
        <v>760.48873634053</v>
      </c>
      <c r="AC80" s="0" t="n">
        <f aca="false">IF(AB80/4&lt;0,AB80/4+180,AB80/4-180)</f>
        <v>10.1221840851325</v>
      </c>
      <c r="AD80" s="0" t="n">
        <f aca="false">DEGREES(ACOS(SIN(RADIANS($B$2))*SIN(RADIANS(T80))+COS(RADIANS($B$2))*COS(RADIANS(T80))*COS(RADIANS(AC80))))</f>
        <v>65.2959624922442</v>
      </c>
      <c r="AE80" s="0" t="n">
        <f aca="false">90-AD80</f>
        <v>24.7040375077558</v>
      </c>
      <c r="AF80" s="0" t="n">
        <f aca="false">IF(AE80&gt;85,0,IF(AE80&gt;5,58.1/TAN(RADIANS(AE80))-0.07/POWER(TAN(RADIANS(AE80)),3)+0.000086/POWER(TAN(RADIANS(AE80)),5),IF(AE80&gt;-0.575,1735+AE80*(-518.2+AE80*(103.4+AE80*(-12.79+AE80*0.711))),-20.772/TAN(RADIANS(AE80)))))/3600</f>
        <v>0.0348833864086891</v>
      </c>
      <c r="AG80" s="0" t="n">
        <f aca="false">AE80+AF80</f>
        <v>24.7389208941645</v>
      </c>
      <c r="AH80" s="0" t="n">
        <f aca="false"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>191.154358189661</v>
      </c>
    </row>
    <row r="81" customFormat="false" ht="15" hidden="false" customHeight="false" outlineLevel="0" collapsed="false">
      <c r="D81" s="6" t="n">
        <f aca="false">D80+1</f>
        <v>44641</v>
      </c>
      <c r="E81" s="7" t="n">
        <f aca="false">$B$5</f>
        <v>0.541666666666667</v>
      </c>
      <c r="F81" s="8" t="n">
        <f aca="false">D81+2415018.5+E81-$B$4/24</f>
        <v>2459660</v>
      </c>
      <c r="G81" s="9" t="n">
        <f aca="false">(F81-2451545)/36525</f>
        <v>0.22217659137577</v>
      </c>
      <c r="I81" s="0" t="n">
        <f aca="false">MOD(280.46646+G81*(36000.76983+G81*0.0003032),360)</f>
        <v>358.994802699752</v>
      </c>
      <c r="J81" s="0" t="n">
        <f aca="false">357.52911+G81*(35999.05029-0.0001537*G81)</f>
        <v>8355.67538861012</v>
      </c>
      <c r="K81" s="0" t="n">
        <f aca="false">0.016708634-G81*(0.000042037+0.0000001267*G81)</f>
        <v>0.0166992881084075</v>
      </c>
      <c r="L81" s="0" t="n">
        <f aca="false">SIN(RADIANS(J81))*(1.914602-G81*(0.004817+0.000014*G81))+SIN(RADIANS(2*J81))*(0.019993-0.000101*G81)+SIN(RADIANS(3*J81))*0.000289</f>
        <v>1.8634018827151</v>
      </c>
      <c r="M81" s="0" t="n">
        <f aca="false">I81+L81</f>
        <v>360.858204582467</v>
      </c>
      <c r="N81" s="0" t="n">
        <f aca="false">J81+L81</f>
        <v>8357.53879049283</v>
      </c>
      <c r="O81" s="0" t="n">
        <f aca="false">(1.000001018*(1-K81*K81))/(1+K81*COS(RADIANS(N81)))</f>
        <v>0.996132737734328</v>
      </c>
      <c r="P81" s="0" t="n">
        <f aca="false">M81-0.00569-0.00478*SIN(RADIANS(125.04-1934.136*G81))</f>
        <v>360.848583772163</v>
      </c>
      <c r="Q81" s="0" t="n">
        <f aca="false">23+(26+((21.448-G81*(46.815+G81*(0.00059-G81*0.001813))))/60)/60</f>
        <v>23.4364018871207</v>
      </c>
      <c r="R81" s="0" t="n">
        <f aca="false">Q81+0.00256*COS(RADIANS(125.04-1934.136*G81))</f>
        <v>23.4378584985211</v>
      </c>
      <c r="S81" s="0" t="n">
        <f aca="false">DEGREES(ATAN2(COS(RADIANS(P81)),COS(RADIANS(R81))*SIN(RADIANS(P81))))</f>
        <v>0.778577835001839</v>
      </c>
      <c r="T81" s="0" t="n">
        <f aca="false">DEGREES(ASIN(SIN(RADIANS(R81))*SIN(RADIANS(P81))))</f>
        <v>0.337517384929742</v>
      </c>
      <c r="U81" s="0" t="n">
        <f aca="false">TAN(RADIANS(R81/2))*TAN(RADIANS(R81/2))</f>
        <v>0.043029119256885</v>
      </c>
      <c r="V81" s="0" t="n">
        <f aca="false">4*DEGREES(U81*SIN(2*RADIANS(I81))-2*K81*SIN(RADIANS(J81))+4*K81*U81*SIN(RADIANS(J81))*COS(2*RADIANS(I81))-0.5*U81*U81*SIN(4*RADIANS(I81))-1.25*K81*K81*SIN(2*RADIANS(J81)))</f>
        <v>-7.14793774568984</v>
      </c>
      <c r="W81" s="0" t="n">
        <f aca="false">DEGREES(ACOS(COS(RADIANS(90.833))/(COS(RADIANS($B$2))*COS(RADIANS(T81)))-TAN(RADIANS($B$2))*TAN(RADIANS(T81))))</f>
        <v>92.6767212189096</v>
      </c>
      <c r="X81" s="7" t="n">
        <f aca="false">(720-4*$B$3-V81+$B$4*60)/1440</f>
        <v>0.513343203990062</v>
      </c>
      <c r="Y81" s="10" t="n">
        <f aca="false">(X81*1440-W81*4)/1440</f>
        <v>0.255907867270869</v>
      </c>
      <c r="Z81" s="7" t="n">
        <f aca="false">(X81*1440+W81*4)/1440</f>
        <v>0.770778540709256</v>
      </c>
      <c r="AA81" s="0" t="n">
        <f aca="false">8*W81</f>
        <v>741.413769751277</v>
      </c>
      <c r="AB81" s="0" t="n">
        <f aca="false">MOD(E81*1440+V81+4*$B$3-60*$B$4,1440)</f>
        <v>760.78578625431</v>
      </c>
      <c r="AC81" s="0" t="n">
        <f aca="false">IF(AB81/4&lt;0,AB81/4+180,AB81/4-180)</f>
        <v>10.1964465635775</v>
      </c>
      <c r="AD81" s="0" t="n">
        <f aca="false">DEGREES(ACOS(SIN(RADIANS($B$2))*SIN(RADIANS(T81))+COS(RADIANS($B$2))*COS(RADIANS(T81))*COS(RADIANS(AC81))))</f>
        <v>64.9083188619422</v>
      </c>
      <c r="AE81" s="0" t="n">
        <f aca="false">90-AD81</f>
        <v>25.0916811380578</v>
      </c>
      <c r="AF81" s="0" t="n">
        <f aca="false">IF(AE81&gt;85,0,IF(AE81&gt;5,58.1/TAN(RADIANS(AE81))-0.07/POWER(TAN(RADIANS(AE81)),3)+0.000086/POWER(TAN(RADIANS(AE81)),5),IF(AE81&gt;-0.575,1735+AE81*(-518.2+AE81*(103.4+AE81*(-12.79+AE81*0.711))),-20.772/TAN(RADIANS(AE81)))))/3600</f>
        <v>0.0342775421356015</v>
      </c>
      <c r="AG81" s="0" t="n">
        <f aca="false">AE81+AF81</f>
        <v>25.1259586801934</v>
      </c>
      <c r="AH81" s="0" t="n">
        <f aca="false"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>191.271991273275</v>
      </c>
    </row>
    <row r="82" customFormat="false" ht="15" hidden="false" customHeight="false" outlineLevel="0" collapsed="false">
      <c r="D82" s="6" t="n">
        <f aca="false">D81+1</f>
        <v>44642</v>
      </c>
      <c r="E82" s="7" t="n">
        <f aca="false">$B$5</f>
        <v>0.541666666666667</v>
      </c>
      <c r="F82" s="8" t="n">
        <f aca="false">D82+2415018.5+E82-$B$4/24</f>
        <v>2459661</v>
      </c>
      <c r="G82" s="9" t="n">
        <f aca="false">(F82-2451545)/36525</f>
        <v>0.222203969883641</v>
      </c>
      <c r="I82" s="0" t="n">
        <f aca="false">MOD(280.46646+G82*(36000.76983+G82*0.0003032),360)</f>
        <v>359.980450063604</v>
      </c>
      <c r="J82" s="0" t="n">
        <f aca="false">357.52911+G82*(35999.05029-0.0001537*G82)</f>
        <v>8356.66098888997</v>
      </c>
      <c r="K82" s="0" t="n">
        <f aca="false">0.016708634-G82*(0.000042037+0.0000001267*G82)</f>
        <v>0.0166992869559556</v>
      </c>
      <c r="L82" s="0" t="n">
        <f aca="false">SIN(RADIANS(J82))*(1.914602-G82*(0.004817+0.000014*G82))+SIN(RADIANS(2*J82))*(0.019993-0.000101*G82)+SIN(RADIANS(3*J82))*0.000289</f>
        <v>1.8706527135377</v>
      </c>
      <c r="M82" s="0" t="n">
        <f aca="false">I82+L82</f>
        <v>361.851102777141</v>
      </c>
      <c r="N82" s="0" t="n">
        <f aca="false">J82+L82</f>
        <v>8358.53164160351</v>
      </c>
      <c r="O82" s="0" t="n">
        <f aca="false">(1.000001018*(1-K82*K82))/(1+K82*COS(RADIANS(N82)))</f>
        <v>0.996413793891597</v>
      </c>
      <c r="P82" s="0" t="n">
        <f aca="false">M82-0.00569-0.00478*SIN(RADIANS(125.04-1934.136*G82))</f>
        <v>361.841484482172</v>
      </c>
      <c r="Q82" s="0" t="n">
        <f aca="false">23+(26+((21.448-G82*(46.815+G82*(0.00059-G82*0.001813))))/60)/60</f>
        <v>23.436401531086</v>
      </c>
      <c r="R82" s="0" t="n">
        <f aca="false">Q82+0.00256*COS(RADIANS(125.04-1934.136*G82))</f>
        <v>23.4378600875302</v>
      </c>
      <c r="S82" s="0" t="n">
        <f aca="false">DEGREES(ATAN2(COS(RADIANS(P82)),COS(RADIANS(R82))*SIN(RADIANS(P82))))</f>
        <v>1.68963930295076</v>
      </c>
      <c r="T82" s="0" t="n">
        <f aca="false">DEGREES(ASIN(SIN(RADIANS(R82))*SIN(RADIANS(P82))))</f>
        <v>0.732352107933431</v>
      </c>
      <c r="U82" s="0" t="n">
        <f aca="false">TAN(RADIANS(R82/2))*TAN(RADIANS(R82/2))</f>
        <v>0.0430291252573018</v>
      </c>
      <c r="V82" s="0" t="n">
        <f aca="false">4*DEGREES(U82*SIN(2*RADIANS(I82))-2*K82*SIN(RADIANS(J82))+4*K82*U82*SIN(RADIANS(J82))*COS(2*RADIANS(I82))-0.5*U82*U82*SIN(4*RADIANS(I82))-1.25*K82*K82*SIN(2*RADIANS(J82)))</f>
        <v>-6.84924566610267</v>
      </c>
      <c r="W82" s="0" t="n">
        <f aca="false">DEGREES(ACOS(COS(RADIANS(90.833))/(COS(RADIANS($B$2))*COS(RADIANS(T82)))-TAN(RADIANS($B$2))*TAN(RADIANS(T82))))</f>
        <v>93.5179867652373</v>
      </c>
      <c r="X82" s="7" t="n">
        <f aca="false">(720-4*$B$3-V82+$B$4*60)/1440</f>
        <v>0.513135778934794</v>
      </c>
      <c r="Y82" s="10" t="n">
        <f aca="false">(X82*1440-W82*4)/1440</f>
        <v>0.253363593475801</v>
      </c>
      <c r="Z82" s="7" t="n">
        <f aca="false">(X82*1440+W82*4)/1440</f>
        <v>0.772907964393786</v>
      </c>
      <c r="AA82" s="0" t="n">
        <f aca="false">8*W82</f>
        <v>748.143894121899</v>
      </c>
      <c r="AB82" s="0" t="n">
        <f aca="false">MOD(E82*1440+V82+4*$B$3-60*$B$4,1440)</f>
        <v>761.084478333897</v>
      </c>
      <c r="AC82" s="0" t="n">
        <f aca="false">IF(AB82/4&lt;0,AB82/4+180,AB82/4-180)</f>
        <v>10.2711195834743</v>
      </c>
      <c r="AD82" s="0" t="n">
        <f aca="false">DEGREES(ACOS(SIN(RADIANS($B$2))*SIN(RADIANS(T82))+COS(RADIANS($B$2))*COS(RADIANS(T82))*COS(RADIANS(AC82))))</f>
        <v>64.521108680684</v>
      </c>
      <c r="AE82" s="0" t="n">
        <f aca="false">90-AD82</f>
        <v>25.478891319316</v>
      </c>
      <c r="AF82" s="0" t="n">
        <f aca="false">IF(AE82&gt;85,0,IF(AE82&gt;5,58.1/TAN(RADIANS(AE82))-0.07/POWER(TAN(RADIANS(AE82)),3)+0.000086/POWER(TAN(RADIANS(AE82)),5),IF(AE82&gt;-0.575,1735+AE82*(-518.2+AE82*(103.4+AE82*(-12.79+AE82*0.711))),-20.772/TAN(RADIANS(AE82)))))/3600</f>
        <v>0.0336892640483613</v>
      </c>
      <c r="AG82" s="0" t="n">
        <f aca="false">AE82+AF82</f>
        <v>25.5125805833644</v>
      </c>
      <c r="AH82" s="0" t="n">
        <f aca="false"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>191.390789853872</v>
      </c>
    </row>
    <row r="83" customFormat="false" ht="15" hidden="false" customHeight="false" outlineLevel="0" collapsed="false">
      <c r="D83" s="6" t="n">
        <f aca="false">D82+1</f>
        <v>44643</v>
      </c>
      <c r="E83" s="7" t="n">
        <f aca="false">$B$5</f>
        <v>0.541666666666667</v>
      </c>
      <c r="F83" s="8" t="n">
        <f aca="false">D83+2415018.5+E83-$B$4/24</f>
        <v>2459662</v>
      </c>
      <c r="G83" s="9" t="n">
        <f aca="false">(F83-2451545)/36525</f>
        <v>0.222231348391513</v>
      </c>
      <c r="I83" s="0" t="n">
        <f aca="false">MOD(280.46646+G83*(36000.76983+G83*0.0003032),360)</f>
        <v>0.966097427457498</v>
      </c>
      <c r="J83" s="0" t="n">
        <f aca="false">357.52911+G83*(35999.05029-0.0001537*G83)</f>
        <v>8357.64658916983</v>
      </c>
      <c r="K83" s="0" t="n">
        <f aca="false">0.016708634-G83*(0.000042037+0.0000001267*G83)</f>
        <v>0.0166992858035036</v>
      </c>
      <c r="L83" s="0" t="n">
        <f aca="false">SIN(RADIANS(J83))*(1.914602-G83*(0.004817+0.000014*G83))+SIN(RADIANS(2*J83))*(0.019993-0.000101*G83)+SIN(RADIANS(3*J83))*0.000289</f>
        <v>1.87734258165853</v>
      </c>
      <c r="M83" s="0" t="n">
        <f aca="false">I83+L83</f>
        <v>2.84344000911603</v>
      </c>
      <c r="N83" s="0" t="n">
        <f aca="false">J83+L83</f>
        <v>8359.52393175148</v>
      </c>
      <c r="O83" s="0" t="n">
        <f aca="false">(1.000001018*(1-K83*K83))/(1+K83*COS(RADIANS(N83)))</f>
        <v>0.996695839571284</v>
      </c>
      <c r="P83" s="0" t="n">
        <f aca="false">M83-0.00569-0.00478*SIN(RADIANS(125.04-1934.136*G83))</f>
        <v>2.83382423283583</v>
      </c>
      <c r="Q83" s="0" t="n">
        <f aca="false">23+(26+((21.448-G83*(46.815+G83*(0.00059-G83*0.001813))))/60)/60</f>
        <v>23.4364011750514</v>
      </c>
      <c r="R83" s="0" t="n">
        <f aca="false">Q83+0.00256*COS(RADIANS(125.04-1934.136*G83))</f>
        <v>23.4378616752934</v>
      </c>
      <c r="S83" s="0" t="n">
        <f aca="false">DEGREES(ATAN2(COS(RADIANS(P83)),COS(RADIANS(R83))*SIN(RADIANS(P83))))</f>
        <v>2.60034635249747</v>
      </c>
      <c r="T83" s="0" t="n">
        <f aca="false">DEGREES(ASIN(SIN(RADIANS(R83))*SIN(RADIANS(P83))))</f>
        <v>1.12677880892376</v>
      </c>
      <c r="U83" s="0" t="n">
        <f aca="false">TAN(RADIANS(R83/2))*TAN(RADIANS(R83/2))</f>
        <v>0.0430291312530145</v>
      </c>
      <c r="V83" s="0" t="n">
        <f aca="false">4*DEGREES(U83*SIN(2*RADIANS(I83))-2*K83*SIN(RADIANS(J83))+4*K83*U83*SIN(RADIANS(J83))*COS(2*RADIANS(I83))-0.5*U83*U83*SIN(4*RADIANS(I83))-1.25*K83*K83*SIN(2*RADIANS(J83)))</f>
        <v>-6.54924868825893</v>
      </c>
      <c r="W83" s="0" t="n">
        <f aca="false">DEGREES(ACOS(COS(RADIANS(90.833))/(COS(RADIANS($B$2))*COS(RADIANS(T83)))-TAN(RADIANS($B$2))*TAN(RADIANS(T83))))</f>
        <v>94.3593831398124</v>
      </c>
      <c r="X83" s="7" t="n">
        <f aca="false">(720-4*$B$3-V83+$B$4*60)/1440</f>
        <v>0.51292744770018</v>
      </c>
      <c r="Y83" s="10" t="n">
        <f aca="false">(X83*1440-W83*4)/1440</f>
        <v>0.25081805008959</v>
      </c>
      <c r="Z83" s="7" t="n">
        <f aca="false">(X83*1440+W83*4)/1440</f>
        <v>0.77503684531077</v>
      </c>
      <c r="AA83" s="0" t="n">
        <f aca="false">8*W83</f>
        <v>754.875065118499</v>
      </c>
      <c r="AB83" s="0" t="n">
        <f aca="false">MOD(E83*1440+V83+4*$B$3-60*$B$4,1440)</f>
        <v>761.384475311741</v>
      </c>
      <c r="AC83" s="0" t="n">
        <f aca="false">IF(AB83/4&lt;0,AB83/4+180,AB83/4-180)</f>
        <v>10.3461188279353</v>
      </c>
      <c r="AD83" s="0" t="n">
        <f aca="false">DEGREES(ACOS(SIN(RADIANS($B$2))*SIN(RADIANS(T83))+COS(RADIANS($B$2))*COS(RADIANS(T83))*COS(RADIANS(AC83))))</f>
        <v>64.1344266619219</v>
      </c>
      <c r="AE83" s="0" t="n">
        <f aca="false">90-AD83</f>
        <v>25.8655733380781</v>
      </c>
      <c r="AF83" s="0" t="n">
        <f aca="false">IF(AE83&gt;85,0,IF(AE83&gt;5,58.1/TAN(RADIANS(AE83))-0.07/POWER(TAN(RADIANS(AE83)),3)+0.000086/POWER(TAN(RADIANS(AE83)),5),IF(AE83&gt;-0.575,1735+AE83*(-518.2+AE83*(103.4+AE83*(-12.79+AE83*0.711))),-20.772/TAN(RADIANS(AE83)))))/3600</f>
        <v>0.033117892358154</v>
      </c>
      <c r="AG83" s="0" t="n">
        <f aca="false">AE83+AF83</f>
        <v>25.8986912304363</v>
      </c>
      <c r="AH83" s="0" t="n">
        <f aca="false"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>191.51066418871</v>
      </c>
    </row>
    <row r="84" customFormat="false" ht="15" hidden="false" customHeight="false" outlineLevel="0" collapsed="false">
      <c r="D84" s="6" t="n">
        <f aca="false">D83+1</f>
        <v>44644</v>
      </c>
      <c r="E84" s="7" t="n">
        <f aca="false">$B$5</f>
        <v>0.541666666666667</v>
      </c>
      <c r="F84" s="8" t="n">
        <f aca="false">D84+2415018.5+E84-$B$4/24</f>
        <v>2459663</v>
      </c>
      <c r="G84" s="9" t="n">
        <f aca="false">(F84-2451545)/36525</f>
        <v>0.222258726899384</v>
      </c>
      <c r="I84" s="0" t="n">
        <f aca="false">MOD(280.46646+G84*(36000.76983+G84*0.0003032),360)</f>
        <v>1.95174479130947</v>
      </c>
      <c r="J84" s="0" t="n">
        <f aca="false">357.52911+G84*(35999.05029-0.0001537*G84)</f>
        <v>8358.63218944968</v>
      </c>
      <c r="K84" s="0" t="n">
        <f aca="false">0.016708634-G84*(0.000042037+0.0000001267*G84)</f>
        <v>0.0166992846510514</v>
      </c>
      <c r="L84" s="0" t="n">
        <f aca="false">SIN(RADIANS(J84))*(1.914602-G84*(0.004817+0.000014*G84))+SIN(RADIANS(2*J84))*(0.019993-0.000101*G84)+SIN(RADIANS(3*J84))*0.000289</f>
        <v>1.88347007914047</v>
      </c>
      <c r="M84" s="0" t="n">
        <f aca="false">I84+L84</f>
        <v>3.83521487044994</v>
      </c>
      <c r="N84" s="0" t="n">
        <f aca="false">J84+L84</f>
        <v>8360.51565952882</v>
      </c>
      <c r="O84" s="0" t="n">
        <f aca="false">(1.000001018*(1-K84*K84))/(1+K84*COS(RADIANS(N84)))</f>
        <v>0.996978789643392</v>
      </c>
      <c r="P84" s="0" t="n">
        <f aca="false">M84-0.00569-0.00478*SIN(RADIANS(125.04-1934.136*G84))</f>
        <v>3.82560161621264</v>
      </c>
      <c r="Q84" s="0" t="n">
        <f aca="false">23+(26+((21.448-G84*(46.815+G84*(0.00059-G84*0.001813))))/60)/60</f>
        <v>23.4364008190168</v>
      </c>
      <c r="R84" s="0" t="n">
        <f aca="false">Q84+0.00256*COS(RADIANS(125.04-1934.136*G84))</f>
        <v>23.4378632618091</v>
      </c>
      <c r="S84" s="0" t="n">
        <f aca="false">DEGREES(ATAN2(COS(RADIANS(P84)),COS(RADIANS(R84))*SIN(RADIANS(P84))))</f>
        <v>3.51078360477066</v>
      </c>
      <c r="T84" s="0" t="n">
        <f aca="false">DEGREES(ASIN(SIN(RADIANS(R84))*SIN(RADIANS(P84))))</f>
        <v>1.52069762246042</v>
      </c>
      <c r="U84" s="0" t="n">
        <f aca="false">TAN(RADIANS(R84/2))*TAN(RADIANS(R84/2))</f>
        <v>0.0430291372440166</v>
      </c>
      <c r="V84" s="0" t="n">
        <f aca="false">4*DEGREES(U84*SIN(2*RADIANS(I84))-2*K84*SIN(RADIANS(J84))+4*K84*U84*SIN(RADIANS(J84))*COS(2*RADIANS(I84))-0.5*U84*U84*SIN(4*RADIANS(I84))-1.25*K84*K84*SIN(2*RADIANS(J84)))</f>
        <v>-6.24828248520284</v>
      </c>
      <c r="W84" s="0" t="n">
        <f aca="false">DEGREES(ACOS(COS(RADIANS(90.833))/(COS(RADIANS($B$2))*COS(RADIANS(T84)))-TAN(RADIANS($B$2))*TAN(RADIANS(T84))))</f>
        <v>95.2009580801331</v>
      </c>
      <c r="X84" s="7" t="n">
        <f aca="false">(720-4*$B$3-V84+$B$4*60)/1440</f>
        <v>0.512718443392502</v>
      </c>
      <c r="Y84" s="10" t="n">
        <f aca="false">(X84*1440-W84*4)/1440</f>
        <v>0.248271337614354</v>
      </c>
      <c r="Z84" s="7" t="n">
        <f aca="false">(X84*1440+W84*4)/1440</f>
        <v>0.77716554917065</v>
      </c>
      <c r="AA84" s="0" t="n">
        <f aca="false">8*W84</f>
        <v>761.607664641065</v>
      </c>
      <c r="AB84" s="0" t="n">
        <f aca="false">MOD(E84*1440+V84+4*$B$3-60*$B$4,1440)</f>
        <v>761.685441514797</v>
      </c>
      <c r="AC84" s="0" t="n">
        <f aca="false">IF(AB84/4&lt;0,AB84/4+180,AB84/4-180)</f>
        <v>10.4213603786993</v>
      </c>
      <c r="AD84" s="0" t="n">
        <f aca="false">DEGREES(ACOS(SIN(RADIANS($B$2))*SIN(RADIANS(T84))+COS(RADIANS($B$2))*COS(RADIANS(T84))*COS(RADIANS(AC84))))</f>
        <v>63.7483668763472</v>
      </c>
      <c r="AE84" s="0" t="n">
        <f aca="false">90-AD84</f>
        <v>26.2516331236528</v>
      </c>
      <c r="AF84" s="0" t="n">
        <f aca="false">IF(AE84&gt;85,0,IF(AE84&gt;5,58.1/TAN(RADIANS(AE84))-0.07/POWER(TAN(RADIANS(AE84)),3)+0.000086/POWER(TAN(RADIANS(AE84)),5),IF(AE84&gt;-0.575,1735+AE84*(-518.2+AE84*(103.4+AE84*(-12.79+AE84*0.711))),-20.772/TAN(RADIANS(AE84)))))/3600</f>
        <v>0.0325627988611021</v>
      </c>
      <c r="AG84" s="0" t="n">
        <f aca="false">AE84+AF84</f>
        <v>26.2841959225139</v>
      </c>
      <c r="AH84" s="0" t="n">
        <f aca="false"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>191.631523597447</v>
      </c>
    </row>
    <row r="85" customFormat="false" ht="15" hidden="false" customHeight="false" outlineLevel="0" collapsed="false">
      <c r="D85" s="6" t="n">
        <f aca="false">D84+1</f>
        <v>44645</v>
      </c>
      <c r="E85" s="7" t="n">
        <f aca="false">$B$5</f>
        <v>0.541666666666667</v>
      </c>
      <c r="F85" s="8" t="n">
        <f aca="false">D85+2415018.5+E85-$B$4/24</f>
        <v>2459664</v>
      </c>
      <c r="G85" s="9" t="n">
        <f aca="false">(F85-2451545)/36525</f>
        <v>0.222286105407255</v>
      </c>
      <c r="I85" s="0" t="n">
        <f aca="false">MOD(280.46646+G85*(36000.76983+G85*0.0003032),360)</f>
        <v>2.93739215516507</v>
      </c>
      <c r="J85" s="0" t="n">
        <f aca="false">357.52911+G85*(35999.05029-0.0001537*G85)</f>
        <v>8359.61778972954</v>
      </c>
      <c r="K85" s="0" t="n">
        <f aca="false">0.016708634-G85*(0.000042037+0.0000001267*G85)</f>
        <v>0.016699283498599</v>
      </c>
      <c r="L85" s="0" t="n">
        <f aca="false">SIN(RADIANS(J85))*(1.914602-G85*(0.004817+0.000014*G85))+SIN(RADIANS(2*J85))*(0.019993-0.000101*G85)+SIN(RADIANS(3*J85))*0.000289</f>
        <v>1.88903397176755</v>
      </c>
      <c r="M85" s="0" t="n">
        <f aca="false">I85+L85</f>
        <v>4.82642612693262</v>
      </c>
      <c r="N85" s="0" t="n">
        <f aca="false">J85+L85</f>
        <v>8361.5068237013</v>
      </c>
      <c r="O85" s="0" t="n">
        <f aca="false">(1.000001018*(1-K85*K85))/(1+K85*COS(RADIANS(N85)))</f>
        <v>0.997262558849656</v>
      </c>
      <c r="P85" s="0" t="n">
        <f aca="false">M85-0.00569-0.00478*SIN(RADIANS(125.04-1934.136*G85))</f>
        <v>4.81681539808937</v>
      </c>
      <c r="Q85" s="0" t="n">
        <f aca="false">23+(26+((21.448-G85*(46.815+G85*(0.00059-G85*0.001813))))/60)/60</f>
        <v>23.4364004629821</v>
      </c>
      <c r="R85" s="0" t="n">
        <f aca="false">Q85+0.00256*COS(RADIANS(125.04-1934.136*G85))</f>
        <v>23.4378648470755</v>
      </c>
      <c r="S85" s="0" t="n">
        <f aca="false">DEGREES(ATAN2(COS(RADIANS(P85)),COS(RADIANS(R85))*SIN(RADIANS(P85))))</f>
        <v>4.42103539068611</v>
      </c>
      <c r="T85" s="0" t="n">
        <f aca="false">DEGREES(ASIN(SIN(RADIANS(R85))*SIN(RADIANS(P85))))</f>
        <v>1.91400905636861</v>
      </c>
      <c r="U85" s="0" t="n">
        <f aca="false">TAN(RADIANS(R85/2))*TAN(RADIANS(R85/2))</f>
        <v>0.043029143230302</v>
      </c>
      <c r="V85" s="0" t="n">
        <f aca="false">4*DEGREES(U85*SIN(2*RADIANS(I85))-2*K85*SIN(RADIANS(J85))+4*K85*U85*SIN(RADIANS(J85))*COS(2*RADIANS(I85))-0.5*U85*U85*SIN(4*RADIANS(I85))-1.25*K85*K85*SIN(2*RADIANS(J85)))</f>
        <v>-5.94668096139737</v>
      </c>
      <c r="W85" s="0" t="n">
        <f aca="false">DEGREES(ACOS(COS(RADIANS(90.833))/(COS(RADIANS($B$2))*COS(RADIANS(T85)))-TAN(RADIANS($B$2))*TAN(RADIANS(T85))))</f>
        <v>96.0427595318177</v>
      </c>
      <c r="X85" s="7" t="n">
        <f aca="false">(720-4*$B$3-V85+$B$4*60)/1440</f>
        <v>0.512508997889859</v>
      </c>
      <c r="Y85" s="10" t="n">
        <f aca="false">(X85*1440-W85*4)/1440</f>
        <v>0.245723554745922</v>
      </c>
      <c r="Z85" s="7" t="n">
        <f aca="false">(X85*1440+W85*4)/1440</f>
        <v>0.779294441033797</v>
      </c>
      <c r="AA85" s="0" t="n">
        <f aca="false">8*W85</f>
        <v>768.342076254541</v>
      </c>
      <c r="AB85" s="0" t="n">
        <f aca="false">MOD(E85*1440+V85+4*$B$3-60*$B$4,1440)</f>
        <v>761.987043038603</v>
      </c>
      <c r="AC85" s="0" t="n">
        <f aca="false">IF(AB85/4&lt;0,AB85/4+180,AB85/4-180)</f>
        <v>10.4967607596506</v>
      </c>
      <c r="AD85" s="0" t="n">
        <f aca="false">DEGREES(ACOS(SIN(RADIANS($B$2))*SIN(RADIANS(T85))+COS(RADIANS($B$2))*COS(RADIANS(T85))*COS(RADIANS(AC85))))</f>
        <v>63.3630227620847</v>
      </c>
      <c r="AE85" s="0" t="n">
        <f aca="false">90-AD85</f>
        <v>26.6369772379153</v>
      </c>
      <c r="AF85" s="0" t="n">
        <f aca="false">IF(AE85&gt;85,0,IF(AE85&gt;5,58.1/TAN(RADIANS(AE85))-0.07/POWER(TAN(RADIANS(AE85)),3)+0.000086/POWER(TAN(RADIANS(AE85)),5),IF(AE85&gt;-0.575,1735+AE85*(-518.2+AE85*(103.4+AE85*(-12.79+AE85*0.711))),-20.772/TAN(RADIANS(AE85)))))/3600</f>
        <v>0.0320233852583721</v>
      </c>
      <c r="AG85" s="0" t="n">
        <f aca="false">AE85+AF85</f>
        <v>26.6690006231737</v>
      </c>
      <c r="AH85" s="0" t="n">
        <f aca="false"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>191.753276488807</v>
      </c>
    </row>
    <row r="86" customFormat="false" ht="15" hidden="false" customHeight="false" outlineLevel="0" collapsed="false">
      <c r="D86" s="6" t="n">
        <f aca="false">D85+1</f>
        <v>44646</v>
      </c>
      <c r="E86" s="7" t="n">
        <f aca="false">$B$5</f>
        <v>0.541666666666667</v>
      </c>
      <c r="F86" s="8" t="n">
        <f aca="false">D86+2415018.5+E86-$B$4/24</f>
        <v>2459665</v>
      </c>
      <c r="G86" s="9" t="n">
        <f aca="false">(F86-2451545)/36525</f>
        <v>0.222313483915127</v>
      </c>
      <c r="I86" s="0" t="n">
        <f aca="false">MOD(280.46646+G86*(36000.76983+G86*0.0003032),360)</f>
        <v>3.92303951902068</v>
      </c>
      <c r="J86" s="0" t="n">
        <f aca="false">357.52911+G86*(35999.05029-0.0001537*G86)</f>
        <v>8360.60339000939</v>
      </c>
      <c r="K86" s="0" t="n">
        <f aca="false">0.016708634-G86*(0.000042037+0.0000001267*G86)</f>
        <v>0.0166992823461464</v>
      </c>
      <c r="L86" s="0" t="n">
        <f aca="false">SIN(RADIANS(J86))*(1.914602-G86*(0.004817+0.000014*G86))+SIN(RADIANS(2*J86))*(0.019993-0.000101*G86)+SIN(RADIANS(3*J86))*0.000289</f>
        <v>1.8940331986947</v>
      </c>
      <c r="M86" s="0" t="n">
        <f aca="false">I86+L86</f>
        <v>5.81707271771538</v>
      </c>
      <c r="N86" s="0" t="n">
        <f aca="false">J86+L86</f>
        <v>8362.49742320808</v>
      </c>
      <c r="O86" s="0" t="n">
        <f aca="false">(1.000001018*(1-K86*K86))/(1+K86*COS(RADIANS(N86)))</f>
        <v>0.997547061830311</v>
      </c>
      <c r="P86" s="0" t="n">
        <f aca="false">M86-0.00569-0.00478*SIN(RADIANS(125.04-1934.136*G86))</f>
        <v>5.80746451761519</v>
      </c>
      <c r="Q86" s="0" t="n">
        <f aca="false">23+(26+((21.448-G86*(46.815+G86*(0.00059-G86*0.001813))))/60)/60</f>
        <v>23.4364001069475</v>
      </c>
      <c r="R86" s="0" t="n">
        <f aca="false">Q86+0.00256*COS(RADIANS(125.04-1934.136*G86))</f>
        <v>23.4378664310912</v>
      </c>
      <c r="S86" s="0" t="n">
        <f aca="false">DEGREES(ATAN2(COS(RADIANS(P86)),COS(RADIANS(R86))*SIN(RADIANS(P86))))</f>
        <v>5.33118569634256</v>
      </c>
      <c r="T86" s="0" t="n">
        <f aca="false">DEGREES(ASIN(SIN(RADIANS(R86))*SIN(RADIANS(P86))))</f>
        <v>2.30661398005461</v>
      </c>
      <c r="U86" s="0" t="n">
        <f aca="false">TAN(RADIANS(R86/2))*TAN(RADIANS(R86/2))</f>
        <v>0.0430291492118645</v>
      </c>
      <c r="V86" s="0" t="n">
        <f aca="false">4*DEGREES(U86*SIN(2*RADIANS(I86))-2*K86*SIN(RADIANS(J86))+4*K86*U86*SIN(RADIANS(J86))*COS(2*RADIANS(I86))-0.5*U86*U86*SIN(4*RADIANS(I86))-1.25*K86*K86*SIN(2*RADIANS(J86)))</f>
        <v>-5.64477608357155</v>
      </c>
      <c r="W86" s="0" t="n">
        <f aca="false">DEGREES(ACOS(COS(RADIANS(90.833))/(COS(RADIANS($B$2))*COS(RADIANS(T86)))-TAN(RADIANS($B$2))*TAN(RADIANS(T86))))</f>
        <v>96.8848355209641</v>
      </c>
      <c r="X86" s="7" t="n">
        <f aca="false">(720-4*$B$3-V86+$B$4*60)/1440</f>
        <v>0.512299341724703</v>
      </c>
      <c r="Y86" s="10" t="n">
        <f aca="false">(X86*1440-W86*4)/1440</f>
        <v>0.243174798610913</v>
      </c>
      <c r="Z86" s="7" t="n">
        <f aca="false">(X86*1440+W86*4)/1440</f>
        <v>0.781423884838492</v>
      </c>
      <c r="AA86" s="0" t="n">
        <f aca="false">8*W86</f>
        <v>775.078684167712</v>
      </c>
      <c r="AB86" s="0" t="n">
        <f aca="false">MOD(E86*1440+V86+4*$B$3-60*$B$4,1440)</f>
        <v>762.288947916429</v>
      </c>
      <c r="AC86" s="0" t="n">
        <f aca="false">IF(AB86/4&lt;0,AB86/4+180,AB86/4-180)</f>
        <v>10.5722369791071</v>
      </c>
      <c r="AD86" s="0" t="n">
        <f aca="false">DEGREES(ACOS(SIN(RADIANS($B$2))*SIN(RADIANS(T86))+COS(RADIANS($B$2))*COS(RADIANS(T86))*COS(RADIANS(AC86))))</f>
        <v>62.9784871355593</v>
      </c>
      <c r="AE86" s="0" t="n">
        <f aca="false">90-AD86</f>
        <v>27.0215128644407</v>
      </c>
      <c r="AF86" s="0" t="n">
        <f aca="false">IF(AE86&gt;85,0,IF(AE86&gt;5,58.1/TAN(RADIANS(AE86))-0.07/POWER(TAN(RADIANS(AE86)),3)+0.000086/POWER(TAN(RADIANS(AE86)),5),IF(AE86&gt;-0.575,1735+AE86*(-518.2+AE86*(103.4+AE86*(-12.79+AE86*0.711))),-20.772/TAN(RADIANS(AE86)))))/3600</f>
        <v>0.0314990815748162</v>
      </c>
      <c r="AG86" s="0" t="n">
        <f aca="false">AE86+AF86</f>
        <v>27.0530119460155</v>
      </c>
      <c r="AH86" s="0" t="n">
        <f aca="false"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>191.875830386989</v>
      </c>
    </row>
    <row r="87" customFormat="false" ht="15" hidden="false" customHeight="false" outlineLevel="0" collapsed="false">
      <c r="D87" s="6" t="n">
        <f aca="false">D86+1</f>
        <v>44647</v>
      </c>
      <c r="E87" s="7" t="n">
        <f aca="false">$B$5</f>
        <v>0.541666666666667</v>
      </c>
      <c r="F87" s="8" t="n">
        <f aca="false">D87+2415018.5+E87-$B$4/24</f>
        <v>2459666</v>
      </c>
      <c r="G87" s="9" t="n">
        <f aca="false">(F87-2451545)/36525</f>
        <v>0.222340862422998</v>
      </c>
      <c r="I87" s="0" t="n">
        <f aca="false">MOD(280.46646+G87*(36000.76983+G87*0.0003032),360)</f>
        <v>4.90868688287628</v>
      </c>
      <c r="J87" s="0" t="n">
        <f aca="false">357.52911+G87*(35999.05029-0.0001537*G87)</f>
        <v>8361.58899028924</v>
      </c>
      <c r="K87" s="0" t="n">
        <f aca="false">0.016708634-G87*(0.000042037+0.0000001267*G87)</f>
        <v>0.0166992811936937</v>
      </c>
      <c r="L87" s="0" t="n">
        <f aca="false">SIN(RADIANS(J87))*(1.914602-G87*(0.004817+0.000014*G87))+SIN(RADIANS(2*J87))*(0.019993-0.000101*G87)+SIN(RADIANS(3*J87))*0.000289</f>
        <v>1.89846687204069</v>
      </c>
      <c r="M87" s="0" t="n">
        <f aca="false">I87+L87</f>
        <v>6.80715375491697</v>
      </c>
      <c r="N87" s="0" t="n">
        <f aca="false">J87+L87</f>
        <v>8363.48745716128</v>
      </c>
      <c r="O87" s="0" t="n">
        <f aca="false">(1.000001018*(1-K87*K87))/(1+K87*COS(RADIANS(N87)))</f>
        <v>0.997832213150716</v>
      </c>
      <c r="P87" s="0" t="n">
        <f aca="false">M87-0.00569-0.00478*SIN(RADIANS(125.04-1934.136*G87))</f>
        <v>6.79754808690668</v>
      </c>
      <c r="Q87" s="0" t="n">
        <f aca="false">23+(26+((21.448-G87*(46.815+G87*(0.00059-G87*0.001813))))/60)/60</f>
        <v>23.4363997509129</v>
      </c>
      <c r="R87" s="0" t="n">
        <f aca="false">Q87+0.00256*COS(RADIANS(125.04-1934.136*G87))</f>
        <v>23.4378680138543</v>
      </c>
      <c r="S87" s="0" t="n">
        <f aca="false">DEGREES(ATAN2(COS(RADIANS(P87)),COS(RADIANS(R87))*SIN(RADIANS(P87))))</f>
        <v>6.24131810870883</v>
      </c>
      <c r="T87" s="0" t="n">
        <f aca="false">DEGREES(ASIN(SIN(RADIANS(R87))*SIN(RADIANS(P87))))</f>
        <v>2.69841361291361</v>
      </c>
      <c r="U87" s="0" t="n">
        <f aca="false">TAN(RADIANS(R87/2))*TAN(RADIANS(R87/2))</f>
        <v>0.0430291551886977</v>
      </c>
      <c r="V87" s="0" t="n">
        <f aca="false">4*DEGREES(U87*SIN(2*RADIANS(I87))-2*K87*SIN(RADIANS(J87))+4*K87*U87*SIN(RADIANS(J87))*COS(2*RADIANS(I87))-0.5*U87*U87*SIN(4*RADIANS(I87))-1.25*K87*K87*SIN(2*RADIANS(J87)))</f>
        <v>-5.34289771554268</v>
      </c>
      <c r="W87" s="0" t="n">
        <f aca="false">DEGREES(ACOS(COS(RADIANS(90.833))/(COS(RADIANS($B$2))*COS(RADIANS(T87)))-TAN(RADIANS($B$2))*TAN(RADIANS(T87))))</f>
        <v>97.7272340276259</v>
      </c>
      <c r="X87" s="7" t="n">
        <f aca="false">(720-4*$B$3-V87+$B$4*60)/1440</f>
        <v>0.512089703969127</v>
      </c>
      <c r="Y87" s="10" t="n">
        <f aca="false">(X87*1440-W87*4)/1440</f>
        <v>0.240625165003499</v>
      </c>
      <c r="Z87" s="7" t="n">
        <f aca="false">(X87*1440+W87*4)/1440</f>
        <v>0.783554242934755</v>
      </c>
      <c r="AA87" s="0" t="n">
        <f aca="false">8*W87</f>
        <v>781.817872221008</v>
      </c>
      <c r="AB87" s="0" t="n">
        <f aca="false">MOD(E87*1440+V87+4*$B$3-60*$B$4,1440)</f>
        <v>762.590826284457</v>
      </c>
      <c r="AC87" s="0" t="n">
        <f aca="false">IF(AB87/4&lt;0,AB87/4+180,AB87/4-180)</f>
        <v>10.6477065711143</v>
      </c>
      <c r="AD87" s="0" t="n">
        <f aca="false">DEGREES(ACOS(SIN(RADIANS($B$2))*SIN(RADIANS(T87))+COS(RADIANS($B$2))*COS(RADIANS(T87))*COS(RADIANS(AC87))))</f>
        <v>62.5948522029655</v>
      </c>
      <c r="AE87" s="0" t="n">
        <f aca="false">90-AD87</f>
        <v>27.4051477970345</v>
      </c>
      <c r="AF87" s="0" t="n">
        <f aca="false">IF(AE87&gt;85,0,IF(AE87&gt;5,58.1/TAN(RADIANS(AE87))-0.07/POWER(TAN(RADIANS(AE87)),3)+0.000086/POWER(TAN(RADIANS(AE87)),5),IF(AE87&gt;-0.575,1735+AE87*(-518.2+AE87*(103.4+AE87*(-12.79+AE87*0.711))),-20.772/TAN(RADIANS(AE87)))))/3600</f>
        <v>0.0309893446701459</v>
      </c>
      <c r="AG87" s="0" t="n">
        <f aca="false">AE87+AF87</f>
        <v>27.4361371417046</v>
      </c>
      <c r="AH87" s="0" t="n">
        <f aca="false"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>191.99909195806</v>
      </c>
    </row>
    <row r="88" customFormat="false" ht="15" hidden="false" customHeight="false" outlineLevel="0" collapsed="false">
      <c r="D88" s="6" t="n">
        <f aca="false">D87+1</f>
        <v>44648</v>
      </c>
      <c r="E88" s="7" t="n">
        <f aca="false">$B$5</f>
        <v>0.541666666666667</v>
      </c>
      <c r="F88" s="8" t="n">
        <f aca="false">D88+2415018.5+E88-$B$4/24</f>
        <v>2459667</v>
      </c>
      <c r="G88" s="9" t="n">
        <f aca="false">(F88-2451545)/36525</f>
        <v>0.222368240930869</v>
      </c>
      <c r="I88" s="0" t="n">
        <f aca="false">MOD(280.46646+G88*(36000.76983+G88*0.0003032),360)</f>
        <v>5.89433424673189</v>
      </c>
      <c r="J88" s="0" t="n">
        <f aca="false">357.52911+G88*(35999.05029-0.0001537*G88)</f>
        <v>8362.5745905691</v>
      </c>
      <c r="K88" s="0" t="n">
        <f aca="false">0.016708634-G88*(0.000042037+0.0000001267*G88)</f>
        <v>0.0166992800412407</v>
      </c>
      <c r="L88" s="0" t="n">
        <f aca="false">SIN(RADIANS(J88))*(1.914602-G88*(0.004817+0.000014*G88))+SIN(RADIANS(2*J88))*(0.019993-0.000101*G88)+SIN(RADIANS(3*J88))*0.000289</f>
        <v>1.90233427642505</v>
      </c>
      <c r="M88" s="0" t="n">
        <f aca="false">I88+L88</f>
        <v>7.79666852315694</v>
      </c>
      <c r="N88" s="0" t="n">
        <f aca="false">J88+L88</f>
        <v>8364.47692484552</v>
      </c>
      <c r="O88" s="0" t="n">
        <f aca="false">(1.000001018*(1-K88*K88))/(1+K88*COS(RADIANS(N88)))</f>
        <v>0.998117927327813</v>
      </c>
      <c r="P88" s="0" t="n">
        <f aca="false">M88-0.00569-0.00478*SIN(RADIANS(125.04-1934.136*G88))</f>
        <v>7.78706539058121</v>
      </c>
      <c r="Q88" s="0" t="n">
        <f aca="false">23+(26+((21.448-G88*(46.815+G88*(0.00059-G88*0.001813))))/60)/60</f>
        <v>23.4363993948783</v>
      </c>
      <c r="R88" s="0" t="n">
        <f aca="false">Q88+0.00256*COS(RADIANS(125.04-1934.136*G88))</f>
        <v>23.4378695953633</v>
      </c>
      <c r="S88" s="0" t="n">
        <f aca="false">DEGREES(ATAN2(COS(RADIANS(P88)),COS(RADIANS(R88))*SIN(RADIANS(P88))))</f>
        <v>7.15151576146495</v>
      </c>
      <c r="T88" s="0" t="n">
        <f aca="false">DEGREES(ASIN(SIN(RADIANS(R88))*SIN(RADIANS(P88))))</f>
        <v>3.08930951287796</v>
      </c>
      <c r="U88" s="0" t="n">
        <f aca="false">TAN(RADIANS(R88/2))*TAN(RADIANS(R88/2))</f>
        <v>0.0430291611607954</v>
      </c>
      <c r="V88" s="0" t="n">
        <f aca="false">4*DEGREES(U88*SIN(2*RADIANS(I88))-2*K88*SIN(RADIANS(J88))+4*K88*U88*SIN(RADIANS(J88))*COS(2*RADIANS(I88))-0.5*U88*U88*SIN(4*RADIANS(I88))-1.25*K88*K88*SIN(2*RADIANS(J88)))</f>
        <v>-5.04137345610208</v>
      </c>
      <c r="W88" s="0" t="n">
        <f aca="false">DEGREES(ACOS(COS(RADIANS(90.833))/(COS(RADIANS($B$2))*COS(RADIANS(T88)))-TAN(RADIANS($B$2))*TAN(RADIANS(T88))))</f>
        <v>98.5700028599765</v>
      </c>
      <c r="X88" s="7" t="n">
        <f aca="false">(720-4*$B$3-V88+$B$4*60)/1440</f>
        <v>0.511880312122293</v>
      </c>
      <c r="Y88" s="10" t="n">
        <f aca="false">(X88*1440-W88*4)/1440</f>
        <v>0.238074748622358</v>
      </c>
      <c r="Z88" s="7" t="n">
        <f aca="false">(X88*1440+W88*4)/1440</f>
        <v>0.785685875622228</v>
      </c>
      <c r="AA88" s="0" t="n">
        <f aca="false">8*W88</f>
        <v>788.560022879812</v>
      </c>
      <c r="AB88" s="0" t="n">
        <f aca="false">MOD(E88*1440+V88+4*$B$3-60*$B$4,1440)</f>
        <v>762.892350543898</v>
      </c>
      <c r="AC88" s="0" t="n">
        <f aca="false">IF(AB88/4&lt;0,AB88/4+180,AB88/4-180)</f>
        <v>10.7230876359745</v>
      </c>
      <c r="AD88" s="0" t="n">
        <f aca="false">DEGREES(ACOS(SIN(RADIANS($B$2))*SIN(RADIANS(T88))+COS(RADIANS($B$2))*COS(RADIANS(T88))*COS(RADIANS(AC88))))</f>
        <v>62.2122095723122</v>
      </c>
      <c r="AE88" s="0" t="n">
        <f aca="false">90-AD88</f>
        <v>27.7877904276878</v>
      </c>
      <c r="AF88" s="0" t="n">
        <f aca="false">IF(AE88&gt;85,0,IF(AE88&gt;5,58.1/TAN(RADIANS(AE88))-0.07/POWER(TAN(RADIANS(AE88)),3)+0.000086/POWER(TAN(RADIANS(AE88)),5),IF(AE88&gt;-0.575,1735+AE88*(-518.2+AE88*(103.4+AE88*(-12.79+AE88*0.711))),-20.772/TAN(RADIANS(AE88)))))/3600</f>
        <v>0.0304936568370419</v>
      </c>
      <c r="AG88" s="0" t="n">
        <f aca="false">AE88+AF88</f>
        <v>27.8182840845249</v>
      </c>
      <c r="AH88" s="0" t="n">
        <f aca="false"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>192.122967036616</v>
      </c>
    </row>
    <row r="89" customFormat="false" ht="15" hidden="false" customHeight="false" outlineLevel="0" collapsed="false">
      <c r="D89" s="6" t="n">
        <f aca="false">D88+1</f>
        <v>44649</v>
      </c>
      <c r="E89" s="7" t="n">
        <f aca="false">$B$5</f>
        <v>0.541666666666667</v>
      </c>
      <c r="F89" s="8" t="n">
        <f aca="false">D89+2415018.5+E89-$B$4/24</f>
        <v>2459668</v>
      </c>
      <c r="G89" s="9" t="n">
        <f aca="false">(F89-2451545)/36525</f>
        <v>0.222395619438741</v>
      </c>
      <c r="I89" s="0" t="n">
        <f aca="false">MOD(280.46646+G89*(36000.76983+G89*0.0003032),360)</f>
        <v>6.87998161058749</v>
      </c>
      <c r="J89" s="0" t="n">
        <f aca="false">357.52911+G89*(35999.05029-0.0001537*G89)</f>
        <v>8363.56019084895</v>
      </c>
      <c r="K89" s="0" t="n">
        <f aca="false">0.016708634-G89*(0.000042037+0.0000001267*G89)</f>
        <v>0.0166992788887875</v>
      </c>
      <c r="L89" s="0" t="n">
        <f aca="false">SIN(RADIANS(J89))*(1.914602-G89*(0.004817+0.000014*G89))+SIN(RADIANS(2*J89))*(0.019993-0.000101*G89)+SIN(RADIANS(3*J89))*0.000289</f>
        <v>1.90563486845039</v>
      </c>
      <c r="M89" s="0" t="n">
        <f aca="false">I89+L89</f>
        <v>8.78561647903789</v>
      </c>
      <c r="N89" s="0" t="n">
        <f aca="false">J89+L89</f>
        <v>8365.4658257174</v>
      </c>
      <c r="O89" s="0" t="n">
        <f aca="false">(1.000001018*(1-K89*K89))/(1+K89*COS(RADIANS(N89)))</f>
        <v>0.998404118856434</v>
      </c>
      <c r="P89" s="0" t="n">
        <f aca="false">M89-0.00569-0.00478*SIN(RADIANS(125.04-1934.136*G89))</f>
        <v>8.77601588523924</v>
      </c>
      <c r="Q89" s="0" t="n">
        <f aca="false">23+(26+((21.448-G89*(46.815+G89*(0.00059-G89*0.001813))))/60)/60</f>
        <v>23.4363990388436</v>
      </c>
      <c r="R89" s="0" t="n">
        <f aca="false">Q89+0.00256*COS(RADIANS(125.04-1934.136*G89))</f>
        <v>23.4378711756165</v>
      </c>
      <c r="S89" s="0" t="n">
        <f aca="false">DEGREES(ATAN2(COS(RADIANS(P89)),COS(RADIANS(R89))*SIN(RADIANS(P89))))</f>
        <v>8.06186128092491</v>
      </c>
      <c r="T89" s="0" t="n">
        <f aca="false">DEGREES(ASIN(SIN(RADIANS(R89))*SIN(RADIANS(P89))))</f>
        <v>3.47920356517999</v>
      </c>
      <c r="U89" s="0" t="n">
        <f aca="false">TAN(RADIANS(R89/2))*TAN(RADIANS(R89/2))</f>
        <v>0.0430291671281514</v>
      </c>
      <c r="V89" s="0" t="n">
        <f aca="false">4*DEGREES(U89*SIN(2*RADIANS(I89))-2*K89*SIN(RADIANS(J89))+4*K89*U89*SIN(RADIANS(J89))*COS(2*RADIANS(I89))-0.5*U89*U89*SIN(4*RADIANS(I89))-1.25*K89*K89*SIN(2*RADIANS(J89)))</f>
        <v>-4.74052847903316</v>
      </c>
      <c r="W89" s="0" t="n">
        <f aca="false">DEGREES(ACOS(COS(RADIANS(90.833))/(COS(RADIANS($B$2))*COS(RADIANS(T89)))-TAN(RADIANS($B$2))*TAN(RADIANS(T89))))</f>
        <v>99.413189528794</v>
      </c>
      <c r="X89" s="7" t="n">
        <f aca="false">(720-4*$B$3-V89+$B$4*60)/1440</f>
        <v>0.511671391999329</v>
      </c>
      <c r="Y89" s="10" t="n">
        <f aca="false">(X89*1440-W89*4)/1440</f>
        <v>0.235523643308234</v>
      </c>
      <c r="Z89" s="7" t="n">
        <f aca="false">(X89*1440+W89*4)/1440</f>
        <v>0.787819140690423</v>
      </c>
      <c r="AA89" s="0" t="n">
        <f aca="false">8*W89</f>
        <v>795.305516230352</v>
      </c>
      <c r="AB89" s="0" t="n">
        <f aca="false">MOD(E89*1440+V89+4*$B$3-60*$B$4,1440)</f>
        <v>763.193195520967</v>
      </c>
      <c r="AC89" s="0" t="n">
        <f aca="false">IF(AB89/4&lt;0,AB89/4+180,AB89/4-180)</f>
        <v>10.7982988802417</v>
      </c>
      <c r="AD89" s="0" t="n">
        <f aca="false">DEGREES(ACOS(SIN(RADIANS($B$2))*SIN(RADIANS(T89))+COS(RADIANS($B$2))*COS(RADIANS(T89))*COS(RADIANS(AC89))))</f>
        <v>61.8306502659936</v>
      </c>
      <c r="AE89" s="0" t="n">
        <f aca="false">90-AD89</f>
        <v>28.1693497340064</v>
      </c>
      <c r="AF89" s="0" t="n">
        <f aca="false">IF(AE89&gt;85,0,IF(AE89&gt;5,58.1/TAN(RADIANS(AE89))-0.07/POWER(TAN(RADIANS(AE89)),3)+0.000086/POWER(TAN(RADIANS(AE89)),5),IF(AE89&gt;-0.575,1735+AE89*(-518.2+AE89*(103.4+AE89*(-12.79+AE89*0.711))),-20.772/TAN(RADIANS(AE89)))))/3600</f>
        <v>0.0300115244808963</v>
      </c>
      <c r="AG89" s="0" t="n">
        <f aca="false">AE89+AF89</f>
        <v>28.1993612584873</v>
      </c>
      <c r="AH89" s="0" t="n">
        <f aca="false"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>192.24736065296</v>
      </c>
    </row>
    <row r="90" customFormat="false" ht="15" hidden="false" customHeight="false" outlineLevel="0" collapsed="false">
      <c r="D90" s="6" t="n">
        <f aca="false">D89+1</f>
        <v>44650</v>
      </c>
      <c r="E90" s="7" t="n">
        <f aca="false">$B$5</f>
        <v>0.541666666666667</v>
      </c>
      <c r="F90" s="8" t="n">
        <f aca="false">D90+2415018.5+E90-$B$4/24</f>
        <v>2459669</v>
      </c>
      <c r="G90" s="9" t="n">
        <f aca="false">(F90-2451545)/36525</f>
        <v>0.222422997946612</v>
      </c>
      <c r="I90" s="0" t="n">
        <f aca="false">MOD(280.46646+G90*(36000.76983+G90*0.0003032),360)</f>
        <v>7.86562897444492</v>
      </c>
      <c r="J90" s="0" t="n">
        <f aca="false">357.52911+G90*(35999.05029-0.0001537*G90)</f>
        <v>8364.5457911288</v>
      </c>
      <c r="K90" s="0" t="n">
        <f aca="false">0.016708634-G90*(0.000042037+0.0000001267*G90)</f>
        <v>0.0166992777363342</v>
      </c>
      <c r="L90" s="0" t="n">
        <f aca="false">SIN(RADIANS(J90))*(1.914602-G90*(0.004817+0.000014*G90))+SIN(RADIANS(2*J90))*(0.019993-0.000101*G90)+SIN(RADIANS(3*J90))*0.000289</f>
        <v>1.90836827613098</v>
      </c>
      <c r="M90" s="0" t="n">
        <f aca="false">I90+L90</f>
        <v>9.7739972505759</v>
      </c>
      <c r="N90" s="0" t="n">
        <f aca="false">J90+L90</f>
        <v>8366.45415940493</v>
      </c>
      <c r="O90" s="0" t="n">
        <f aca="false">(1.000001018*(1-K90*K90))/(1+K90*COS(RADIANS(N90)))</f>
        <v>0.998690702235445</v>
      </c>
      <c r="P90" s="0" t="n">
        <f aca="false">M90-0.00569-0.00478*SIN(RADIANS(125.04-1934.136*G90))</f>
        <v>9.76439919889468</v>
      </c>
      <c r="Q90" s="0" t="n">
        <f aca="false">23+(26+((21.448-G90*(46.815+G90*(0.00059-G90*0.001813))))/60)/60</f>
        <v>23.436398682809</v>
      </c>
      <c r="R90" s="0" t="n">
        <f aca="false">Q90+0.00256*COS(RADIANS(125.04-1934.136*G90))</f>
        <v>23.4378727546122</v>
      </c>
      <c r="S90" s="0" t="n">
        <f aca="false">DEGREES(ATAN2(COS(RADIANS(P90)),COS(RADIANS(R90))*SIN(RADIANS(P90))))</f>
        <v>8.97243673195068</v>
      </c>
      <c r="T90" s="0" t="n">
        <f aca="false">DEGREES(ASIN(SIN(RADIANS(R90))*SIN(RADIANS(P90))))</f>
        <v>3.86799797139411</v>
      </c>
      <c r="U90" s="0" t="n">
        <f aca="false">TAN(RADIANS(R90/2))*TAN(RADIANS(R90/2))</f>
        <v>0.0430291730907593</v>
      </c>
      <c r="V90" s="0" t="n">
        <f aca="false">4*DEGREES(U90*SIN(2*RADIANS(I90))-2*K90*SIN(RADIANS(J90))+4*K90*U90*SIN(RADIANS(J90))*COS(2*RADIANS(I90))-0.5*U90*U90*SIN(4*RADIANS(I90))-1.25*K90*K90*SIN(2*RADIANS(J90)))</f>
        <v>-4.44068537434802</v>
      </c>
      <c r="W90" s="0" t="n">
        <f aca="false">DEGREES(ACOS(COS(RADIANS(90.833))/(COS(RADIANS($B$2))*COS(RADIANS(T90)))-TAN(RADIANS($B$2))*TAN(RADIANS(T90))))</f>
        <v>100.256841121881</v>
      </c>
      <c r="X90" s="7" t="n">
        <f aca="false">(720-4*$B$3-V90+$B$4*60)/1440</f>
        <v>0.511463167621075</v>
      </c>
      <c r="Y90" s="10" t="n">
        <f aca="false">(X90*1440-W90*4)/1440</f>
        <v>0.232971942282516</v>
      </c>
      <c r="Z90" s="7" t="n">
        <f aca="false">(X90*1440+W90*4)/1440</f>
        <v>0.789954392959634</v>
      </c>
      <c r="AA90" s="0" t="n">
        <f aca="false">8*W90</f>
        <v>802.054728975049</v>
      </c>
      <c r="AB90" s="0" t="n">
        <f aca="false">MOD(E90*1440+V90+4*$B$3-60*$B$4,1440)</f>
        <v>763.493038625652</v>
      </c>
      <c r="AC90" s="0" t="n">
        <f aca="false">IF(AB90/4&lt;0,AB90/4+180,AB90/4-180)</f>
        <v>10.873259656413</v>
      </c>
      <c r="AD90" s="0" t="n">
        <f aca="false">DEGREES(ACOS(SIN(RADIANS($B$2))*SIN(RADIANS(T90))+COS(RADIANS($B$2))*COS(RADIANS(T90))*COS(RADIANS(AC90))))</f>
        <v>61.4502647338448</v>
      </c>
      <c r="AE90" s="0" t="n">
        <f aca="false">90-AD90</f>
        <v>28.5497352661552</v>
      </c>
      <c r="AF90" s="0" t="n">
        <f aca="false">IF(AE90&gt;85,0,IF(AE90&gt;5,58.1/TAN(RADIANS(AE90))-0.07/POWER(TAN(RADIANS(AE90)),3)+0.000086/POWER(TAN(RADIANS(AE90)),5),IF(AE90&gt;-0.575,1735+AE90*(-518.2+AE90*(103.4+AE90*(-12.79+AE90*0.711))),-20.772/TAN(RADIANS(AE90)))))/3600</f>
        <v>0.0295424768762064</v>
      </c>
      <c r="AG90" s="0" t="n">
        <f aca="false">AE90+AF90</f>
        <v>28.5792777430314</v>
      </c>
      <c r="AH90" s="0" t="n">
        <f aca="false"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>192.372177061109</v>
      </c>
    </row>
    <row r="91" customFormat="false" ht="15" hidden="false" customHeight="false" outlineLevel="0" collapsed="false">
      <c r="D91" s="6" t="n">
        <f aca="false">D90+1</f>
        <v>44651</v>
      </c>
      <c r="E91" s="7" t="n">
        <f aca="false">$B$5</f>
        <v>0.541666666666667</v>
      </c>
      <c r="F91" s="8" t="n">
        <f aca="false">D91+2415018.5+E91-$B$4/24</f>
        <v>2459670</v>
      </c>
      <c r="G91" s="9" t="n">
        <f aca="false">(F91-2451545)/36525</f>
        <v>0.222450376454483</v>
      </c>
      <c r="I91" s="0" t="n">
        <f aca="false">MOD(280.46646+G91*(36000.76983+G91*0.0003032),360)</f>
        <v>8.85127633830234</v>
      </c>
      <c r="J91" s="0" t="n">
        <f aca="false">357.52911+G91*(35999.05029-0.0001537*G91)</f>
        <v>8365.53139140866</v>
      </c>
      <c r="K91" s="0" t="n">
        <f aca="false">0.016708634-G91*(0.000042037+0.0000001267*G91)</f>
        <v>0.0166992765838806</v>
      </c>
      <c r="L91" s="0" t="n">
        <f aca="false">SIN(RADIANS(J91))*(1.914602-G91*(0.004817+0.000014*G91))+SIN(RADIANS(2*J91))*(0.019993-0.000101*G91)+SIN(RADIANS(3*J91))*0.000289</f>
        <v>1.91053429826871</v>
      </c>
      <c r="M91" s="0" t="n">
        <f aca="false">I91+L91</f>
        <v>10.7618106365711</v>
      </c>
      <c r="N91" s="0" t="n">
        <f aca="false">J91+L91</f>
        <v>8367.44192570693</v>
      </c>
      <c r="O91" s="0" t="n">
        <f aca="false">(1.000001018*(1-K91*K91))/(1+K91*COS(RADIANS(N91)))</f>
        <v>0.998977591993691</v>
      </c>
      <c r="P91" s="0" t="n">
        <f aca="false">M91-0.00569-0.00478*SIN(RADIANS(125.04-1934.136*G91))</f>
        <v>10.7522151303454</v>
      </c>
      <c r="Q91" s="0" t="n">
        <f aca="false">23+(26+((21.448-G91*(46.815+G91*(0.00059-G91*0.001813))))/60)/60</f>
        <v>23.4363983267744</v>
      </c>
      <c r="R91" s="0" t="n">
        <f aca="false">Q91+0.00256*COS(RADIANS(125.04-1934.136*G91))</f>
        <v>23.4378743323488</v>
      </c>
      <c r="S91" s="0" t="n">
        <f aca="false">DEGREES(ATAN2(COS(RADIANS(P91)),COS(RADIANS(R91))*SIN(RADIANS(P91))))</f>
        <v>9.88332356376422</v>
      </c>
      <c r="T91" s="0" t="n">
        <f aca="false">DEGREES(ASIN(SIN(RADIANS(R91))*SIN(RADIANS(P91))))</f>
        <v>4.25559523881955</v>
      </c>
      <c r="U91" s="0" t="n">
        <f aca="false">TAN(RADIANS(R91/2))*TAN(RADIANS(R91/2))</f>
        <v>0.043029179048613</v>
      </c>
      <c r="V91" s="0" t="n">
        <f aca="false">4*DEGREES(U91*SIN(2*RADIANS(I91))-2*K91*SIN(RADIANS(J91))+4*K91*U91*SIN(RADIANS(J91))*COS(2*RADIANS(I91))-0.5*U91*U91*SIN(4*RADIANS(I91))-1.25*K91*K91*SIN(2*RADIANS(J91)))</f>
        <v>-4.14216398984656</v>
      </c>
      <c r="W91" s="0" t="n">
        <f aca="false">DEGREES(ACOS(COS(RADIANS(90.833))/(COS(RADIANS($B$2))*COS(RADIANS(T91)))-TAN(RADIANS($B$2))*TAN(RADIANS(T91))))</f>
        <v>101.101004178025</v>
      </c>
      <c r="X91" s="7" t="n">
        <f aca="false">(720-4*$B$3-V91+$B$4*60)/1440</f>
        <v>0.51125586110406</v>
      </c>
      <c r="Y91" s="10" t="n">
        <f aca="false">(X91*1440-W91*4)/1440</f>
        <v>0.230419738387324</v>
      </c>
      <c r="Z91" s="7" t="n">
        <f aca="false">(X91*1440+W91*4)/1440</f>
        <v>0.792091983820797</v>
      </c>
      <c r="AA91" s="0" t="n">
        <f aca="false">8*W91</f>
        <v>808.8080334242</v>
      </c>
      <c r="AB91" s="0" t="n">
        <f aca="false">MOD(E91*1440+V91+4*$B$3-60*$B$4,1440)</f>
        <v>763.791560010153</v>
      </c>
      <c r="AC91" s="0" t="n">
        <f aca="false">IF(AB91/4&lt;0,AB91/4+180,AB91/4-180)</f>
        <v>10.9478900025383</v>
      </c>
      <c r="AD91" s="0" t="n">
        <f aca="false">DEGREES(ACOS(SIN(RADIANS($B$2))*SIN(RADIANS(T91))+COS(RADIANS($B$2))*COS(RADIANS(T91))*COS(RADIANS(AC91))))</f>
        <v>61.0711428666436</v>
      </c>
      <c r="AE91" s="0" t="n">
        <f aca="false">90-AD91</f>
        <v>28.9288571333564</v>
      </c>
      <c r="AF91" s="0" t="n">
        <f aca="false">IF(AE91&gt;85,0,IF(AE91&gt;5,58.1/TAN(RADIANS(AE91))-0.07/POWER(TAN(RADIANS(AE91)),3)+0.000086/POWER(TAN(RADIANS(AE91)),5),IF(AE91&gt;-0.575,1735+AE91*(-518.2+AE91*(103.4+AE91*(-12.79+AE91*0.711))),-20.772/TAN(RADIANS(AE91)))))/3600</f>
        <v>0.029086064994946</v>
      </c>
      <c r="AG91" s="0" t="n">
        <f aca="false">AE91+AF91</f>
        <v>28.9579431983513</v>
      </c>
      <c r="AH91" s="0" t="n">
        <f aca="false"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>192.497319767897</v>
      </c>
    </row>
    <row r="92" customFormat="false" ht="15" hidden="false" customHeight="false" outlineLevel="0" collapsed="false">
      <c r="D92" s="6" t="n">
        <f aca="false">D91+1</f>
        <v>44652</v>
      </c>
      <c r="E92" s="7" t="n">
        <f aca="false">$B$5</f>
        <v>0.541666666666667</v>
      </c>
      <c r="F92" s="8" t="n">
        <f aca="false">D92+2415018.5+E92-$B$4/24</f>
        <v>2459671</v>
      </c>
      <c r="G92" s="9" t="n">
        <f aca="false">(F92-2451545)/36525</f>
        <v>0.222477754962355</v>
      </c>
      <c r="I92" s="0" t="n">
        <f aca="false">MOD(280.46646+G92*(36000.76983+G92*0.0003032),360)</f>
        <v>9.83692370215977</v>
      </c>
      <c r="J92" s="0" t="n">
        <f aca="false">357.52911+G92*(35999.05029-0.0001537*G92)</f>
        <v>8366.51699168851</v>
      </c>
      <c r="K92" s="0" t="n">
        <f aca="false">0.016708634-G92*(0.000042037+0.0000001267*G92)</f>
        <v>0.0166992754314269</v>
      </c>
      <c r="L92" s="0" t="n">
        <f aca="false">SIN(RADIANS(J92))*(1.914602-G92*(0.004817+0.000014*G92))+SIN(RADIANS(2*J92))*(0.019993-0.000101*G92)+SIN(RADIANS(3*J92))*0.000289</f>
        <v>1.91213290377758</v>
      </c>
      <c r="M92" s="0" t="n">
        <f aca="false">I92+L92</f>
        <v>11.7490566059373</v>
      </c>
      <c r="N92" s="0" t="n">
        <f aca="false">J92+L92</f>
        <v>8368.42912459229</v>
      </c>
      <c r="O92" s="0" t="n">
        <f aca="false">(1.000001018*(1-K92*K92))/(1+K92*COS(RADIANS(N92)))</f>
        <v>0.999264702715773</v>
      </c>
      <c r="P92" s="0" t="n">
        <f aca="false">M92-0.00569-0.00478*SIN(RADIANS(125.04-1934.136*G92))</f>
        <v>11.7394636485033</v>
      </c>
      <c r="Q92" s="0" t="n">
        <f aca="false">23+(26+((21.448-G92*(46.815+G92*(0.00059-G92*0.001813))))/60)/60</f>
        <v>23.4363979707397</v>
      </c>
      <c r="R92" s="0" t="n">
        <f aca="false">Q92+0.00256*COS(RADIANS(125.04-1934.136*G92))</f>
        <v>23.4378759088246</v>
      </c>
      <c r="S92" s="0" t="n">
        <f aca="false">DEGREES(ATAN2(COS(RADIANS(P92)),COS(RADIANS(R92))*SIN(RADIANS(P92))))</f>
        <v>10.7946025555921</v>
      </c>
      <c r="T92" s="0" t="n">
        <f aca="false">DEGREES(ASIN(SIN(RADIANS(R92))*SIN(RADIANS(P92))))</f>
        <v>4.64189817027481</v>
      </c>
      <c r="U92" s="0" t="n">
        <f aca="false">TAN(RADIANS(R92/2))*TAN(RADIANS(R92/2))</f>
        <v>0.0430291850017063</v>
      </c>
      <c r="V92" s="0" t="n">
        <f aca="false">4*DEGREES(U92*SIN(2*RADIANS(I92))-2*K92*SIN(RADIANS(J92))+4*K92*U92*SIN(RADIANS(J92))*COS(2*RADIANS(I92))-0.5*U92*U92*SIN(4*RADIANS(I92))-1.25*K92*K92*SIN(2*RADIANS(J92)))</f>
        <v>-3.84528127211581</v>
      </c>
      <c r="W92" s="0" t="n">
        <f aca="false">DEGREES(ACOS(COS(RADIANS(90.833))/(COS(RADIANS($B$2))*COS(RADIANS(T92)))-TAN(RADIANS($B$2))*TAN(RADIANS(T92))))</f>
        <v>101.945724560124</v>
      </c>
      <c r="X92" s="7" t="n">
        <f aca="false">(720-4*$B$3-V92+$B$4*60)/1440</f>
        <v>0.511049692550081</v>
      </c>
      <c r="Y92" s="10" t="n">
        <f aca="false">(X92*1440-W92*4)/1440</f>
        <v>0.227867124327513</v>
      </c>
      <c r="Z92" s="7" t="n">
        <f aca="false">(X92*1440+W92*4)/1440</f>
        <v>0.794232260772648</v>
      </c>
      <c r="AA92" s="0" t="n">
        <f aca="false">8*W92</f>
        <v>815.565796480993</v>
      </c>
      <c r="AB92" s="0" t="n">
        <f aca="false">MOD(E92*1440+V92+4*$B$3-60*$B$4,1440)</f>
        <v>764.088442727884</v>
      </c>
      <c r="AC92" s="0" t="n">
        <f aca="false">IF(AB92/4&lt;0,AB92/4+180,AB92/4-180)</f>
        <v>11.022110681971</v>
      </c>
      <c r="AD92" s="0" t="n">
        <f aca="false">DEGREES(ACOS(SIN(RADIANS($B$2))*SIN(RADIANS(T92))+COS(RADIANS($B$2))*COS(RADIANS(T92))*COS(RADIANS(AC92))))</f>
        <v>60.6933740100112</v>
      </c>
      <c r="AE92" s="0" t="n">
        <f aca="false">90-AD92</f>
        <v>29.3066259899888</v>
      </c>
      <c r="AF92" s="0" t="n">
        <f aca="false">IF(AE92&gt;85,0,IF(AE92&gt;5,58.1/TAN(RADIANS(AE92))-0.07/POWER(TAN(RADIANS(AE92)),3)+0.000086/POWER(TAN(RADIANS(AE92)),5),IF(AE92&gt;-0.575,1735+AE92*(-518.2+AE92*(103.4+AE92*(-12.79+AE92*0.711))),-20.772/TAN(RADIANS(AE92)))))/3600</f>
        <v>0.0286418604025077</v>
      </c>
      <c r="AG92" s="0" t="n">
        <f aca="false">AE92+AF92</f>
        <v>29.3352678503913</v>
      </c>
      <c r="AH92" s="0" t="n">
        <f aca="false"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>192.622691563473</v>
      </c>
    </row>
    <row r="93" customFormat="false" ht="15" hidden="false" customHeight="false" outlineLevel="0" collapsed="false">
      <c r="D93" s="6" t="n">
        <f aca="false">D92+1</f>
        <v>44653</v>
      </c>
      <c r="E93" s="7" t="n">
        <f aca="false">$B$5</f>
        <v>0.541666666666667</v>
      </c>
      <c r="F93" s="8" t="n">
        <f aca="false">D93+2415018.5+E93-$B$4/24</f>
        <v>2459672</v>
      </c>
      <c r="G93" s="9" t="n">
        <f aca="false">(F93-2451545)/36525</f>
        <v>0.222505133470226</v>
      </c>
      <c r="I93" s="0" t="n">
        <f aca="false">MOD(280.46646+G93*(36000.76983+G93*0.0003032),360)</f>
        <v>10.822571066019</v>
      </c>
      <c r="J93" s="0" t="n">
        <f aca="false">357.52911+G93*(35999.05029-0.0001537*G93)</f>
        <v>8367.50259196836</v>
      </c>
      <c r="K93" s="0" t="n">
        <f aca="false">0.016708634-G93*(0.000042037+0.0000001267*G93)</f>
        <v>0.016699274278973</v>
      </c>
      <c r="L93" s="0" t="n">
        <f aca="false">SIN(RADIANS(J93))*(1.914602-G93*(0.004817+0.000014*G93))+SIN(RADIANS(2*J93))*(0.019993-0.000101*G93)+SIN(RADIANS(3*J93))*0.000289</f>
        <v>1.91316423095779</v>
      </c>
      <c r="M93" s="0" t="n">
        <f aca="false">I93+L93</f>
        <v>12.7357352969768</v>
      </c>
      <c r="N93" s="0" t="n">
        <f aca="false">J93+L93</f>
        <v>8369.41575619932</v>
      </c>
      <c r="O93" s="0" t="n">
        <f aca="false">(1.000001018*(1-K93*K93))/(1+K93*COS(RADIANS(N93)))</f>
        <v>0.999551949067635</v>
      </c>
      <c r="P93" s="0" t="n">
        <f aca="false">M93-0.00569-0.00478*SIN(RADIANS(125.04-1934.136*G93))</f>
        <v>12.7261448916682</v>
      </c>
      <c r="Q93" s="0" t="n">
        <f aca="false">23+(26+((21.448-G93*(46.815+G93*(0.00059-G93*0.001813))))/60)/60</f>
        <v>23.4363976147051</v>
      </c>
      <c r="R93" s="0" t="n">
        <f aca="false">Q93+0.00256*COS(RADIANS(125.04-1934.136*G93))</f>
        <v>23.4378774840379</v>
      </c>
      <c r="S93" s="0" t="n">
        <f aca="false">DEGREES(ATAN2(COS(RADIANS(P93)),COS(RADIANS(R93))*SIN(RADIANS(P93))))</f>
        <v>11.70635376205</v>
      </c>
      <c r="T93" s="0" t="n">
        <f aca="false">DEGREES(ASIN(SIN(RADIANS(R93))*SIN(RADIANS(P93))))</f>
        <v>5.02680985436135</v>
      </c>
      <c r="U93" s="0" t="n">
        <f aca="false">TAN(RADIANS(R93/2))*TAN(RADIANS(R93/2))</f>
        <v>0.0430291909500328</v>
      </c>
      <c r="V93" s="0" t="n">
        <f aca="false">4*DEGREES(U93*SIN(2*RADIANS(I93))-2*K93*SIN(RADIANS(J93))+4*K93*U93*SIN(RADIANS(J93))*COS(2*RADIANS(I93))-0.5*U93*U93*SIN(4*RADIANS(I93))-1.25*K93*K93*SIN(2*RADIANS(J93)))</f>
        <v>-3.55035110612726</v>
      </c>
      <c r="W93" s="0" t="n">
        <f aca="false">DEGREES(ACOS(COS(RADIANS(90.833))/(COS(RADIANS($B$2))*COS(RADIANS(T93)))-TAN(RADIANS($B$2))*TAN(RADIANS(T93))))</f>
        <v>102.791047327071</v>
      </c>
      <c r="X93" s="7" t="n">
        <f aca="false">(720-4*$B$3-V93+$B$4*60)/1440</f>
        <v>0.510844879934811</v>
      </c>
      <c r="Y93" s="10" t="n">
        <f aca="false">(X93*1440-W93*4)/1440</f>
        <v>0.225314192915169</v>
      </c>
      <c r="Z93" s="7" t="n">
        <f aca="false">(X93*1440+W93*4)/1440</f>
        <v>0.796375566954452</v>
      </c>
      <c r="AA93" s="0" t="n">
        <f aca="false">8*W93</f>
        <v>822.328378616567</v>
      </c>
      <c r="AB93" s="0" t="n">
        <f aca="false">MOD(E93*1440+V93+4*$B$3-60*$B$4,1440)</f>
        <v>764.383372893873</v>
      </c>
      <c r="AC93" s="0" t="n">
        <f aca="false">IF(AB93/4&lt;0,AB93/4+180,AB93/4-180)</f>
        <v>11.0958432234682</v>
      </c>
      <c r="AD93" s="0" t="n">
        <f aca="false">DEGREES(ACOS(SIN(RADIANS($B$2))*SIN(RADIANS(T93))+COS(RADIANS($B$2))*COS(RADIANS(T93))*COS(RADIANS(AC93))))</f>
        <v>60.3170469786779</v>
      </c>
      <c r="AE93" s="0" t="n">
        <f aca="false">90-AD93</f>
        <v>29.6829530213221</v>
      </c>
      <c r="AF93" s="0" t="n">
        <f aca="false">IF(AE93&gt;85,0,IF(AE93&gt;5,58.1/TAN(RADIANS(AE93))-0.07/POWER(TAN(RADIANS(AE93)),3)+0.000086/POWER(TAN(RADIANS(AE93)),5),IF(AE93&gt;-0.575,1735+AE93*(-518.2+AE93*(103.4+AE93*(-12.79+AE93*0.711))),-20.772/TAN(RADIANS(AE93)))))/3600</f>
        <v>0.0282094542170972</v>
      </c>
      <c r="AG93" s="0" t="n">
        <f aca="false">AE93+AF93</f>
        <v>29.7111624755392</v>
      </c>
      <c r="AH93" s="0" t="n">
        <f aca="false"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>192.748194553486</v>
      </c>
    </row>
    <row r="94" customFormat="false" ht="15" hidden="false" customHeight="false" outlineLevel="0" collapsed="false">
      <c r="D94" s="6" t="n">
        <f aca="false">D93+1</f>
        <v>44654</v>
      </c>
      <c r="E94" s="7" t="n">
        <f aca="false">$B$5</f>
        <v>0.541666666666667</v>
      </c>
      <c r="F94" s="8" t="n">
        <f aca="false">D94+2415018.5+E94-$B$4/24</f>
        <v>2459673</v>
      </c>
      <c r="G94" s="9" t="n">
        <f aca="false">(F94-2451545)/36525</f>
        <v>0.222532511978097</v>
      </c>
      <c r="I94" s="0" t="n">
        <f aca="false">MOD(280.46646+G94*(36000.76983+G94*0.0003032),360)</f>
        <v>11.8082184298783</v>
      </c>
      <c r="J94" s="0" t="n">
        <f aca="false">357.52911+G94*(35999.05029-0.0001537*G94)</f>
        <v>8368.48819224822</v>
      </c>
      <c r="K94" s="0" t="n">
        <f aca="false">0.016708634-G94*(0.000042037+0.0000001267*G94)</f>
        <v>0.0166992731265189</v>
      </c>
      <c r="L94" s="0" t="n">
        <f aca="false">SIN(RADIANS(J94))*(1.914602-G94*(0.004817+0.000014*G94))+SIN(RADIANS(2*J94))*(0.019993-0.000101*G94)+SIN(RADIANS(3*J94))*0.000289</f>
        <v>1.91362858672062</v>
      </c>
      <c r="M94" s="0" t="n">
        <f aca="false">I94+L94</f>
        <v>13.7218470165989</v>
      </c>
      <c r="N94" s="0" t="n">
        <f aca="false">J94+L94</f>
        <v>8370.40182083494</v>
      </c>
      <c r="O94" s="0" t="n">
        <f aca="false">(1.000001018*(1-K94*K94))/(1+K94*COS(RADIANS(N94)))</f>
        <v>0.999839245821935</v>
      </c>
      <c r="P94" s="0" t="n">
        <f aca="false">M94-0.00569-0.00478*SIN(RADIANS(125.04-1934.136*G94))</f>
        <v>13.7122591667473</v>
      </c>
      <c r="Q94" s="0" t="n">
        <f aca="false">23+(26+((21.448-G94*(46.815+G94*(0.00059-G94*0.001813))))/60)/60</f>
        <v>23.4363972586705</v>
      </c>
      <c r="R94" s="0" t="n">
        <f aca="false">Q94+0.00256*COS(RADIANS(125.04-1934.136*G94))</f>
        <v>23.4378790579873</v>
      </c>
      <c r="S94" s="0" t="n">
        <f aca="false">DEGREES(ATAN2(COS(RADIANS(P94)),COS(RADIANS(R94))*SIN(RADIANS(P94))))</f>
        <v>12.6186564581926</v>
      </c>
      <c r="T94" s="0" t="n">
        <f aca="false">DEGREES(ASIN(SIN(RADIANS(R94))*SIN(RADIANS(P94))))</f>
        <v>5.41023365625928</v>
      </c>
      <c r="U94" s="0" t="n">
        <f aca="false">TAN(RADIANS(R94/2))*TAN(RADIANS(R94/2))</f>
        <v>0.0430291968935863</v>
      </c>
      <c r="V94" s="0" t="n">
        <f aca="false">4*DEGREES(U94*SIN(2*RADIANS(I94))-2*K94*SIN(RADIANS(J94))+4*K94*U94*SIN(RADIANS(J94))*COS(2*RADIANS(I94))-0.5*U94*U94*SIN(4*RADIANS(I94))-1.25*K94*K94*SIN(2*RADIANS(J94)))</f>
        <v>-3.25768415261697</v>
      </c>
      <c r="W94" s="0" t="n">
        <f aca="false">DEGREES(ACOS(COS(RADIANS(90.833))/(COS(RADIANS($B$2))*COS(RADIANS(T94)))-TAN(RADIANS($B$2))*TAN(RADIANS(T94))))</f>
        <v>103.63701660399</v>
      </c>
      <c r="X94" s="7" t="n">
        <f aca="false">(720-4*$B$3-V94+$B$4*60)/1440</f>
        <v>0.510641638994873</v>
      </c>
      <c r="Y94" s="10" t="n">
        <f aca="false">(X94*1440-W94*4)/1440</f>
        <v>0.222761037317123</v>
      </c>
      <c r="Z94" s="7" t="n">
        <f aca="false">(X94*1440+W94*4)/1440</f>
        <v>0.798522240672623</v>
      </c>
      <c r="AA94" s="0" t="n">
        <f aca="false">8*W94</f>
        <v>829.096132831919</v>
      </c>
      <c r="AB94" s="0" t="n">
        <f aca="false">MOD(E94*1440+V94+4*$B$3-60*$B$4,1440)</f>
        <v>764.676039847383</v>
      </c>
      <c r="AC94" s="0" t="n">
        <f aca="false">IF(AB94/4&lt;0,AB94/4+180,AB94/4-180)</f>
        <v>11.1690099618457</v>
      </c>
      <c r="AD94" s="0" t="n">
        <f aca="false">DEGREES(ACOS(SIN(RADIANS($B$2))*SIN(RADIANS(T94))+COS(RADIANS($B$2))*COS(RADIANS(T94))*COS(RADIANS(AC94))))</f>
        <v>59.9422500710737</v>
      </c>
      <c r="AE94" s="0" t="n">
        <f aca="false">90-AD94</f>
        <v>30.0577499289263</v>
      </c>
      <c r="AF94" s="0" t="n">
        <f aca="false">IF(AE94&gt;85,0,IF(AE94&gt;5,58.1/TAN(RADIANS(AE94))-0.07/POWER(TAN(RADIANS(AE94)),3)+0.000086/POWER(TAN(RADIANS(AE94)),5),IF(AE94&gt;-0.575,1735+AE94*(-518.2+AE94*(103.4+AE94*(-12.79+AE94*0.711))),-20.772/TAN(RADIANS(AE94)))))/3600</f>
        <v>0.0277884561287065</v>
      </c>
      <c r="AG94" s="0" t="n">
        <f aca="false">AE94+AF94</f>
        <v>30.085538385055</v>
      </c>
      <c r="AH94" s="0" t="n">
        <f aca="false"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>192.873730193259</v>
      </c>
    </row>
    <row r="95" customFormat="false" ht="15" hidden="false" customHeight="false" outlineLevel="0" collapsed="false">
      <c r="D95" s="6" t="n">
        <f aca="false">D94+1</f>
        <v>44655</v>
      </c>
      <c r="E95" s="7" t="n">
        <f aca="false">$B$5</f>
        <v>0.541666666666667</v>
      </c>
      <c r="F95" s="8" t="n">
        <f aca="false">D95+2415018.5+E95-$B$4/24</f>
        <v>2459674</v>
      </c>
      <c r="G95" s="9" t="n">
        <f aca="false">(F95-2451545)/36525</f>
        <v>0.222559890485969</v>
      </c>
      <c r="I95" s="0" t="n">
        <f aca="false">MOD(280.46646+G95*(36000.76983+G95*0.0003032),360)</f>
        <v>12.7938657937357</v>
      </c>
      <c r="J95" s="0" t="n">
        <f aca="false">357.52911+G95*(35999.05029-0.0001537*G95)</f>
        <v>8369.47379252807</v>
      </c>
      <c r="K95" s="0" t="n">
        <f aca="false">0.016708634-G95*(0.000042037+0.0000001267*G95)</f>
        <v>0.0166992719740646</v>
      </c>
      <c r="L95" s="0" t="n">
        <f aca="false">SIN(RADIANS(J95))*(1.914602-G95*(0.004817+0.000014*G95))+SIN(RADIANS(2*J95))*(0.019993-0.000101*G95)+SIN(RADIANS(3*J95))*0.000289</f>
        <v>1.91352644576509</v>
      </c>
      <c r="M95" s="0" t="n">
        <f aca="false">I95+L95</f>
        <v>14.7073922395008</v>
      </c>
      <c r="N95" s="0" t="n">
        <f aca="false">J95+L95</f>
        <v>8371.38731897383</v>
      </c>
      <c r="O95" s="0" t="n">
        <f aca="false">(1.000001018*(1-K95*K95))/(1+K95*COS(RADIANS(N95)))</f>
        <v>1.00012650788322</v>
      </c>
      <c r="P95" s="0" t="n">
        <f aca="false">M95-0.00569-0.00478*SIN(RADIANS(125.04-1934.136*G95))</f>
        <v>14.6978069484357</v>
      </c>
      <c r="Q95" s="0" t="n">
        <f aca="false">23+(26+((21.448-G95*(46.815+G95*(0.00059-G95*0.001813))))/60)/60</f>
        <v>23.4363969026359</v>
      </c>
      <c r="R95" s="0" t="n">
        <f aca="false">Q95+0.00256*COS(RADIANS(125.04-1934.136*G95))</f>
        <v>23.4378806306709</v>
      </c>
      <c r="S95" s="0" t="n">
        <f aca="false">DEGREES(ATAN2(COS(RADIANS(P95)),COS(RADIANS(R95))*SIN(RADIANS(P95))))</f>
        <v>13.5315890841729</v>
      </c>
      <c r="T95" s="0" t="n">
        <f aca="false">DEGREES(ASIN(SIN(RADIANS(R95))*SIN(RADIANS(P95))))</f>
        <v>5.79207320912344</v>
      </c>
      <c r="U95" s="0" t="n">
        <f aca="false">TAN(RADIANS(R95/2))*TAN(RADIANS(R95/2))</f>
        <v>0.0430292028323607</v>
      </c>
      <c r="V95" s="0" t="n">
        <f aca="false">4*DEGREES(U95*SIN(2*RADIANS(I95))-2*K95*SIN(RADIANS(J95))+4*K95*U95*SIN(RADIANS(J95))*COS(2*RADIANS(I95))-0.5*U95*U95*SIN(4*RADIANS(I95))-1.25*K95*K95*SIN(2*RADIANS(J95)))</f>
        <v>-2.96758768247064</v>
      </c>
      <c r="W95" s="0" t="n">
        <f aca="false">DEGREES(ACOS(COS(RADIANS(90.833))/(COS(RADIANS($B$2))*COS(RADIANS(T95)))-TAN(RADIANS($B$2))*TAN(RADIANS(T95))))</f>
        <v>104.483675450431</v>
      </c>
      <c r="X95" s="7" t="n">
        <f aca="false">(720-4*$B$3-V95+$B$4*60)/1440</f>
        <v>0.510440183112827</v>
      </c>
      <c r="Y95" s="10" t="n">
        <f aca="false">(X95*1440-W95*4)/1440</f>
        <v>0.220207751306074</v>
      </c>
      <c r="Z95" s="7" t="n">
        <f aca="false">(X95*1440+W95*4)/1440</f>
        <v>0.800672614919579</v>
      </c>
      <c r="AA95" s="0" t="n">
        <f aca="false">8*W95</f>
        <v>835.869403603447</v>
      </c>
      <c r="AB95" s="0" t="n">
        <f aca="false">MOD(E95*1440+V95+4*$B$3-60*$B$4,1440)</f>
        <v>764.966136317529</v>
      </c>
      <c r="AC95" s="0" t="n">
        <f aca="false">IF(AB95/4&lt;0,AB95/4+180,AB95/4-180)</f>
        <v>11.2415340793823</v>
      </c>
      <c r="AD95" s="0" t="n">
        <f aca="false">DEGREES(ACOS(SIN(RADIANS($B$2))*SIN(RADIANS(T95))+COS(RADIANS($B$2))*COS(RADIANS(T95))*COS(RADIANS(AC95))))</f>
        <v>59.5690710841969</v>
      </c>
      <c r="AE95" s="0" t="n">
        <f aca="false">90-AD95</f>
        <v>30.4309289158031</v>
      </c>
      <c r="AF95" s="0" t="n">
        <f aca="false">IF(AE95&gt;85,0,IF(AE95&gt;5,58.1/TAN(RADIANS(AE95))-0.07/POWER(TAN(RADIANS(AE95)),3)+0.000086/POWER(TAN(RADIANS(AE95)),5),IF(AE95&gt;-0.575,1735+AE95*(-518.2+AE95*(103.4+AE95*(-12.79+AE95*0.711))),-20.772/TAN(RADIANS(AE95)))))/3600</f>
        <v>0.0273784934740268</v>
      </c>
      <c r="AG95" s="0" t="n">
        <f aca="false">AE95+AF95</f>
        <v>30.4583074092772</v>
      </c>
      <c r="AH95" s="0" t="n">
        <f aca="false"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>192.999199324238</v>
      </c>
    </row>
    <row r="96" customFormat="false" ht="15" hidden="false" customHeight="false" outlineLevel="0" collapsed="false">
      <c r="D96" s="6" t="n">
        <f aca="false">D95+1</f>
        <v>44656</v>
      </c>
      <c r="E96" s="7" t="n">
        <f aca="false">$B$5</f>
        <v>0.541666666666667</v>
      </c>
      <c r="F96" s="8" t="n">
        <f aca="false">D96+2415018.5+E96-$B$4/24</f>
        <v>2459675</v>
      </c>
      <c r="G96" s="9" t="n">
        <f aca="false">(F96-2451545)/36525</f>
        <v>0.22258726899384</v>
      </c>
      <c r="I96" s="0" t="n">
        <f aca="false">MOD(280.46646+G96*(36000.76983+G96*0.0003032),360)</f>
        <v>13.7795131575949</v>
      </c>
      <c r="J96" s="0" t="n">
        <f aca="false">357.52911+G96*(35999.05029-0.0001537*G96)</f>
        <v>8370.45939280792</v>
      </c>
      <c r="K96" s="0" t="n">
        <f aca="false">0.016708634-G96*(0.000042037+0.0000001267*G96)</f>
        <v>0.0166992708216101</v>
      </c>
      <c r="L96" s="0" t="n">
        <f aca="false">SIN(RADIANS(J96))*(1.914602-G96*(0.004817+0.000014*G96))+SIN(RADIANS(2*J96))*(0.019993-0.000101*G96)+SIN(RADIANS(3*J96))*0.000289</f>
        <v>1.9128584497077</v>
      </c>
      <c r="M96" s="0" t="n">
        <f aca="false">I96+L96</f>
        <v>15.6923716073026</v>
      </c>
      <c r="N96" s="0" t="n">
        <f aca="false">J96+L96</f>
        <v>8372.37225125763</v>
      </c>
      <c r="O96" s="0" t="n">
        <f aca="false">(1.000001018*(1-K96*K96))/(1+K96*COS(RADIANS(N96)))</f>
        <v>1.00041365031289</v>
      </c>
      <c r="P96" s="0" t="n">
        <f aca="false">M96-0.00569-0.00478*SIN(RADIANS(125.04-1934.136*G96))</f>
        <v>15.6827888783513</v>
      </c>
      <c r="Q96" s="0" t="n">
        <f aca="false">23+(26+((21.448-G96*(46.815+G96*(0.00059-G96*0.001813))))/60)/60</f>
        <v>23.4363965466012</v>
      </c>
      <c r="R96" s="0" t="n">
        <f aca="false">Q96+0.00256*COS(RADIANS(125.04-1934.136*G96))</f>
        <v>23.4378822020871</v>
      </c>
      <c r="S96" s="0" t="n">
        <f aca="false">DEGREES(ATAN2(COS(RADIANS(P96)),COS(RADIANS(R96))*SIN(RADIANS(P96))))</f>
        <v>14.4452291894402</v>
      </c>
      <c r="T96" s="0" t="n">
        <f aca="false">DEGREES(ASIN(SIN(RADIANS(R96))*SIN(RADIANS(P96))))</f>
        <v>6.17223240613889</v>
      </c>
      <c r="U96" s="0" t="n">
        <f aca="false">TAN(RADIANS(R96/2))*TAN(RADIANS(R96/2))</f>
        <v>0.0430292087663497</v>
      </c>
      <c r="V96" s="0" t="n">
        <f aca="false">4*DEGREES(U96*SIN(2*RADIANS(I96))-2*K96*SIN(RADIANS(J96))+4*K96*U96*SIN(RADIANS(J96))*COS(2*RADIANS(I96))-0.5*U96*U96*SIN(4*RADIANS(I96))-1.25*K96*K96*SIN(2*RADIANS(J96)))</f>
        <v>-2.68036540738651</v>
      </c>
      <c r="W96" s="0" t="n">
        <f aca="false">DEGREES(ACOS(COS(RADIANS(90.833))/(COS(RADIANS($B$2))*COS(RADIANS(T96)))-TAN(RADIANS($B$2))*TAN(RADIANS(T96))))</f>
        <v>105.331065726087</v>
      </c>
      <c r="X96" s="7" t="n">
        <f aca="false">(720-4*$B$3-V96+$B$4*60)/1440</f>
        <v>0.510240723199574</v>
      </c>
      <c r="Y96" s="10" t="n">
        <f aca="false">(X96*1440-W96*4)/1440</f>
        <v>0.217654429516</v>
      </c>
      <c r="Z96" s="7" t="n">
        <f aca="false">(X96*1440+W96*4)/1440</f>
        <v>0.802827016883148</v>
      </c>
      <c r="AA96" s="0" t="n">
        <f aca="false">8*W96</f>
        <v>842.648525808693</v>
      </c>
      <c r="AB96" s="0" t="n">
        <f aca="false">MOD(E96*1440+V96+4*$B$3-60*$B$4,1440)</f>
        <v>765.253358592614</v>
      </c>
      <c r="AC96" s="0" t="n">
        <f aca="false">IF(AB96/4&lt;0,AB96/4+180,AB96/4-180)</f>
        <v>11.3133396481534</v>
      </c>
      <c r="AD96" s="0" t="n">
        <f aca="false">DEGREES(ACOS(SIN(RADIANS($B$2))*SIN(RADIANS(T96))+COS(RADIANS($B$2))*COS(RADIANS(T96))*COS(RADIANS(AC96))))</f>
        <v>59.1975973287238</v>
      </c>
      <c r="AE96" s="0" t="n">
        <f aca="false">90-AD96</f>
        <v>30.8024026712762</v>
      </c>
      <c r="AF96" s="0" t="n">
        <f aca="false">IF(AE96&gt;85,0,IF(AE96&gt;5,58.1/TAN(RADIANS(AE96))-0.07/POWER(TAN(RADIANS(AE96)),3)+0.000086/POWER(TAN(RADIANS(AE96)),5),IF(AE96&gt;-0.575,1735+AE96*(-518.2+AE96*(103.4+AE96*(-12.79+AE96*0.711))),-20.772/TAN(RADIANS(AE96)))))/3600</f>
        <v>0.0269792103638977</v>
      </c>
      <c r="AG96" s="0" t="n">
        <f aca="false">AE96+AF96</f>
        <v>30.8293818816401</v>
      </c>
      <c r="AH96" s="0" t="n">
        <f aca="false"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>193.124502213015</v>
      </c>
    </row>
    <row r="97" customFormat="false" ht="15" hidden="false" customHeight="false" outlineLevel="0" collapsed="false">
      <c r="D97" s="6" t="n">
        <f aca="false">D96+1</f>
        <v>44657</v>
      </c>
      <c r="E97" s="7" t="n">
        <f aca="false">$B$5</f>
        <v>0.541666666666667</v>
      </c>
      <c r="F97" s="8" t="n">
        <f aca="false">D97+2415018.5+E97-$B$4/24</f>
        <v>2459676</v>
      </c>
      <c r="G97" s="9" t="n">
        <f aca="false">(F97-2451545)/36525</f>
        <v>0.222614647501711</v>
      </c>
      <c r="I97" s="0" t="n">
        <f aca="false">MOD(280.46646+G97*(36000.76983+G97*0.0003032),360)</f>
        <v>14.7651605214542</v>
      </c>
      <c r="J97" s="0" t="n">
        <f aca="false">357.52911+G97*(35999.05029-0.0001537*G97)</f>
        <v>8371.44499308777</v>
      </c>
      <c r="K97" s="0" t="n">
        <f aca="false">0.016708634-G97*(0.000042037+0.0000001267*G97)</f>
        <v>0.0166992696691554</v>
      </c>
      <c r="L97" s="0" t="n">
        <f aca="false">SIN(RADIANS(J97))*(1.914602-G97*(0.004817+0.000014*G97))+SIN(RADIANS(2*J97))*(0.019993-0.000101*G97)+SIN(RADIANS(3*J97))*0.000289</f>
        <v>1.91162540616624</v>
      </c>
      <c r="M97" s="0" t="n">
        <f aca="false">I97+L97</f>
        <v>16.6767859276204</v>
      </c>
      <c r="N97" s="0" t="n">
        <f aca="false">J97+L97</f>
        <v>8373.35661849393</v>
      </c>
      <c r="O97" s="0" t="n">
        <f aca="false">(1.000001018*(1-K97*K97))/(1+K97*COS(RADIANS(N97)))</f>
        <v>1.00070058835394</v>
      </c>
      <c r="P97" s="0" t="n">
        <f aca="false">M97-0.00569-0.00478*SIN(RADIANS(125.04-1934.136*G97))</f>
        <v>16.667205764108</v>
      </c>
      <c r="Q97" s="0" t="n">
        <f aca="false">23+(26+((21.448-G97*(46.815+G97*(0.00059-G97*0.001813))))/60)/60</f>
        <v>23.4363961905666</v>
      </c>
      <c r="R97" s="0" t="n">
        <f aca="false">Q97+0.00256*COS(RADIANS(125.04-1934.136*G97))</f>
        <v>23.4378837722343</v>
      </c>
      <c r="S97" s="0" t="n">
        <f aca="false">DEGREES(ATAN2(COS(RADIANS(P97)),COS(RADIANS(R97))*SIN(RADIANS(P97))))</f>
        <v>15.3596533763985</v>
      </c>
      <c r="T97" s="0" t="n">
        <f aca="false">DEGREES(ASIN(SIN(RADIANS(R97))*SIN(RADIANS(P97))))</f>
        <v>6.5506153932904</v>
      </c>
      <c r="U97" s="0" t="n">
        <f aca="false">TAN(RADIANS(R97/2))*TAN(RADIANS(R97/2))</f>
        <v>0.0430292146955471</v>
      </c>
      <c r="V97" s="0" t="n">
        <f aca="false">4*DEGREES(U97*SIN(2*RADIANS(I97))-2*K97*SIN(RADIANS(J97))+4*K97*U97*SIN(RADIANS(J97))*COS(2*RADIANS(I97))-0.5*U97*U97*SIN(4*RADIANS(I97))-1.25*K97*K97*SIN(2*RADIANS(J97)))</f>
        <v>-2.3963173061425</v>
      </c>
      <c r="W97" s="0" t="n">
        <f aca="false">DEGREES(ACOS(COS(RADIANS(90.833))/(COS(RADIANS($B$2))*COS(RADIANS(T97)))-TAN(RADIANS($B$2))*TAN(RADIANS(T97))))</f>
        <v>106.179227953582</v>
      </c>
      <c r="X97" s="7" t="n">
        <f aca="false">(720-4*$B$3-V97+$B$4*60)/1440</f>
        <v>0.51004346757371</v>
      </c>
      <c r="Y97" s="10" t="n">
        <f aca="false">(X97*1440-W97*4)/1440</f>
        <v>0.215101167702648</v>
      </c>
      <c r="Z97" s="7" t="n">
        <f aca="false">(X97*1440+W97*4)/1440</f>
        <v>0.804985767444773</v>
      </c>
      <c r="AA97" s="0" t="n">
        <f aca="false">8*W97</f>
        <v>849.43382362866</v>
      </c>
      <c r="AB97" s="0" t="n">
        <f aca="false">MOD(E97*1440+V97+4*$B$3-60*$B$4,1440)</f>
        <v>765.537406693858</v>
      </c>
      <c r="AC97" s="0" t="n">
        <f aca="false">IF(AB97/4&lt;0,AB97/4+180,AB97/4-180)</f>
        <v>11.3843516734644</v>
      </c>
      <c r="AD97" s="0" t="n">
        <f aca="false">DEGREES(ACOS(SIN(RADIANS($B$2))*SIN(RADIANS(T97))+COS(RADIANS($B$2))*COS(RADIANS(T97))*COS(RADIANS(AC97))))</f>
        <v>58.8279156443242</v>
      </c>
      <c r="AE97" s="0" t="n">
        <f aca="false">90-AD97</f>
        <v>31.1720843556758</v>
      </c>
      <c r="AF97" s="0" t="n">
        <f aca="false">IF(AE97&gt;85,0,IF(AE97&gt;5,58.1/TAN(RADIANS(AE97))-0.07/POWER(TAN(RADIANS(AE97)),3)+0.000086/POWER(TAN(RADIANS(AE97)),5),IF(AE97&gt;-0.575,1735+AE97*(-518.2+AE97*(103.4+AE97*(-12.79+AE97*0.711))),-20.772/TAN(RADIANS(AE97)))))/3600</f>
        <v>0.0265902668601066</v>
      </c>
      <c r="AG97" s="0" t="n">
        <f aca="false">AE97+AF97</f>
        <v>31.1986746225359</v>
      </c>
      <c r="AH97" s="0" t="n">
        <f aca="false"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>193.249538593207</v>
      </c>
    </row>
    <row r="98" customFormat="false" ht="15" hidden="false" customHeight="false" outlineLevel="0" collapsed="false">
      <c r="D98" s="6" t="n">
        <f aca="false">D97+1</f>
        <v>44658</v>
      </c>
      <c r="E98" s="7" t="n">
        <f aca="false">$B$5</f>
        <v>0.541666666666667</v>
      </c>
      <c r="F98" s="8" t="n">
        <f aca="false">D98+2415018.5+E98-$B$4/24</f>
        <v>2459677</v>
      </c>
      <c r="G98" s="9" t="n">
        <f aca="false">(F98-2451545)/36525</f>
        <v>0.222642026009582</v>
      </c>
      <c r="I98" s="0" t="n">
        <f aca="false">MOD(280.46646+G98*(36000.76983+G98*0.0003032),360)</f>
        <v>15.7508078853152</v>
      </c>
      <c r="J98" s="0" t="n">
        <f aca="false">357.52911+G98*(35999.05029-0.0001537*G98)</f>
        <v>8372.43059336762</v>
      </c>
      <c r="K98" s="0" t="n">
        <f aca="false">0.016708634-G98*(0.000042037+0.0000001267*G98)</f>
        <v>0.0166992685167006</v>
      </c>
      <c r="L98" s="0" t="n">
        <f aca="false">SIN(RADIANS(J98))*(1.914602-G98*(0.004817+0.000014*G98))+SIN(RADIANS(2*J98))*(0.019993-0.000101*G98)+SIN(RADIANS(3*J98))*0.000289</f>
        <v>1.90982828779892</v>
      </c>
      <c r="M98" s="0" t="n">
        <f aca="false">I98+L98</f>
        <v>17.6606361731142</v>
      </c>
      <c r="N98" s="0" t="n">
        <f aca="false">J98+L98</f>
        <v>8374.34042165542</v>
      </c>
      <c r="O98" s="0" t="n">
        <f aca="false">(1.000001018*(1-K98*K98))/(1+K98*COS(RADIANS(N98)))</f>
        <v>1.00098723745547</v>
      </c>
      <c r="P98" s="0" t="n">
        <f aca="false">M98-0.00569-0.00478*SIN(RADIANS(125.04-1934.136*G98))</f>
        <v>17.6510585783635</v>
      </c>
      <c r="Q98" s="0" t="n">
        <f aca="false">23+(26+((21.448-G98*(46.815+G98*(0.00059-G98*0.001813))))/60)/60</f>
        <v>23.436395834532</v>
      </c>
      <c r="R98" s="0" t="n">
        <f aca="false">Q98+0.00256*COS(RADIANS(125.04-1934.136*G98))</f>
        <v>23.4378853411109</v>
      </c>
      <c r="S98" s="0" t="n">
        <f aca="false">DEGREES(ATAN2(COS(RADIANS(P98)),COS(RADIANS(R98))*SIN(RADIANS(P98))))</f>
        <v>16.2749372435065</v>
      </c>
      <c r="T98" s="0" t="n">
        <f aca="false">DEGREES(ASIN(SIN(RADIANS(R98))*SIN(RADIANS(P98))))</f>
        <v>6.92712656292088</v>
      </c>
      <c r="U98" s="0" t="n">
        <f aca="false">TAN(RADIANS(R98/2))*TAN(RADIANS(R98/2))</f>
        <v>0.0430292206199467</v>
      </c>
      <c r="V98" s="0" t="n">
        <f aca="false">4*DEGREES(U98*SIN(2*RADIANS(I98))-2*K98*SIN(RADIANS(J98))+4*K98*U98*SIN(RADIANS(J98))*COS(2*RADIANS(I98))-0.5*U98*U98*SIN(4*RADIANS(I98))-1.25*K98*K98*SIN(2*RADIANS(J98)))</f>
        <v>-2.11573944583345</v>
      </c>
      <c r="W98" s="0" t="n">
        <f aca="false">DEGREES(ACOS(COS(RADIANS(90.833))/(COS(RADIANS($B$2))*COS(RADIANS(T98)))-TAN(RADIANS($B$2))*TAN(RADIANS(T98))))</f>
        <v>107.028201177912</v>
      </c>
      <c r="X98" s="7" t="n">
        <f aca="false">(720-4*$B$3-V98+$B$4*60)/1440</f>
        <v>0.509848621837384</v>
      </c>
      <c r="Y98" s="10" t="n">
        <f aca="false">(X98*1440-W98*4)/1440</f>
        <v>0.21254806300985</v>
      </c>
      <c r="Z98" s="7" t="n">
        <f aca="false">(X98*1440+W98*4)/1440</f>
        <v>0.807149180664919</v>
      </c>
      <c r="AA98" s="0" t="n">
        <f aca="false">8*W98</f>
        <v>856.225609423299</v>
      </c>
      <c r="AB98" s="0" t="n">
        <f aca="false">MOD(E98*1440+V98+4*$B$3-60*$B$4,1440)</f>
        <v>765.817984554167</v>
      </c>
      <c r="AC98" s="0" t="n">
        <f aca="false">IF(AB98/4&lt;0,AB98/4+180,AB98/4-180)</f>
        <v>11.4544961385416</v>
      </c>
      <c r="AD98" s="0" t="n">
        <f aca="false">DEGREES(ACOS(SIN(RADIANS($B$2))*SIN(RADIANS(T98))+COS(RADIANS($B$2))*COS(RADIANS(T98))*COS(RADIANS(AC98))))</f>
        <v>58.4601124151269</v>
      </c>
      <c r="AE98" s="0" t="n">
        <f aca="false">90-AD98</f>
        <v>31.5398875848731</v>
      </c>
      <c r="AF98" s="0" t="n">
        <f aca="false">IF(AE98&gt;85,0,IF(AE98&gt;5,58.1/TAN(RADIANS(AE98))-0.07/POWER(TAN(RADIANS(AE98)),3)+0.000086/POWER(TAN(RADIANS(AE98)),5),IF(AE98&gt;-0.575,1735+AE98*(-518.2+AE98*(103.4+AE98*(-12.79+AE98*0.711))),-20.772/TAN(RADIANS(AE98)))))/3600</f>
        <v>0.0262113381985288</v>
      </c>
      <c r="AG98" s="0" t="n">
        <f aca="false">AE98+AF98</f>
        <v>31.5660989230717</v>
      </c>
      <c r="AH98" s="0" t="n">
        <f aca="false"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>193.374207710472</v>
      </c>
    </row>
    <row r="99" customFormat="false" ht="15" hidden="false" customHeight="false" outlineLevel="0" collapsed="false">
      <c r="D99" s="6" t="n">
        <f aca="false">D98+1</f>
        <v>44659</v>
      </c>
      <c r="E99" s="7" t="n">
        <f aca="false">$B$5</f>
        <v>0.541666666666667</v>
      </c>
      <c r="F99" s="8" t="n">
        <f aca="false">D99+2415018.5+E99-$B$4/24</f>
        <v>2459678</v>
      </c>
      <c r="G99" s="9" t="n">
        <f aca="false">(F99-2451545)/36525</f>
        <v>0.222669404517454</v>
      </c>
      <c r="I99" s="0" t="n">
        <f aca="false">MOD(280.46646+G99*(36000.76983+G99*0.0003032),360)</f>
        <v>16.7364552491763</v>
      </c>
      <c r="J99" s="0" t="n">
        <f aca="false">357.52911+G99*(35999.05029-0.0001537*G99)</f>
        <v>8373.41619364747</v>
      </c>
      <c r="K99" s="0" t="n">
        <f aca="false">0.016708634-G99*(0.000042037+0.0000001267*G99)</f>
        <v>0.0166992673642455</v>
      </c>
      <c r="L99" s="0" t="n">
        <f aca="false">SIN(RADIANS(J99))*(1.914602-G99*(0.004817+0.000014*G99))+SIN(RADIANS(2*J99))*(0.019993-0.000101*G99)+SIN(RADIANS(3*J99))*0.000289</f>
        <v>1.90746823129988</v>
      </c>
      <c r="M99" s="0" t="n">
        <f aca="false">I99+L99</f>
        <v>18.6439234804762</v>
      </c>
      <c r="N99" s="0" t="n">
        <f aca="false">J99+L99</f>
        <v>8375.32366187877</v>
      </c>
      <c r="O99" s="0" t="n">
        <f aca="false">(1.000001018*(1-K99*K99))/(1+K99*COS(RADIANS(N99)))</f>
        <v>1.00127351329698</v>
      </c>
      <c r="P99" s="0" t="n">
        <f aca="false">M99-0.00569-0.00478*SIN(RADIANS(125.04-1934.136*G99))</f>
        <v>18.634348457808</v>
      </c>
      <c r="Q99" s="0" t="n">
        <f aca="false">23+(26+((21.448-G99*(46.815+G99*(0.00059-G99*0.001813))))/60)/60</f>
        <v>23.4363954784973</v>
      </c>
      <c r="R99" s="0" t="n">
        <f aca="false">Q99+0.00256*COS(RADIANS(125.04-1934.136*G99))</f>
        <v>23.4378869087151</v>
      </c>
      <c r="S99" s="0" t="n">
        <f aca="false">DEGREES(ATAN2(COS(RADIANS(P99)),COS(RADIANS(R99))*SIN(RADIANS(P99))))</f>
        <v>17.1911553277355</v>
      </c>
      <c r="T99" s="0" t="n">
        <f aca="false">DEGREES(ASIN(SIN(RADIANS(R99))*SIN(RADIANS(P99))))</f>
        <v>7.30167054812526</v>
      </c>
      <c r="U99" s="0" t="n">
        <f aca="false">TAN(RADIANS(R99/2))*TAN(RADIANS(R99/2))</f>
        <v>0.0430292265395422</v>
      </c>
      <c r="V99" s="0" t="n">
        <f aca="false">4*DEGREES(U99*SIN(2*RADIANS(I99))-2*K99*SIN(RADIANS(J99))+4*K99*U99*SIN(RADIANS(J99))*COS(2*RADIANS(I99))-0.5*U99*U99*SIN(4*RADIANS(I99))-1.25*K99*K99*SIN(2*RADIANS(J99)))</f>
        <v>-1.83892379752474</v>
      </c>
      <c r="W99" s="0" t="n">
        <f aca="false">DEGREES(ACOS(COS(RADIANS(90.833))/(COS(RADIANS($B$2))*COS(RADIANS(T99)))-TAN(RADIANS($B$2))*TAN(RADIANS(T99))))</f>
        <v>107.878022822015</v>
      </c>
      <c r="X99" s="7" t="n">
        <f aca="false">(720-4*$B$3-V99+$B$4*60)/1440</f>
        <v>0.509656388748281</v>
      </c>
      <c r="Y99" s="10" t="n">
        <f aca="false">(X99*1440-W99*4)/1440</f>
        <v>0.209995214242683</v>
      </c>
      <c r="Z99" s="7" t="n">
        <f aca="false">(X99*1440+W99*4)/1440</f>
        <v>0.80931756325388</v>
      </c>
      <c r="AA99" s="0" t="n">
        <f aca="false">8*W99</f>
        <v>863.024182576124</v>
      </c>
      <c r="AB99" s="0" t="n">
        <f aca="false">MOD(E99*1440+V99+4*$B$3-60*$B$4,1440)</f>
        <v>766.094800202475</v>
      </c>
      <c r="AC99" s="0" t="n">
        <f aca="false">IF(AB99/4&lt;0,AB99/4+180,AB99/4-180)</f>
        <v>11.5237000506188</v>
      </c>
      <c r="AD99" s="0" t="n">
        <f aca="false">DEGREES(ACOS(SIN(RADIANS($B$2))*SIN(RADIANS(T99))+COS(RADIANS($B$2))*COS(RADIANS(T99))*COS(RADIANS(AC99))))</f>
        <v>58.0942735853037</v>
      </c>
      <c r="AE99" s="0" t="n">
        <f aca="false">90-AD99</f>
        <v>31.9057264146963</v>
      </c>
      <c r="AF99" s="0" t="n">
        <f aca="false">IF(AE99&gt;85,0,IF(AE99&gt;5,58.1/TAN(RADIANS(AE99))-0.07/POWER(TAN(RADIANS(AE99)),3)+0.000086/POWER(TAN(RADIANS(AE99)),5),IF(AE99&gt;-0.575,1735+AE99*(-518.2+AE99*(103.4+AE99*(-12.79+AE99*0.711))),-20.772/TAN(RADIANS(AE99)))))/3600</f>
        <v>0.0258421140558163</v>
      </c>
      <c r="AG99" s="0" t="n">
        <f aca="false">AE99+AF99</f>
        <v>31.9315685287521</v>
      </c>
      <c r="AH99" s="0" t="n">
        <f aca="false"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>193.498408370947</v>
      </c>
    </row>
    <row r="100" customFormat="false" ht="15" hidden="false" customHeight="false" outlineLevel="0" collapsed="false">
      <c r="D100" s="6" t="n">
        <f aca="false">D99+1</f>
        <v>44660</v>
      </c>
      <c r="E100" s="7" t="n">
        <f aca="false">$B$5</f>
        <v>0.541666666666667</v>
      </c>
      <c r="F100" s="8" t="n">
        <f aca="false">D100+2415018.5+E100-$B$4/24</f>
        <v>2459679</v>
      </c>
      <c r="G100" s="9" t="n">
        <f aca="false">(F100-2451545)/36525</f>
        <v>0.222696783025325</v>
      </c>
      <c r="I100" s="0" t="n">
        <f aca="false">MOD(280.46646+G100*(36000.76983+G100*0.0003032),360)</f>
        <v>17.7221026130374</v>
      </c>
      <c r="J100" s="0" t="n">
        <f aca="false">357.52911+G100*(35999.05029-0.0001537*G100)</f>
        <v>8374.40179392732</v>
      </c>
      <c r="K100" s="0" t="n">
        <f aca="false">0.016708634-G100*(0.000042037+0.0000001267*G100)</f>
        <v>0.0166992662117903</v>
      </c>
      <c r="L100" s="0" t="n">
        <f aca="false">SIN(RADIANS(J100))*(1.914602-G100*(0.004817+0.000014*G100))+SIN(RADIANS(2*J100))*(0.019993-0.000101*G100)+SIN(RADIANS(3*J100))*0.000289</f>
        <v>1.90454653635228</v>
      </c>
      <c r="M100" s="0" t="n">
        <f aca="false">I100+L100</f>
        <v>19.6266491493896</v>
      </c>
      <c r="N100" s="0" t="n">
        <f aca="false">J100+L100</f>
        <v>8376.30634046367</v>
      </c>
      <c r="O100" s="0" t="n">
        <f aca="false">(1.000001018*(1-K100*K100))/(1+K100*COS(RADIANS(N100)))</f>
        <v>1.00155933181241</v>
      </c>
      <c r="P100" s="0" t="n">
        <f aca="false">M100-0.00569-0.00478*SIN(RADIANS(125.04-1934.136*G100))</f>
        <v>19.6170767021224</v>
      </c>
      <c r="Q100" s="0" t="n">
        <f aca="false">23+(26+((21.448-G100*(46.815+G100*(0.00059-G100*0.001813))))/60)/60</f>
        <v>23.4363951224627</v>
      </c>
      <c r="R100" s="0" t="n">
        <f aca="false">Q100+0.00256*COS(RADIANS(125.04-1934.136*G100))</f>
        <v>23.4378884750454</v>
      </c>
      <c r="S100" s="0" t="n">
        <f aca="false">DEGREES(ATAN2(COS(RADIANS(P100)),COS(RADIANS(R100))*SIN(RADIANS(P100))))</f>
        <v>18.108381046371</v>
      </c>
      <c r="T100" s="0" t="n">
        <f aca="false">DEGREES(ASIN(SIN(RADIANS(R100))*SIN(RADIANS(P100))))</f>
        <v>7.67415221805094</v>
      </c>
      <c r="U100" s="0" t="n">
        <f aca="false">TAN(RADIANS(R100/2))*TAN(RADIANS(R100/2))</f>
        <v>0.0430292324543275</v>
      </c>
      <c r="V100" s="0" t="n">
        <f aca="false">4*DEGREES(U100*SIN(2*RADIANS(I100))-2*K100*SIN(RADIANS(J100))+4*K100*U100*SIN(RADIANS(J100))*COS(2*RADIANS(I100))-0.5*U100*U100*SIN(4*RADIANS(I100))-1.25*K100*K100*SIN(2*RADIANS(J100)))</f>
        <v>-1.56615804581424</v>
      </c>
      <c r="W100" s="0" t="n">
        <f aca="false">DEGREES(ACOS(COS(RADIANS(90.833))/(COS(RADIANS($B$2))*COS(RADIANS(T100)))-TAN(RADIANS($B$2))*TAN(RADIANS(T100))))</f>
        <v>108.728728538018</v>
      </c>
      <c r="X100" s="7" t="n">
        <f aca="false">(720-4*$B$3-V100+$B$4*60)/1440</f>
        <v>0.509466968087371</v>
      </c>
      <c r="Y100" s="10" t="n">
        <f aca="false">(X100*1440-W100*4)/1440</f>
        <v>0.207442722148433</v>
      </c>
      <c r="Z100" s="7" t="n">
        <f aca="false">(X100*1440+W100*4)/1440</f>
        <v>0.811491214026309</v>
      </c>
      <c r="AA100" s="0" t="n">
        <f aca="false">8*W100</f>
        <v>869.829828304141</v>
      </c>
      <c r="AB100" s="0" t="n">
        <f aca="false">MOD(E100*1440+V100+4*$B$3-60*$B$4,1440)</f>
        <v>766.367565954186</v>
      </c>
      <c r="AC100" s="0" t="n">
        <f aca="false">IF(AB100/4&lt;0,AB100/4+180,AB100/4-180)</f>
        <v>11.5918914885464</v>
      </c>
      <c r="AD100" s="0" t="n">
        <f aca="false">DEGREES(ACOS(SIN(RADIANS($B$2))*SIN(RADIANS(T100))+COS(RADIANS($B$2))*COS(RADIANS(T100))*COS(RADIANS(AC100))))</f>
        <v>57.7304846747185</v>
      </c>
      <c r="AE100" s="0" t="n">
        <f aca="false">90-AD100</f>
        <v>32.2695153252815</v>
      </c>
      <c r="AF100" s="0" t="n">
        <f aca="false">IF(AE100&gt;85,0,IF(AE100&gt;5,58.1/TAN(RADIANS(AE100))-0.07/POWER(TAN(RADIANS(AE100)),3)+0.000086/POWER(TAN(RADIANS(AE100)),5),IF(AE100&gt;-0.575,1735+AE100*(-518.2+AE100*(103.4+AE100*(-12.79+AE100*0.711))),-20.772/TAN(RADIANS(AE100)))))/3600</f>
        <v>0.0254822978569937</v>
      </c>
      <c r="AG100" s="0" t="n">
        <f aca="false">AE100+AF100</f>
        <v>32.2949976231385</v>
      </c>
      <c r="AH100" s="0" t="n">
        <f aca="false"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>193.622038993355</v>
      </c>
    </row>
    <row r="101" customFormat="false" ht="15" hidden="false" customHeight="false" outlineLevel="0" collapsed="false">
      <c r="D101" s="6" t="n">
        <f aca="false">D100+1</f>
        <v>44661</v>
      </c>
      <c r="E101" s="7" t="n">
        <f aca="false">$B$5</f>
        <v>0.541666666666667</v>
      </c>
      <c r="F101" s="8" t="n">
        <f aca="false">D101+2415018.5+E101-$B$4/24</f>
        <v>2459680</v>
      </c>
      <c r="G101" s="9" t="n">
        <f aca="false">(F101-2451545)/36525</f>
        <v>0.222724161533196</v>
      </c>
      <c r="I101" s="0" t="n">
        <f aca="false">MOD(280.46646+G101*(36000.76983+G101*0.0003032),360)</f>
        <v>18.7077499769002</v>
      </c>
      <c r="J101" s="0" t="n">
        <f aca="false">357.52911+G101*(35999.05029-0.0001537*G101)</f>
        <v>8375.38739420717</v>
      </c>
      <c r="K101" s="0" t="n">
        <f aca="false">0.016708634-G101*(0.000042037+0.0000001267*G101)</f>
        <v>0.0166992650593348</v>
      </c>
      <c r="L101" s="0" t="n">
        <f aca="false">SIN(RADIANS(J101))*(1.914602-G101*(0.004817+0.000014*G101))+SIN(RADIANS(2*J101))*(0.019993-0.000101*G101)+SIN(RADIANS(3*J101))*0.000289</f>
        <v>1.90106466454</v>
      </c>
      <c r="M101" s="0" t="n">
        <f aca="false">I101+L101</f>
        <v>20.6088146414402</v>
      </c>
      <c r="N101" s="0" t="n">
        <f aca="false">J101+L101</f>
        <v>8377.28845887171</v>
      </c>
      <c r="O101" s="0" t="n">
        <f aca="false">(1.000001018*(1-K101*K101))/(1+K101*COS(RADIANS(N101)))</f>
        <v>1.00184460921395</v>
      </c>
      <c r="P101" s="0" t="n">
        <f aca="false">M101-0.00569-0.00478*SIN(RADIANS(125.04-1934.136*G101))</f>
        <v>20.5992447728902</v>
      </c>
      <c r="Q101" s="0" t="n">
        <f aca="false">23+(26+((21.448-G101*(46.815+G101*(0.00059-G101*0.001813))))/60)/60</f>
        <v>23.4363947664281</v>
      </c>
      <c r="R101" s="0" t="n">
        <f aca="false">Q101+0.00256*COS(RADIANS(125.04-1934.136*G101))</f>
        <v>23.4378900401002</v>
      </c>
      <c r="S101" s="0" t="n">
        <f aca="false">DEGREES(ATAN2(COS(RADIANS(P101)),COS(RADIANS(R101))*SIN(RADIANS(P101))))</f>
        <v>19.0266866381048</v>
      </c>
      <c r="T101" s="0" t="n">
        <f aca="false">DEGREES(ASIN(SIN(RADIANS(R101))*SIN(RADIANS(P101))))</f>
        <v>8.04447667415704</v>
      </c>
      <c r="U101" s="0" t="n">
        <f aca="false">TAN(RADIANS(R101/2))*TAN(RADIANS(R101/2))</f>
        <v>0.0430292383642963</v>
      </c>
      <c r="V101" s="0" t="n">
        <f aca="false">4*DEGREES(U101*SIN(2*RADIANS(I101))-2*K101*SIN(RADIANS(J101))+4*K101*U101*SIN(RADIANS(J101))*COS(2*RADIANS(I101))-0.5*U101*U101*SIN(4*RADIANS(I101))-1.25*K101*K101*SIN(2*RADIANS(J101)))</f>
        <v>-1.29772539187466</v>
      </c>
      <c r="W101" s="0" t="n">
        <f aca="false">DEGREES(ACOS(COS(RADIANS(90.833))/(COS(RADIANS($B$2))*COS(RADIANS(T101)))-TAN(RADIANS($B$2))*TAN(RADIANS(T101))))</f>
        <v>109.580352053597</v>
      </c>
      <c r="X101" s="7" t="n">
        <f aca="false">(720-4*$B$3-V101+$B$4*60)/1440</f>
        <v>0.509280556522135</v>
      </c>
      <c r="Y101" s="10" t="n">
        <f aca="false">(X101*1440-W101*4)/1440</f>
        <v>0.204890689706587</v>
      </c>
      <c r="Z101" s="7" t="n">
        <f aca="false">(X101*1440+W101*4)/1440</f>
        <v>0.813670423337684</v>
      </c>
      <c r="AA101" s="0" t="n">
        <f aca="false">8*W101</f>
        <v>876.642816428779</v>
      </c>
      <c r="AB101" s="0" t="n">
        <f aca="false">MOD(E101*1440+V101+4*$B$3-60*$B$4,1440)</f>
        <v>766.635998608125</v>
      </c>
      <c r="AC101" s="0" t="n">
        <f aca="false">IF(AB101/4&lt;0,AB101/4+180,AB101/4-180)</f>
        <v>11.6589996520313</v>
      </c>
      <c r="AD101" s="0" t="n">
        <f aca="false">DEGREES(ACOS(SIN(RADIANS($B$2))*SIN(RADIANS(T101))+COS(RADIANS($B$2))*COS(RADIANS(T101))*COS(RADIANS(AC101))))</f>
        <v>57.3688307945972</v>
      </c>
      <c r="AE101" s="0" t="n">
        <f aca="false">90-AD101</f>
        <v>32.6311692054028</v>
      </c>
      <c r="AF101" s="0" t="n">
        <f aca="false">IF(AE101&gt;85,0,IF(AE101&gt;5,58.1/TAN(RADIANS(AE101))-0.07/POWER(TAN(RADIANS(AE101)),3)+0.000086/POWER(TAN(RADIANS(AE101)),5),IF(AE101&gt;-0.575,1735+AE101*(-518.2+AE101*(103.4+AE101*(-12.79+AE101*0.711))),-20.772/TAN(RADIANS(AE101)))))/3600</f>
        <v>0.0251316061215024</v>
      </c>
      <c r="AG101" s="0" t="n">
        <f aca="false">AE101+AF101</f>
        <v>32.6563008115243</v>
      </c>
      <c r="AH101" s="0" t="n">
        <f aca="false"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>193.744997665052</v>
      </c>
    </row>
    <row r="102" customFormat="false" ht="15" hidden="false" customHeight="false" outlineLevel="0" collapsed="false">
      <c r="D102" s="6" t="n">
        <f aca="false">D101+1</f>
        <v>44662</v>
      </c>
      <c r="E102" s="7" t="n">
        <f aca="false">$B$5</f>
        <v>0.541666666666667</v>
      </c>
      <c r="F102" s="8" t="n">
        <f aca="false">D102+2415018.5+E102-$B$4/24</f>
        <v>2459681</v>
      </c>
      <c r="G102" s="9" t="n">
        <f aca="false">(F102-2451545)/36525</f>
        <v>0.222751540041068</v>
      </c>
      <c r="I102" s="0" t="n">
        <f aca="false">MOD(280.46646+G102*(36000.76983+G102*0.0003032),360)</f>
        <v>19.6933973407613</v>
      </c>
      <c r="J102" s="0" t="n">
        <f aca="false">357.52911+G102*(35999.05029-0.0001537*G102)</f>
        <v>8376.37299448702</v>
      </c>
      <c r="K102" s="0" t="n">
        <f aca="false">0.016708634-G102*(0.000042037+0.0000001267*G102)</f>
        <v>0.0166992639068792</v>
      </c>
      <c r="L102" s="0" t="n">
        <f aca="false">SIN(RADIANS(J102))*(1.914602-G102*(0.004817+0.000014*G102))+SIN(RADIANS(2*J102))*(0.019993-0.000101*G102)+SIN(RADIANS(3*J102))*0.000289</f>
        <v>1.89702423821931</v>
      </c>
      <c r="M102" s="0" t="n">
        <f aca="false">I102+L102</f>
        <v>21.5904215789806</v>
      </c>
      <c r="N102" s="0" t="n">
        <f aca="false">J102+L102</f>
        <v>8378.27001872524</v>
      </c>
      <c r="O102" s="0" t="n">
        <f aca="false">(1.000001018*(1-K102*K102))/(1+K102*COS(RADIANS(N102)))</f>
        <v>1.00212926201559</v>
      </c>
      <c r="P102" s="0" t="n">
        <f aca="false">M102-0.00569-0.00478*SIN(RADIANS(125.04-1934.136*G102))</f>
        <v>21.5808542924619</v>
      </c>
      <c r="Q102" s="0" t="n">
        <f aca="false">23+(26+((21.448-G102*(46.815+G102*(0.00059-G102*0.001813))))/60)/60</f>
        <v>23.4363944103935</v>
      </c>
      <c r="R102" s="0" t="n">
        <f aca="false">Q102+0.00256*COS(RADIANS(125.04-1934.136*G102))</f>
        <v>23.4378916038777</v>
      </c>
      <c r="S102" s="0" t="n">
        <f aca="false">DEGREES(ATAN2(COS(RADIANS(P102)),COS(RADIANS(R102))*SIN(RADIANS(P102))))</f>
        <v>19.9461431033861</v>
      </c>
      <c r="T102" s="0" t="n">
        <f aca="false">DEGREES(ASIN(SIN(RADIANS(R102))*SIN(RADIANS(P102))))</f>
        <v>8.41254924749067</v>
      </c>
      <c r="U102" s="0" t="n">
        <f aca="false">TAN(RADIANS(R102/2))*TAN(RADIANS(R102/2))</f>
        <v>0.0430292442694425</v>
      </c>
      <c r="V102" s="0" t="n">
        <f aca="false">4*DEGREES(U102*SIN(2*RADIANS(I102))-2*K102*SIN(RADIANS(J102))+4*K102*U102*SIN(RADIANS(J102))*COS(2*RADIANS(I102))-0.5*U102*U102*SIN(4*RADIANS(I102))-1.25*K102*K102*SIN(2*RADIANS(J102)))</f>
        <v>-1.03390434961561</v>
      </c>
      <c r="W102" s="0" t="n">
        <f aca="false">DEGREES(ACOS(COS(RADIANS(90.833))/(COS(RADIANS($B$2))*COS(RADIANS(T102)))-TAN(RADIANS($B$2))*TAN(RADIANS(T102))))</f>
        <v>110.432925012913</v>
      </c>
      <c r="X102" s="7" t="n">
        <f aca="false">(720-4*$B$3-V102+$B$4*60)/1440</f>
        <v>0.509097347465011</v>
      </c>
      <c r="Y102" s="10" t="n">
        <f aca="false">(X102*1440-W102*4)/1440</f>
        <v>0.202339222429142</v>
      </c>
      <c r="Z102" s="7" t="n">
        <f aca="false">(X102*1440+W102*4)/1440</f>
        <v>0.81585547250088</v>
      </c>
      <c r="AA102" s="0" t="n">
        <f aca="false">8*W102</f>
        <v>883.463400103303</v>
      </c>
      <c r="AB102" s="0" t="n">
        <f aca="false">MOD(E102*1440+V102+4*$B$3-60*$B$4,1440)</f>
        <v>766.899819650384</v>
      </c>
      <c r="AC102" s="0" t="n">
        <f aca="false">IF(AB102/4&lt;0,AB102/4+180,AB102/4-180)</f>
        <v>11.7249549125961</v>
      </c>
      <c r="AD102" s="0" t="n">
        <f aca="false">DEGREES(ACOS(SIN(RADIANS($B$2))*SIN(RADIANS(T102))+COS(RADIANS($B$2))*COS(RADIANS(T102))*COS(RADIANS(AC102))))</f>
        <v>57.0093966631726</v>
      </c>
      <c r="AE102" s="0" t="n">
        <f aca="false">90-AD102</f>
        <v>32.9906033368275</v>
      </c>
      <c r="AF102" s="0" t="n">
        <f aca="false">IF(AE102&gt;85,0,IF(AE102&gt;5,58.1/TAN(RADIANS(AE102))-0.07/POWER(TAN(RADIANS(AE102)),3)+0.000086/POWER(TAN(RADIANS(AE102)),5),IF(AE102&gt;-0.575,1735+AE102*(-518.2+AE102*(103.4+AE102*(-12.79+AE102*0.711))),-20.772/TAN(RADIANS(AE102)))))/3600</f>
        <v>0.0247897678453813</v>
      </c>
      <c r="AG102" s="0" t="n">
        <f aca="false">AE102+AF102</f>
        <v>33.0153931046728</v>
      </c>
      <c r="AH102" s="0" t="n">
        <f aca="false"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>193.86718220224</v>
      </c>
    </row>
    <row r="103" customFormat="false" ht="15" hidden="false" customHeight="false" outlineLevel="0" collapsed="false">
      <c r="D103" s="6" t="n">
        <f aca="false">D102+1</f>
        <v>44663</v>
      </c>
      <c r="E103" s="7" t="n">
        <f aca="false">$B$5</f>
        <v>0.541666666666667</v>
      </c>
      <c r="F103" s="8" t="n">
        <f aca="false">D103+2415018.5+E103-$B$4/24</f>
        <v>2459682</v>
      </c>
      <c r="G103" s="9" t="n">
        <f aca="false">(F103-2451545)/36525</f>
        <v>0.222778918548939</v>
      </c>
      <c r="I103" s="0" t="n">
        <f aca="false">MOD(280.46646+G103*(36000.76983+G103*0.0003032),360)</f>
        <v>20.6790447046242</v>
      </c>
      <c r="J103" s="0" t="n">
        <f aca="false">357.52911+G103*(35999.05029-0.0001537*G103)</f>
        <v>8377.35859476687</v>
      </c>
      <c r="K103" s="0" t="n">
        <f aca="false">0.016708634-G103*(0.000042037+0.0000001267*G103)</f>
        <v>0.0166992627544234</v>
      </c>
      <c r="L103" s="0" t="n">
        <f aca="false">SIN(RADIANS(J103))*(1.914602-G103*(0.004817+0.000014*G103))+SIN(RADIANS(2*J103))*(0.019993-0.000101*G103)+SIN(RADIANS(3*J103))*0.000289</f>
        <v>1.89242703935132</v>
      </c>
      <c r="M103" s="0" t="n">
        <f aca="false">I103+L103</f>
        <v>22.5714717439755</v>
      </c>
      <c r="N103" s="0" t="n">
        <f aca="false">J103+L103</f>
        <v>8379.25102180622</v>
      </c>
      <c r="O103" s="0" t="n">
        <f aca="false">(1.000001018*(1-K103*K103))/(1+K103*COS(RADIANS(N103)))</f>
        <v>1.00241320705645</v>
      </c>
      <c r="P103" s="0" t="n">
        <f aca="false">M103-0.00569-0.00478*SIN(RADIANS(125.04-1934.136*G103))</f>
        <v>22.5619070428001</v>
      </c>
      <c r="Q103" s="0" t="n">
        <f aca="false">23+(26+((21.448-G103*(46.815+G103*(0.00059-G103*0.001813))))/60)/60</f>
        <v>23.4363940543588</v>
      </c>
      <c r="R103" s="0" t="n">
        <f aca="false">Q103+0.00256*COS(RADIANS(125.04-1934.136*G103))</f>
        <v>23.4378931663763</v>
      </c>
      <c r="S103" s="0" t="n">
        <f aca="false">DEGREES(ATAN2(COS(RADIANS(P103)),COS(RADIANS(R103))*SIN(RADIANS(P103))))</f>
        <v>20.8668201440369</v>
      </c>
      <c r="T103" s="0" t="n">
        <f aca="false">DEGREES(ASIN(SIN(RADIANS(R103))*SIN(RADIANS(P103))))</f>
        <v>8.77827549704847</v>
      </c>
      <c r="U103" s="0" t="n">
        <f aca="false">TAN(RADIANS(R103/2))*TAN(RADIANS(R103/2))</f>
        <v>0.0430292501697599</v>
      </c>
      <c r="V103" s="0" t="n">
        <f aca="false">4*DEGREES(U103*SIN(2*RADIANS(I103))-2*K103*SIN(RADIANS(J103))+4*K103*U103*SIN(RADIANS(J103))*COS(2*RADIANS(I103))-0.5*U103*U103*SIN(4*RADIANS(I103))-1.25*K103*K103*SIN(2*RADIANS(J103)))</f>
        <v>-0.774968534670705</v>
      </c>
      <c r="W103" s="0" t="n">
        <f aca="false">DEGREES(ACOS(COS(RADIANS(90.833))/(COS(RADIANS($B$2))*COS(RADIANS(T103)))-TAN(RADIANS($B$2))*TAN(RADIANS(T103))))</f>
        <v>111.286476811522</v>
      </c>
      <c r="X103" s="7" t="n">
        <f aca="false">(720-4*$B$3-V103+$B$4*60)/1440</f>
        <v>0.508917530926855</v>
      </c>
      <c r="Y103" s="10" t="n">
        <f aca="false">(X103*1440-W103*4)/1440</f>
        <v>0.199788428672628</v>
      </c>
      <c r="Z103" s="7" t="n">
        <f aca="false">(X103*1440+W103*4)/1440</f>
        <v>0.818046633181081</v>
      </c>
      <c r="AA103" s="0" t="n">
        <f aca="false">8*W103</f>
        <v>890.291814492173</v>
      </c>
      <c r="AB103" s="0" t="n">
        <f aca="false">MOD(E103*1440+V103+4*$B$3-60*$B$4,1440)</f>
        <v>767.158755465329</v>
      </c>
      <c r="AC103" s="0" t="n">
        <f aca="false">IF(AB103/4&lt;0,AB103/4+180,AB103/4-180)</f>
        <v>11.7896888663323</v>
      </c>
      <c r="AD103" s="0" t="n">
        <f aca="false">DEGREES(ACOS(SIN(RADIANS($B$2))*SIN(RADIANS(T103))+COS(RADIANS($B$2))*COS(RADIANS(T103))*COS(RADIANS(AC103))))</f>
        <v>56.65226662124</v>
      </c>
      <c r="AE103" s="0" t="n">
        <f aca="false">90-AD103</f>
        <v>33.34773337876</v>
      </c>
      <c r="AF103" s="0" t="n">
        <f aca="false">IF(AE103&gt;85,0,IF(AE103&gt;5,58.1/TAN(RADIANS(AE103))-0.07/POWER(TAN(RADIANS(AE103)),3)+0.000086/POWER(TAN(RADIANS(AE103)),5),IF(AE103&gt;-0.575,1735+AE103*(-518.2+AE103*(103.4+AE103*(-12.79+AE103*0.711))),-20.772/TAN(RADIANS(AE103)))))/3600</f>
        <v>0.0244565239174079</v>
      </c>
      <c r="AG103" s="0" t="n">
        <f aca="false">AE103+AF103</f>
        <v>33.3721899026774</v>
      </c>
      <c r="AH103" s="0" t="n">
        <f aca="false"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>193.988490214587</v>
      </c>
    </row>
    <row r="104" customFormat="false" ht="15" hidden="false" customHeight="false" outlineLevel="0" collapsed="false">
      <c r="D104" s="6" t="n">
        <f aca="false">D103+1</f>
        <v>44664</v>
      </c>
      <c r="E104" s="7" t="n">
        <f aca="false">$B$5</f>
        <v>0.541666666666667</v>
      </c>
      <c r="F104" s="8" t="n">
        <f aca="false">D104+2415018.5+E104-$B$4/24</f>
        <v>2459683</v>
      </c>
      <c r="G104" s="9" t="n">
        <f aca="false">(F104-2451545)/36525</f>
        <v>0.22280629705681</v>
      </c>
      <c r="I104" s="0" t="n">
        <f aca="false">MOD(280.46646+G104*(36000.76983+G104*0.0003032),360)</f>
        <v>21.6646920684889</v>
      </c>
      <c r="J104" s="0" t="n">
        <f aca="false">357.52911+G104*(35999.05029-0.0001537*G104)</f>
        <v>8378.34419504672</v>
      </c>
      <c r="K104" s="0" t="n">
        <f aca="false">0.016708634-G104*(0.000042037+0.0000001267*G104)</f>
        <v>0.0166992616019674</v>
      </c>
      <c r="L104" s="0" t="n">
        <f aca="false">SIN(RADIANS(J104))*(1.914602-G104*(0.004817+0.000014*G104))+SIN(RADIANS(2*J104))*(0.019993-0.000101*G104)+SIN(RADIANS(3*J104))*0.000289</f>
        <v>1.88727500829657</v>
      </c>
      <c r="M104" s="0" t="n">
        <f aca="false">I104+L104</f>
        <v>23.5519670767855</v>
      </c>
      <c r="N104" s="0" t="n">
        <f aca="false">J104+L104</f>
        <v>8380.23147005502</v>
      </c>
      <c r="O104" s="0" t="n">
        <f aca="false">(1.000001018*(1-K104*K104))/(1+K104*COS(RADIANS(N104)))</f>
        <v>1.00269636152384</v>
      </c>
      <c r="P104" s="0" t="n">
        <f aca="false">M104-0.00569-0.00478*SIN(RADIANS(125.04-1934.136*G104))</f>
        <v>23.5424049642629</v>
      </c>
      <c r="Q104" s="0" t="n">
        <f aca="false">23+(26+((21.448-G104*(46.815+G104*(0.00059-G104*0.001813))))/60)/60</f>
        <v>23.4363936983242</v>
      </c>
      <c r="R104" s="0" t="n">
        <f aca="false">Q104+0.00256*COS(RADIANS(125.04-1934.136*G104))</f>
        <v>23.4378947275944</v>
      </c>
      <c r="S104" s="0" t="n">
        <f aca="false">DEGREES(ATAN2(COS(RADIANS(P104)),COS(RADIANS(R104))*SIN(RADIANS(P104))))</f>
        <v>21.7887861020756</v>
      </c>
      <c r="T104" s="0" t="n">
        <f aca="false">DEGREES(ASIN(SIN(RADIANS(R104))*SIN(RADIANS(P104))))</f>
        <v>9.14156120926417</v>
      </c>
      <c r="U104" s="0" t="n">
        <f aca="false">TAN(RADIANS(R104/2))*TAN(RADIANS(R104/2))</f>
        <v>0.0430292560652422</v>
      </c>
      <c r="V104" s="0" t="n">
        <f aca="false">4*DEGREES(U104*SIN(2*RADIANS(I104))-2*K104*SIN(RADIANS(J104))+4*K104*U104*SIN(RADIANS(J104))*COS(2*RADIANS(I104))-0.5*U104*U104*SIN(4*RADIANS(I104))-1.25*K104*K104*SIN(2*RADIANS(J104)))</f>
        <v>-0.521186446010058</v>
      </c>
      <c r="W104" s="0" t="n">
        <f aca="false">DEGREES(ACOS(COS(RADIANS(90.833))/(COS(RADIANS($B$2))*COS(RADIANS(T104)))-TAN(RADIANS($B$2))*TAN(RADIANS(T104))))</f>
        <v>112.141034424616</v>
      </c>
      <c r="X104" s="7" t="n">
        <f aca="false">(720-4*$B$3-V104+$B$4*60)/1440</f>
        <v>0.508741293365285</v>
      </c>
      <c r="Y104" s="10" t="n">
        <f aca="false">(X104*1440-W104*4)/1440</f>
        <v>0.197238419963573</v>
      </c>
      <c r="Z104" s="7" t="n">
        <f aca="false">(X104*1440+W104*4)/1440</f>
        <v>0.820244166766996</v>
      </c>
      <c r="AA104" s="0" t="n">
        <f aca="false">8*W104</f>
        <v>897.128275396929</v>
      </c>
      <c r="AB104" s="0" t="n">
        <f aca="false">MOD(E104*1440+V104+4*$B$3-60*$B$4,1440)</f>
        <v>767.41253755399</v>
      </c>
      <c r="AC104" s="0" t="n">
        <f aca="false">IF(AB104/4&lt;0,AB104/4+180,AB104/4-180)</f>
        <v>11.8531343884975</v>
      </c>
      <c r="AD104" s="0" t="n">
        <f aca="false">DEGREES(ACOS(SIN(RADIANS($B$2))*SIN(RADIANS(T104))+COS(RADIANS($B$2))*COS(RADIANS(T104))*COS(RADIANS(AC104))))</f>
        <v>56.297524647587</v>
      </c>
      <c r="AE104" s="0" t="n">
        <f aca="false">90-AD104</f>
        <v>33.702475352413</v>
      </c>
      <c r="AF104" s="0" t="n">
        <f aca="false">IF(AE104&gt;85,0,IF(AE104&gt;5,58.1/TAN(RADIANS(AE104))-0.07/POWER(TAN(RADIANS(AE104)),3)+0.000086/POWER(TAN(RADIANS(AE104)),5),IF(AE104&gt;-0.575,1735+AE104*(-518.2+AE104*(103.4+AE104*(-12.79+AE104*0.711))),-20.772/TAN(RADIANS(AE104)))))/3600</f>
        <v>0.0241316265671822</v>
      </c>
      <c r="AG104" s="0" t="n">
        <f aca="false">AE104+AF104</f>
        <v>33.7266069789802</v>
      </c>
      <c r="AH104" s="0" t="n">
        <f aca="false"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>194.108819174453</v>
      </c>
    </row>
    <row r="105" customFormat="false" ht="15" hidden="false" customHeight="false" outlineLevel="0" collapsed="false">
      <c r="D105" s="6" t="n">
        <f aca="false">D104+1</f>
        <v>44665</v>
      </c>
      <c r="E105" s="7" t="n">
        <f aca="false">$B$5</f>
        <v>0.541666666666667</v>
      </c>
      <c r="F105" s="8" t="n">
        <f aca="false">D105+2415018.5+E105-$B$4/24</f>
        <v>2459684</v>
      </c>
      <c r="G105" s="9" t="n">
        <f aca="false">(F105-2451545)/36525</f>
        <v>0.222833675564682</v>
      </c>
      <c r="I105" s="0" t="n">
        <f aca="false">MOD(280.46646+G105*(36000.76983+G105*0.0003032),360)</f>
        <v>22.6503394323499</v>
      </c>
      <c r="J105" s="0" t="n">
        <f aca="false">357.52911+G105*(35999.05029-0.0001537*G105)</f>
        <v>8379.32979532657</v>
      </c>
      <c r="K105" s="0" t="n">
        <f aca="false">0.016708634-G105*(0.000042037+0.0000001267*G105)</f>
        <v>0.0166992604495112</v>
      </c>
      <c r="L105" s="0" t="n">
        <f aca="false">SIN(RADIANS(J105))*(1.914602-G105*(0.004817+0.000014*G105))+SIN(RADIANS(2*J105))*(0.019993-0.000101*G105)+SIN(RADIANS(3*J105))*0.000289</f>
        <v>1.8815702425729</v>
      </c>
      <c r="M105" s="0" t="n">
        <f aca="false">I105+L105</f>
        <v>24.5319096749228</v>
      </c>
      <c r="N105" s="0" t="n">
        <f aca="false">J105+L105</f>
        <v>8381.21136556915</v>
      </c>
      <c r="O105" s="0" t="n">
        <f aca="false">(1.000001018*(1-K105*K105))/(1+K105*COS(RADIANS(N105)))</f>
        <v>1.00297864297599</v>
      </c>
      <c r="P105" s="0" t="n">
        <f aca="false">M105-0.00569-0.00478*SIN(RADIANS(125.04-1934.136*G105))</f>
        <v>24.5223501543607</v>
      </c>
      <c r="Q105" s="0" t="n">
        <f aca="false">23+(26+((21.448-G105*(46.815+G105*(0.00059-G105*0.001813))))/60)/60</f>
        <v>23.4363933422896</v>
      </c>
      <c r="R105" s="0" t="n">
        <f aca="false">Q105+0.00256*COS(RADIANS(125.04-1934.136*G105))</f>
        <v>23.4378962875304</v>
      </c>
      <c r="S105" s="0" t="n">
        <f aca="false">DEGREES(ATAN2(COS(RADIANS(P105)),COS(RADIANS(R105))*SIN(RADIANS(P105))))</f>
        <v>22.7121078977737</v>
      </c>
      <c r="T105" s="0" t="n">
        <f aca="false">DEGREES(ASIN(SIN(RADIANS(R105))*SIN(RADIANS(P105))))</f>
        <v>9.50231239869111</v>
      </c>
      <c r="U105" s="0" t="n">
        <f aca="false">TAN(RADIANS(R105/2))*TAN(RADIANS(R105/2))</f>
        <v>0.0430292619558833</v>
      </c>
      <c r="V105" s="0" t="n">
        <f aca="false">4*DEGREES(U105*SIN(2*RADIANS(I105))-2*K105*SIN(RADIANS(J105))+4*K105*U105*SIN(RADIANS(J105))*COS(2*RADIANS(I105))-0.5*U105*U105*SIN(4*RADIANS(I105))-1.25*K105*K105*SIN(2*RADIANS(J105)))</f>
        <v>-0.272821240038682</v>
      </c>
      <c r="W105" s="0" t="n">
        <f aca="false">DEGREES(ACOS(COS(RADIANS(90.833))/(COS(RADIANS($B$2))*COS(RADIANS(T105)))-TAN(RADIANS($B$2))*TAN(RADIANS(T105))))</f>
        <v>112.996622227921</v>
      </c>
      <c r="X105" s="7" t="n">
        <f aca="false">(720-4*$B$3-V105+$B$4*60)/1440</f>
        <v>0.508568817527805</v>
      </c>
      <c r="Y105" s="10" t="n">
        <f aca="false">(X105*1440-W105*4)/1440</f>
        <v>0.194689311339135</v>
      </c>
      <c r="Z105" s="7" t="n">
        <f aca="false">(X105*1440+W105*4)/1440</f>
        <v>0.822448323716475</v>
      </c>
      <c r="AA105" s="0" t="n">
        <f aca="false">8*W105</f>
        <v>903.972977823369</v>
      </c>
      <c r="AB105" s="0" t="n">
        <f aca="false">MOD(E105*1440+V105+4*$B$3-60*$B$4,1440)</f>
        <v>767.660902759961</v>
      </c>
      <c r="AC105" s="0" t="n">
        <f aca="false">IF(AB105/4&lt;0,AB105/4+180,AB105/4-180)</f>
        <v>11.9152256899903</v>
      </c>
      <c r="AD105" s="0" t="n">
        <f aca="false">DEGREES(ACOS(SIN(RADIANS($B$2))*SIN(RADIANS(T105))+COS(RADIANS($B$2))*COS(RADIANS(T105))*COS(RADIANS(AC105))))</f>
        <v>55.9452543742243</v>
      </c>
      <c r="AE105" s="0" t="n">
        <f aca="false">90-AD105</f>
        <v>34.0547456257757</v>
      </c>
      <c r="AF105" s="0" t="n">
        <f aca="false">IF(AE105&gt;85,0,IF(AE105&gt;5,58.1/TAN(RADIANS(AE105))-0.07/POWER(TAN(RADIANS(AE105)),3)+0.000086/POWER(TAN(RADIANS(AE105)),5),IF(AE105&gt;-0.575,1735+AE105*(-518.2+AE105*(103.4+AE105*(-12.79+AE105*0.711))),-20.772/TAN(RADIANS(AE105)))))/3600</f>
        <v>0.0238148388432371</v>
      </c>
      <c r="AG105" s="0" t="n">
        <f aca="false">AE105+AF105</f>
        <v>34.078560464619</v>
      </c>
      <c r="AH105" s="0" t="n">
        <f aca="false"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>194.228066490921</v>
      </c>
    </row>
    <row r="106" customFormat="false" ht="15" hidden="false" customHeight="false" outlineLevel="0" collapsed="false">
      <c r="D106" s="6" t="n">
        <f aca="false">D105+1</f>
        <v>44666</v>
      </c>
      <c r="E106" s="7" t="n">
        <f aca="false">$B$5</f>
        <v>0.541666666666667</v>
      </c>
      <c r="F106" s="8" t="n">
        <f aca="false">D106+2415018.5+E106-$B$4/24</f>
        <v>2459685</v>
      </c>
      <c r="G106" s="9" t="n">
        <f aca="false">(F106-2451545)/36525</f>
        <v>0.222861054072553</v>
      </c>
      <c r="I106" s="0" t="n">
        <f aca="false">MOD(280.46646+G106*(36000.76983+G106*0.0003032),360)</f>
        <v>23.6359867962146</v>
      </c>
      <c r="J106" s="0" t="n">
        <f aca="false">357.52911+G106*(35999.05029-0.0001537*G106)</f>
        <v>8380.31539560642</v>
      </c>
      <c r="K106" s="0" t="n">
        <f aca="false">0.016708634-G106*(0.000042037+0.0000001267*G106)</f>
        <v>0.0166992592970548</v>
      </c>
      <c r="L106" s="0" t="n">
        <f aca="false">SIN(RADIANS(J106))*(1.914602-G106*(0.004817+0.000014*G106))+SIN(RADIANS(2*J106))*(0.019993-0.000101*G106)+SIN(RADIANS(3*J106))*0.000289</f>
        <v>1.87531499557742</v>
      </c>
      <c r="M106" s="0" t="n">
        <f aca="false">I106+L106</f>
        <v>25.5113017917921</v>
      </c>
      <c r="N106" s="0" t="n">
        <f aca="false">J106+L106</f>
        <v>8382.190710602</v>
      </c>
      <c r="O106" s="0" t="n">
        <f aca="false">(1.000001018*(1-K106*K106))/(1+K106*COS(RADIANS(N106)))</f>
        <v>1.00325996936467</v>
      </c>
      <c r="P106" s="0" t="n">
        <f aca="false">M106-0.00569-0.00478*SIN(RADIANS(125.04-1934.136*G106))</f>
        <v>25.5017448664956</v>
      </c>
      <c r="Q106" s="0" t="n">
        <f aca="false">23+(26+((21.448-G106*(46.815+G106*(0.00059-G106*0.001813))))/60)/60</f>
        <v>23.436392986255</v>
      </c>
      <c r="R106" s="0" t="n">
        <f aca="false">Q106+0.00256*COS(RADIANS(125.04-1934.136*G106))</f>
        <v>23.4378978461826</v>
      </c>
      <c r="S106" s="0" t="n">
        <f aca="false">DEGREES(ATAN2(COS(RADIANS(P106)),COS(RADIANS(R106))*SIN(RADIANS(P106))))</f>
        <v>23.6368509669579</v>
      </c>
      <c r="T106" s="0" t="n">
        <f aca="false">DEGREES(ASIN(SIN(RADIANS(R106))*SIN(RADIANS(P106))))</f>
        <v>9.86043530993885</v>
      </c>
      <c r="U106" s="0" t="n">
        <f aca="false">TAN(RADIANS(R106/2))*TAN(RADIANS(R106/2))</f>
        <v>0.0430292678416771</v>
      </c>
      <c r="V106" s="0" t="n">
        <f aca="false">4*DEGREES(U106*SIN(2*RADIANS(I106))-2*K106*SIN(RADIANS(J106))+4*K106*U106*SIN(RADIANS(J106))*COS(2*RADIANS(I106))-0.5*U106*U106*SIN(4*RADIANS(I106))-1.25*K106*K106*SIN(2*RADIANS(J106)))</f>
        <v>-0.0301304971262245</v>
      </c>
      <c r="W106" s="0" t="n">
        <f aca="false">DEGREES(ACOS(COS(RADIANS(90.833))/(COS(RADIANS($B$2))*COS(RADIANS(T106)))-TAN(RADIANS($B$2))*TAN(RADIANS(T106))))</f>
        <v>113.853261810521</v>
      </c>
      <c r="X106" s="7" t="n">
        <f aca="false">(720-4*$B$3-V106+$B$4*60)/1440</f>
        <v>0.508400282289671</v>
      </c>
      <c r="Y106" s="10" t="n">
        <f aca="false">(X106*1440-W106*4)/1440</f>
        <v>0.192141221704892</v>
      </c>
      <c r="Z106" s="7" t="n">
        <f aca="false">(X106*1440+W106*4)/1440</f>
        <v>0.824659342874451</v>
      </c>
      <c r="AA106" s="0" t="n">
        <f aca="false">8*W106</f>
        <v>910.826094484165</v>
      </c>
      <c r="AB106" s="0" t="n">
        <f aca="false">MOD(E106*1440+V106+4*$B$3-60*$B$4,1440)</f>
        <v>767.903593502874</v>
      </c>
      <c r="AC106" s="0" t="n">
        <f aca="false">IF(AB106/4&lt;0,AB106/4+180,AB106/4-180)</f>
        <v>11.9758983757184</v>
      </c>
      <c r="AD106" s="0" t="n">
        <f aca="false">DEGREES(ACOS(SIN(RADIANS($B$2))*SIN(RADIANS(T106))+COS(RADIANS($B$2))*COS(RADIANS(T106))*COS(RADIANS(AC106))))</f>
        <v>55.5955391013553</v>
      </c>
      <c r="AE106" s="0" t="n">
        <f aca="false">90-AD106</f>
        <v>34.4044608986448</v>
      </c>
      <c r="AF106" s="0" t="n">
        <f aca="false">IF(AE106&gt;85,0,IF(AE106&gt;5,58.1/TAN(RADIANS(AE106))-0.07/POWER(TAN(RADIANS(AE106)),3)+0.000086/POWER(TAN(RADIANS(AE106)),5),IF(AE106&gt;-0.575,1735+AE106*(-518.2+AE106*(103.4+AE106*(-12.79+AE106*0.711))),-20.772/TAN(RADIANS(AE106)))))/3600</f>
        <v>0.0235059341193841</v>
      </c>
      <c r="AG106" s="0" t="n">
        <f aca="false">AE106+AF106</f>
        <v>34.4279668327641</v>
      </c>
      <c r="AH106" s="0" t="n">
        <f aca="false"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>194.346129588813</v>
      </c>
    </row>
    <row r="107" customFormat="false" ht="15" hidden="false" customHeight="false" outlineLevel="0" collapsed="false">
      <c r="D107" s="6" t="n">
        <f aca="false">D106+1</f>
        <v>44667</v>
      </c>
      <c r="E107" s="7" t="n">
        <f aca="false">$B$5</f>
        <v>0.541666666666667</v>
      </c>
      <c r="F107" s="8" t="n">
        <f aca="false">D107+2415018.5+E107-$B$4/24</f>
        <v>2459686</v>
      </c>
      <c r="G107" s="9" t="n">
        <f aca="false">(F107-2451545)/36525</f>
        <v>0.222888432580424</v>
      </c>
      <c r="I107" s="0" t="n">
        <f aca="false">MOD(280.46646+G107*(36000.76983+G107*0.0003032),360)</f>
        <v>24.6216341600793</v>
      </c>
      <c r="J107" s="0" t="n">
        <f aca="false">357.52911+G107*(35999.05029-0.0001537*G107)</f>
        <v>8381.30099588627</v>
      </c>
      <c r="K107" s="0" t="n">
        <f aca="false">0.016708634-G107*(0.000042037+0.0000001267*G107)</f>
        <v>0.0166992581445982</v>
      </c>
      <c r="L107" s="0" t="n">
        <f aca="false">SIN(RADIANS(J107))*(1.914602-G107*(0.004817+0.000014*G107))+SIN(RADIANS(2*J107))*(0.019993-0.000101*G107)+SIN(RADIANS(3*J107))*0.000289</f>
        <v>1.86851167527408</v>
      </c>
      <c r="M107" s="0" t="n">
        <f aca="false">I107+L107</f>
        <v>26.4901458353534</v>
      </c>
      <c r="N107" s="0" t="n">
        <f aca="false">J107+L107</f>
        <v>8383.16950756154</v>
      </c>
      <c r="O107" s="0" t="n">
        <f aca="false">(1.000001018*(1-K107*K107))/(1+K107*COS(RADIANS(N107)))</f>
        <v>1.00354025905737</v>
      </c>
      <c r="P107" s="0" t="n">
        <f aca="false">M107-0.00569-0.00478*SIN(RADIANS(125.04-1934.136*G107))</f>
        <v>26.4805915086257</v>
      </c>
      <c r="Q107" s="0" t="n">
        <f aca="false">23+(26+((21.448-G107*(46.815+G107*(0.00059-G107*0.001813))))/60)/60</f>
        <v>23.4363926302203</v>
      </c>
      <c r="R107" s="0" t="n">
        <f aca="false">Q107+0.00256*COS(RADIANS(125.04-1934.136*G107))</f>
        <v>23.4378994035493</v>
      </c>
      <c r="S107" s="0" t="n">
        <f aca="false">DEGREES(ATAN2(COS(RADIANS(P107)),COS(RADIANS(R107))*SIN(RADIANS(P107))))</f>
        <v>24.563079197511</v>
      </c>
      <c r="T107" s="0" t="n">
        <f aca="false">DEGREES(ASIN(SIN(RADIANS(R107))*SIN(RADIANS(P107))))</f>
        <v>10.2158364208958</v>
      </c>
      <c r="U107" s="0" t="n">
        <f aca="false">TAN(RADIANS(R107/2))*TAN(RADIANS(R107/2))</f>
        <v>0.0430292737226172</v>
      </c>
      <c r="V107" s="0" t="n">
        <f aca="false">4*DEGREES(U107*SIN(2*RADIANS(I107))-2*K107*SIN(RADIANS(J107))+4*K107*U107*SIN(RADIANS(J107))*COS(2*RADIANS(I107))-0.5*U107*U107*SIN(4*RADIANS(I107))-1.25*K107*K107*SIN(2*RADIANS(J107)))</f>
        <v>0.206634019385619</v>
      </c>
      <c r="W107" s="0" t="n">
        <f aca="false">DEGREES(ACOS(COS(RADIANS(90.833))/(COS(RADIANS($B$2))*COS(RADIANS(T107)))-TAN(RADIANS($B$2))*TAN(RADIANS(T107))))</f>
        <v>114.710971778763</v>
      </c>
      <c r="X107" s="7" t="n">
        <f aca="false">(720-4*$B$3-V107+$B$4*60)/1440</f>
        <v>0.508235862486538</v>
      </c>
      <c r="Y107" s="10" t="n">
        <f aca="false">(X107*1440-W107*4)/1440</f>
        <v>0.189594274212196</v>
      </c>
      <c r="Z107" s="7" t="n">
        <f aca="false">(X107*1440+W107*4)/1440</f>
        <v>0.826877450760879</v>
      </c>
      <c r="AA107" s="0" t="n">
        <f aca="false">8*W107</f>
        <v>917.687774230104</v>
      </c>
      <c r="AB107" s="0" t="n">
        <f aca="false">MOD(E107*1440+V107+4*$B$3-60*$B$4,1440)</f>
        <v>768.140358019386</v>
      </c>
      <c r="AC107" s="0" t="n">
        <f aca="false">IF(AB107/4&lt;0,AB107/4+180,AB107/4-180)</f>
        <v>12.0350895048464</v>
      </c>
      <c r="AD107" s="0" t="n">
        <f aca="false">DEGREES(ACOS(SIN(RADIANS($B$2))*SIN(RADIANS(T107))+COS(RADIANS($B$2))*COS(RADIANS(T107))*COS(RADIANS(AC107))))</f>
        <v>55.2484618120407</v>
      </c>
      <c r="AE107" s="0" t="n">
        <f aca="false">90-AD107</f>
        <v>34.7515381879593</v>
      </c>
      <c r="AF107" s="0" t="n">
        <f aca="false">IF(AE107&gt;85,0,IF(AE107&gt;5,58.1/TAN(RADIANS(AE107))-0.07/POWER(TAN(RADIANS(AE107)),3)+0.000086/POWER(TAN(RADIANS(AE107)),5),IF(AE107&gt;-0.575,1735+AE107*(-518.2+AE107*(103.4+AE107*(-12.79+AE107*0.711))),-20.772/TAN(RADIANS(AE107)))))/3600</f>
        <v>0.0232046956276357</v>
      </c>
      <c r="AG107" s="0" t="n">
        <f aca="false">AE107+AF107</f>
        <v>34.7747428835869</v>
      </c>
      <c r="AH107" s="0" t="n">
        <f aca="false"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>194.46290599284</v>
      </c>
    </row>
    <row r="108" customFormat="false" ht="15" hidden="false" customHeight="false" outlineLevel="0" collapsed="false">
      <c r="D108" s="6" t="n">
        <f aca="false">D107+1</f>
        <v>44668</v>
      </c>
      <c r="E108" s="7" t="n">
        <f aca="false">$B$5</f>
        <v>0.541666666666667</v>
      </c>
      <c r="F108" s="8" t="n">
        <f aca="false">D108+2415018.5+E108-$B$4/24</f>
        <v>2459687</v>
      </c>
      <c r="G108" s="9" t="n">
        <f aca="false">(F108-2451545)/36525</f>
        <v>0.222915811088296</v>
      </c>
      <c r="I108" s="0" t="n">
        <f aca="false">MOD(280.46646+G108*(36000.76983+G108*0.0003032),360)</f>
        <v>25.607281523944</v>
      </c>
      <c r="J108" s="0" t="n">
        <f aca="false">357.52911+G108*(35999.05029-0.0001537*G108)</f>
        <v>8382.28659616612</v>
      </c>
      <c r="K108" s="0" t="n">
        <f aca="false">0.016708634-G108*(0.000042037+0.0000001267*G108)</f>
        <v>0.0166992569921414</v>
      </c>
      <c r="L108" s="0" t="n">
        <f aca="false">SIN(RADIANS(J108))*(1.914602-G108*(0.004817+0.000014*G108))+SIN(RADIANS(2*J108))*(0.019993-0.000101*G108)+SIN(RADIANS(3*J108))*0.000289</f>
        <v>1.86116284284763</v>
      </c>
      <c r="M108" s="0" t="n">
        <f aca="false">I108+L108</f>
        <v>27.4684443667917</v>
      </c>
      <c r="N108" s="0" t="n">
        <f aca="false">J108+L108</f>
        <v>8384.14775900897</v>
      </c>
      <c r="O108" s="0" t="n">
        <f aca="false">(1.000001018*(1-K108*K108))/(1+K108*COS(RADIANS(N108)))</f>
        <v>1.00381943085935</v>
      </c>
      <c r="P108" s="0" t="n">
        <f aca="false">M108-0.00569-0.00478*SIN(RADIANS(125.04-1934.136*G108))</f>
        <v>27.4588926419334</v>
      </c>
      <c r="Q108" s="0" t="n">
        <f aca="false">23+(26+((21.448-G108*(46.815+G108*(0.00059-G108*0.001813))))/60)/60</f>
        <v>23.4363922741857</v>
      </c>
      <c r="R108" s="0" t="n">
        <f aca="false">Q108+0.00256*COS(RADIANS(125.04-1934.136*G108))</f>
        <v>23.437900959629</v>
      </c>
      <c r="S108" s="0" t="n">
        <f aca="false">DEGREES(ATAN2(COS(RADIANS(P108)),COS(RADIANS(R108))*SIN(RADIANS(P108))))</f>
        <v>25.4908548651662</v>
      </c>
      <c r="T108" s="0" t="n">
        <f aca="false">DEGREES(ASIN(SIN(RADIANS(R108))*SIN(RADIANS(P108))))</f>
        <v>10.5684224473201</v>
      </c>
      <c r="U108" s="0" t="n">
        <f aca="false">TAN(RADIANS(R108/2))*TAN(RADIANS(R108/2))</f>
        <v>0.0430292795986976</v>
      </c>
      <c r="V108" s="0" t="n">
        <f aca="false">4*DEGREES(U108*SIN(2*RADIANS(I108))-2*K108*SIN(RADIANS(J108))+4*K108*U108*SIN(RADIANS(J108))*COS(2*RADIANS(I108))-0.5*U108*U108*SIN(4*RADIANS(I108))-1.25*K108*K108*SIN(2*RADIANS(J108)))</f>
        <v>0.437226611603792</v>
      </c>
      <c r="W108" s="0" t="n">
        <f aca="false">DEGREES(ACOS(COS(RADIANS(90.833))/(COS(RADIANS($B$2))*COS(RADIANS(T108)))-TAN(RADIANS($B$2))*TAN(RADIANS(T108))))</f>
        <v>115.569767550441</v>
      </c>
      <c r="X108" s="7" t="n">
        <f aca="false">(720-4*$B$3-V108+$B$4*60)/1440</f>
        <v>0.508075728741942</v>
      </c>
      <c r="Y108" s="10" t="n">
        <f aca="false">(X108*1440-W108*4)/1440</f>
        <v>0.187048596657383</v>
      </c>
      <c r="Z108" s="7" t="n">
        <f aca="false">(X108*1440+W108*4)/1440</f>
        <v>0.829102860826501</v>
      </c>
      <c r="AA108" s="0" t="n">
        <f aca="false">8*W108</f>
        <v>924.558140403531</v>
      </c>
      <c r="AB108" s="0" t="n">
        <f aca="false">MOD(E108*1440+V108+4*$B$3-60*$B$4,1440)</f>
        <v>768.370950611604</v>
      </c>
      <c r="AC108" s="0" t="n">
        <f aca="false">IF(AB108/4&lt;0,AB108/4+180,AB108/4-180)</f>
        <v>12.092737652901</v>
      </c>
      <c r="AD108" s="0" t="n">
        <f aca="false">DEGREES(ACOS(SIN(RADIANS($B$2))*SIN(RADIANS(T108))+COS(RADIANS($B$2))*COS(RADIANS(T108))*COS(RADIANS(AC108))))</f>
        <v>54.9041051864607</v>
      </c>
      <c r="AE108" s="0" t="n">
        <f aca="false">90-AD108</f>
        <v>35.0958948135393</v>
      </c>
      <c r="AF108" s="0" t="n">
        <f aca="false">IF(AE108&gt;85,0,IF(AE108&gt;5,58.1/TAN(RADIANS(AE108))-0.07/POWER(TAN(RADIANS(AE108)),3)+0.000086/POWER(TAN(RADIANS(AE108)),5),IF(AE108&gt;-0.575,1735+AE108*(-518.2+AE108*(103.4+AE108*(-12.79+AE108*0.711))),-20.772/TAN(RADIANS(AE108)))))/3600</f>
        <v>0.0229109160161068</v>
      </c>
      <c r="AG108" s="0" t="n">
        <f aca="false">AE108+AF108</f>
        <v>35.1188057295554</v>
      </c>
      <c r="AH108" s="0" t="n">
        <f aca="false"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>194.578293417019</v>
      </c>
    </row>
    <row r="109" customFormat="false" ht="15" hidden="false" customHeight="false" outlineLevel="0" collapsed="false">
      <c r="D109" s="6" t="n">
        <f aca="false">D108+1</f>
        <v>44669</v>
      </c>
      <c r="E109" s="7" t="n">
        <f aca="false">$B$5</f>
        <v>0.541666666666667</v>
      </c>
      <c r="F109" s="8" t="n">
        <f aca="false">D109+2415018.5+E109-$B$4/24</f>
        <v>2459688</v>
      </c>
      <c r="G109" s="9" t="n">
        <f aca="false">(F109-2451545)/36525</f>
        <v>0.222943189596167</v>
      </c>
      <c r="I109" s="0" t="n">
        <f aca="false">MOD(280.46646+G109*(36000.76983+G109*0.0003032),360)</f>
        <v>26.5929288878106</v>
      </c>
      <c r="J109" s="0" t="n">
        <f aca="false">357.52911+G109*(35999.05029-0.0001537*G109)</f>
        <v>8383.27219644597</v>
      </c>
      <c r="K109" s="0" t="n">
        <f aca="false">0.016708634-G109*(0.000042037+0.0000001267*G109)</f>
        <v>0.0166992558396845</v>
      </c>
      <c r="L109" s="0" t="n">
        <f aca="false">SIN(RADIANS(J109))*(1.914602-G109*(0.004817+0.000014*G109))+SIN(RADIANS(2*J109))*(0.019993-0.000101*G109)+SIN(RADIANS(3*J109))*0.000289</f>
        <v>1.85327121132515</v>
      </c>
      <c r="M109" s="0" t="n">
        <f aca="false">I109+L109</f>
        <v>28.4462000991357</v>
      </c>
      <c r="N109" s="0" t="n">
        <f aca="false">J109+L109</f>
        <v>8385.12546765729</v>
      </c>
      <c r="O109" s="0" t="n">
        <f aca="false">(1.000001018*(1-K109*K109))/(1+K109*COS(RADIANS(N109)))</f>
        <v>1.00409740403531</v>
      </c>
      <c r="P109" s="0" t="n">
        <f aca="false">M109-0.00569-0.00478*SIN(RADIANS(125.04-1934.136*G109))</f>
        <v>28.4366509794456</v>
      </c>
      <c r="Q109" s="0" t="n">
        <f aca="false">23+(26+((21.448-G109*(46.815+G109*(0.00059-G109*0.001813))))/60)/60</f>
        <v>23.4363919181511</v>
      </c>
      <c r="R109" s="0" t="n">
        <f aca="false">Q109+0.00256*COS(RADIANS(125.04-1934.136*G109))</f>
        <v>23.4379025144201</v>
      </c>
      <c r="S109" s="0" t="n">
        <f aca="false">DEGREES(ATAN2(COS(RADIANS(P109)),COS(RADIANS(R109))*SIN(RADIANS(P109))))</f>
        <v>26.4202385685738</v>
      </c>
      <c r="T109" s="0" t="n">
        <f aca="false">DEGREES(ASIN(SIN(RADIANS(R109))*SIN(RADIANS(P109))))</f>
        <v>10.9181003488316</v>
      </c>
      <c r="U109" s="0" t="n">
        <f aca="false">TAN(RADIANS(R109/2))*TAN(RADIANS(R109/2))</f>
        <v>0.0430292854699122</v>
      </c>
      <c r="V109" s="0" t="n">
        <f aca="false">4*DEGREES(U109*SIN(2*RADIANS(I109))-2*K109*SIN(RADIANS(J109))+4*K109*U109*SIN(RADIANS(J109))*COS(2*RADIANS(I109))-0.5*U109*U109*SIN(4*RADIANS(I109))-1.25*K109*K109*SIN(2*RADIANS(J109)))</f>
        <v>0.661407902723205</v>
      </c>
      <c r="W109" s="0" t="n">
        <f aca="false">DEGREES(ACOS(COS(RADIANS(90.833))/(COS(RADIANS($B$2))*COS(RADIANS(T109)))-TAN(RADIANS($B$2))*TAN(RADIANS(T109))))</f>
        <v>116.42966113825</v>
      </c>
      <c r="X109" s="7" t="n">
        <f aca="false">(720-4*$B$3-V109+$B$4*60)/1440</f>
        <v>0.507920047289776</v>
      </c>
      <c r="Y109" s="10" t="n">
        <f aca="false">(X109*1440-W109*4)/1440</f>
        <v>0.184504321905748</v>
      </c>
      <c r="Z109" s="7" t="n">
        <f aca="false">(X109*1440+W109*4)/1440</f>
        <v>0.831335772673803</v>
      </c>
      <c r="AA109" s="0" t="n">
        <f aca="false">8*W109</f>
        <v>931.437289106</v>
      </c>
      <c r="AB109" s="0" t="n">
        <f aca="false">MOD(E109*1440+V109+4*$B$3-60*$B$4,1440)</f>
        <v>768.595131902723</v>
      </c>
      <c r="AC109" s="0" t="n">
        <f aca="false">IF(AB109/4&lt;0,AB109/4+180,AB109/4-180)</f>
        <v>12.1487829756808</v>
      </c>
      <c r="AD109" s="0" t="n">
        <f aca="false">DEGREES(ACOS(SIN(RADIANS($B$2))*SIN(RADIANS(T109))+COS(RADIANS($B$2))*COS(RADIANS(T109))*COS(RADIANS(AC109))))</f>
        <v>54.5625516157221</v>
      </c>
      <c r="AE109" s="0" t="n">
        <f aca="false">90-AD109</f>
        <v>35.437448384278</v>
      </c>
      <c r="AF109" s="0" t="n">
        <f aca="false">IF(AE109&gt;85,0,IF(AE109&gt;5,58.1/TAN(RADIANS(AE109))-0.07/POWER(TAN(RADIANS(AE109)),3)+0.000086/POWER(TAN(RADIANS(AE109)),5),IF(AE109&gt;-0.575,1735+AE109*(-518.2+AE109*(103.4+AE109*(-12.79+AE109*0.711))),-20.772/TAN(RADIANS(AE109)))))/3600</f>
        <v>0.0226243969304326</v>
      </c>
      <c r="AG109" s="0" t="n">
        <f aca="false">AE109+AF109</f>
        <v>35.4600727812084</v>
      </c>
      <c r="AH109" s="0" t="n">
        <f aca="false"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>194.692189859484</v>
      </c>
    </row>
    <row r="110" customFormat="false" ht="15" hidden="false" customHeight="false" outlineLevel="0" collapsed="false">
      <c r="D110" s="6" t="n">
        <f aca="false">D109+1</f>
        <v>44670</v>
      </c>
      <c r="E110" s="7" t="n">
        <f aca="false">$B$5</f>
        <v>0.541666666666667</v>
      </c>
      <c r="F110" s="8" t="n">
        <f aca="false">D110+2415018.5+E110-$B$4/24</f>
        <v>2459689</v>
      </c>
      <c r="G110" s="9" t="n">
        <f aca="false">(F110-2451545)/36525</f>
        <v>0.222970568104038</v>
      </c>
      <c r="I110" s="0" t="n">
        <f aca="false">MOD(280.46646+G110*(36000.76983+G110*0.0003032),360)</f>
        <v>27.5785762516771</v>
      </c>
      <c r="J110" s="0" t="n">
        <f aca="false">357.52911+G110*(35999.05029-0.0001537*G110)</f>
        <v>8384.25779672582</v>
      </c>
      <c r="K110" s="0" t="n">
        <f aca="false">0.016708634-G110*(0.000042037+0.0000001267*G110)</f>
        <v>0.0166992546872273</v>
      </c>
      <c r="L110" s="0" t="n">
        <f aca="false">SIN(RADIANS(J110))*(1.914602-G110*(0.004817+0.000014*G110))+SIN(RADIANS(2*J110))*(0.019993-0.000101*G110)+SIN(RADIANS(3*J110))*0.000289</f>
        <v>1.84483964416621</v>
      </c>
      <c r="M110" s="0" t="n">
        <f aca="false">I110+L110</f>
        <v>29.4234158958433</v>
      </c>
      <c r="N110" s="0" t="n">
        <f aca="false">J110+L110</f>
        <v>8386.10263636998</v>
      </c>
      <c r="O110" s="0" t="n">
        <f aca="false">(1.000001018*(1-K110*K110))/(1+K110*COS(RADIANS(N110)))</f>
        <v>1.00437409833087</v>
      </c>
      <c r="P110" s="0" t="n">
        <f aca="false">M110-0.00569-0.00478*SIN(RADIANS(125.04-1934.136*G110))</f>
        <v>29.4138693846176</v>
      </c>
      <c r="Q110" s="0" t="n">
        <f aca="false">23+(26+((21.448-G110*(46.815+G110*(0.00059-G110*0.001813))))/60)/60</f>
        <v>23.4363915621165</v>
      </c>
      <c r="R110" s="0" t="n">
        <f aca="false">Q110+0.00256*COS(RADIANS(125.04-1934.136*G110))</f>
        <v>23.4379040679208</v>
      </c>
      <c r="S110" s="0" t="n">
        <f aca="false">DEGREES(ATAN2(COS(RADIANS(P110)),COS(RADIANS(R110))*SIN(RADIANS(P110))))</f>
        <v>27.3512891636907</v>
      </c>
      <c r="T110" s="0" t="n">
        <f aca="false">DEGREES(ASIN(SIN(RADIANS(R110))*SIN(RADIANS(P110))))</f>
        <v>11.2647773363583</v>
      </c>
      <c r="U110" s="0" t="n">
        <f aca="false">TAN(RADIANS(R110/2))*TAN(RADIANS(R110/2))</f>
        <v>0.0430292913362546</v>
      </c>
      <c r="V110" s="0" t="n">
        <f aca="false">4*DEGREES(U110*SIN(2*RADIANS(I110))-2*K110*SIN(RADIANS(J110))+4*K110*U110*SIN(RADIANS(J110))*COS(2*RADIANS(I110))-0.5*U110*U110*SIN(4*RADIANS(I110))-1.25*K110*K110*SIN(2*RADIANS(J110)))</f>
        <v>0.878945099608307</v>
      </c>
      <c r="W110" s="0" t="n">
        <f aca="false">DEGREES(ACOS(COS(RADIANS(90.833))/(COS(RADIANS($B$2))*COS(RADIANS(T110)))-TAN(RADIANS($B$2))*TAN(RADIANS(T110))))</f>
        <v>117.290660921487</v>
      </c>
      <c r="X110" s="7" t="n">
        <f aca="false">(720-4*$B$3-V110+$B$4*60)/1440</f>
        <v>0.507768979791939</v>
      </c>
      <c r="Y110" s="10" t="n">
        <f aca="false">(X110*1440-W110*4)/1440</f>
        <v>0.181961588343364</v>
      </c>
      <c r="Z110" s="7" t="n">
        <f aca="false">(X110*1440+W110*4)/1440</f>
        <v>0.833576371240513</v>
      </c>
      <c r="AA110" s="0" t="n">
        <f aca="false">8*W110</f>
        <v>938.325287371895</v>
      </c>
      <c r="AB110" s="0" t="n">
        <f aca="false">MOD(E110*1440+V110+4*$B$3-60*$B$4,1440)</f>
        <v>768.812669099608</v>
      </c>
      <c r="AC110" s="0" t="n">
        <f aca="false">IF(AB110/4&lt;0,AB110/4+180,AB110/4-180)</f>
        <v>12.2031672749021</v>
      </c>
      <c r="AD110" s="0" t="n">
        <f aca="false">DEGREES(ACOS(SIN(RADIANS($B$2))*SIN(RADIANS(T110))+COS(RADIANS($B$2))*COS(RADIANS(T110))*COS(RADIANS(AC110))))</f>
        <v>54.2238832151291</v>
      </c>
      <c r="AE110" s="0" t="n">
        <f aca="false">90-AD110</f>
        <v>35.7761167848709</v>
      </c>
      <c r="AF110" s="0" t="n">
        <f aca="false">IF(AE110&gt;85,0,IF(AE110&gt;5,58.1/TAN(RADIANS(AE110))-0.07/POWER(TAN(RADIANS(AE110)),3)+0.000086/POWER(TAN(RADIANS(AE110)),5),IF(AE110&gt;-0.575,1735+AE110*(-518.2+AE110*(103.4+AE110*(-12.79+AE110*0.711))),-20.772/TAN(RADIANS(AE110)))))/3600</f>
        <v>0.0223449486173128</v>
      </c>
      <c r="AG110" s="0" t="n">
        <f aca="false">AE110+AF110</f>
        <v>35.7984617334882</v>
      </c>
      <c r="AH110" s="0" t="n">
        <f aca="false"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>194.804493702747</v>
      </c>
    </row>
    <row r="111" customFormat="false" ht="15" hidden="false" customHeight="false" outlineLevel="0" collapsed="false">
      <c r="D111" s="6" t="n">
        <f aca="false">D110+1</f>
        <v>44671</v>
      </c>
      <c r="E111" s="7" t="n">
        <f aca="false">$B$5</f>
        <v>0.541666666666667</v>
      </c>
      <c r="F111" s="8" t="n">
        <f aca="false">D111+2415018.5+E111-$B$4/24</f>
        <v>2459690</v>
      </c>
      <c r="G111" s="9" t="n">
        <f aca="false">(F111-2451545)/36525</f>
        <v>0.22299794661191</v>
      </c>
      <c r="I111" s="0" t="n">
        <f aca="false">MOD(280.46646+G111*(36000.76983+G111*0.0003032),360)</f>
        <v>28.5642236155436</v>
      </c>
      <c r="J111" s="0" t="n">
        <f aca="false">357.52911+G111*(35999.05029-0.0001537*G111)</f>
        <v>8385.24339700567</v>
      </c>
      <c r="K111" s="0" t="n">
        <f aca="false">0.016708634-G111*(0.000042037+0.0000001267*G111)</f>
        <v>0.01669925353477</v>
      </c>
      <c r="L111" s="0" t="n">
        <f aca="false">SIN(RADIANS(J111))*(1.914602-G111*(0.004817+0.000014*G111))+SIN(RADIANS(2*J111))*(0.019993-0.000101*G111)+SIN(RADIANS(3*J111))*0.000289</f>
        <v>1.83587115382281</v>
      </c>
      <c r="M111" s="0" t="n">
        <f aca="false">I111+L111</f>
        <v>30.4000947693664</v>
      </c>
      <c r="N111" s="0" t="n">
        <f aca="false">J111+L111</f>
        <v>8387.07926815949</v>
      </c>
      <c r="O111" s="0" t="n">
        <f aca="false">(1.000001018*(1-K111*K111))/(1+K111*COS(RADIANS(N111)))</f>
        <v>1.00464943399367</v>
      </c>
      <c r="P111" s="0" t="n">
        <f aca="false">M111-0.00569-0.00478*SIN(RADIANS(125.04-1934.136*G111))</f>
        <v>30.3905508698994</v>
      </c>
      <c r="Q111" s="0" t="n">
        <f aca="false">23+(26+((21.448-G111*(46.815+G111*(0.00059-G111*0.001813))))/60)/60</f>
        <v>23.4363912060818</v>
      </c>
      <c r="R111" s="0" t="n">
        <f aca="false">Q111+0.00256*COS(RADIANS(125.04-1934.136*G111))</f>
        <v>23.4379056201296</v>
      </c>
      <c r="S111" s="0" t="n">
        <f aca="false">DEGREES(ATAN2(COS(RADIANS(P111)),COS(RADIANS(R111))*SIN(RADIANS(P111))))</f>
        <v>28.2840636975576</v>
      </c>
      <c r="T111" s="0" t="n">
        <f aca="false">DEGREES(ASIN(SIN(RADIANS(R111))*SIN(RADIANS(P111))))</f>
        <v>11.608360881093</v>
      </c>
      <c r="U111" s="0" t="n">
        <f aca="false">TAN(RADIANS(R111/2))*TAN(RADIANS(R111/2))</f>
        <v>0.0430292971977188</v>
      </c>
      <c r="V111" s="0" t="n">
        <f aca="false">4*DEGREES(U111*SIN(2*RADIANS(I111))-2*K111*SIN(RADIANS(J111))+4*K111*U111*SIN(RADIANS(J111))*COS(2*RADIANS(I111))-0.5*U111*U111*SIN(4*RADIANS(I111))-1.25*K111*K111*SIN(2*RADIANS(J111)))</f>
        <v>1.08961226195684</v>
      </c>
      <c r="W111" s="0" t="n">
        <f aca="false">DEGREES(ACOS(COS(RADIANS(90.833))/(COS(RADIANS($B$2))*COS(RADIANS(T111)))-TAN(RADIANS($B$2))*TAN(RADIANS(T111))))</f>
        <v>118.152771404869</v>
      </c>
      <c r="X111" s="7" t="n">
        <f aca="false">(720-4*$B$3-V111+$B$4*60)/1440</f>
        <v>0.507622683151419</v>
      </c>
      <c r="Y111" s="10" t="n">
        <f aca="false">(X111*1440-W111*4)/1440</f>
        <v>0.179420540360115</v>
      </c>
      <c r="Z111" s="7" t="n">
        <f aca="false">(X111*1440+W111*4)/1440</f>
        <v>0.835824825942723</v>
      </c>
      <c r="AA111" s="0" t="n">
        <f aca="false">8*W111</f>
        <v>945.222171238956</v>
      </c>
      <c r="AB111" s="0" t="n">
        <f aca="false">MOD(E111*1440+V111+4*$B$3-60*$B$4,1440)</f>
        <v>769.023336261957</v>
      </c>
      <c r="AC111" s="0" t="n">
        <f aca="false">IF(AB111/4&lt;0,AB111/4+180,AB111/4-180)</f>
        <v>12.2558340654892</v>
      </c>
      <c r="AD111" s="0" t="n">
        <f aca="false">DEGREES(ACOS(SIN(RADIANS($B$2))*SIN(RADIANS(T111))+COS(RADIANS($B$2))*COS(RADIANS(T111))*COS(RADIANS(AC111))))</f>
        <v>53.8881818368332</v>
      </c>
      <c r="AE111" s="0" t="n">
        <f aca="false">90-AD111</f>
        <v>36.1118181631668</v>
      </c>
      <c r="AF111" s="0" t="n">
        <f aca="false">IF(AE111&gt;85,0,IF(AE111&gt;5,58.1/TAN(RADIANS(AE111))-0.07/POWER(TAN(RADIANS(AE111)),3)+0.000086/POWER(TAN(RADIANS(AE111)),5),IF(AE111&gt;-0.575,1735+AE111*(-518.2+AE111*(103.4+AE111*(-12.79+AE111*0.711))),-20.772/TAN(RADIANS(AE111)))))/3600</f>
        <v>0.0220723895488723</v>
      </c>
      <c r="AG111" s="0" t="n">
        <f aca="false">AE111+AF111</f>
        <v>36.1338905527157</v>
      </c>
      <c r="AH111" s="0" t="n">
        <f aca="false"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>194.915103819515</v>
      </c>
    </row>
    <row r="112" customFormat="false" ht="15" hidden="false" customHeight="false" outlineLevel="0" collapsed="false">
      <c r="D112" s="6" t="n">
        <f aca="false">D111+1</f>
        <v>44672</v>
      </c>
      <c r="E112" s="7" t="n">
        <f aca="false">$B$5</f>
        <v>0.541666666666667</v>
      </c>
      <c r="F112" s="8" t="n">
        <f aca="false">D112+2415018.5+E112-$B$4/24</f>
        <v>2459691</v>
      </c>
      <c r="G112" s="9" t="n">
        <f aca="false">(F112-2451545)/36525</f>
        <v>0.223025325119781</v>
      </c>
      <c r="I112" s="0" t="n">
        <f aca="false">MOD(280.46646+G112*(36000.76983+G112*0.0003032),360)</f>
        <v>29.5498709794083</v>
      </c>
      <c r="J112" s="0" t="n">
        <f aca="false">357.52911+G112*(35999.05029-0.0001537*G112)</f>
        <v>8386.22899728551</v>
      </c>
      <c r="K112" s="0" t="n">
        <f aca="false">0.016708634-G112*(0.000042037+0.0000001267*G112)</f>
        <v>0.0166992523823125</v>
      </c>
      <c r="L112" s="0" t="n">
        <f aca="false">SIN(RADIANS(J112))*(1.914602-G112*(0.004817+0.000014*G112))+SIN(RADIANS(2*J112))*(0.019993-0.000101*G112)+SIN(RADIANS(3*J112))*0.000289</f>
        <v>1.82636890026995</v>
      </c>
      <c r="M112" s="0" t="n">
        <f aca="false">I112+L112</f>
        <v>31.3762398796782</v>
      </c>
      <c r="N112" s="0" t="n">
        <f aca="false">J112+L112</f>
        <v>8388.05536618578</v>
      </c>
      <c r="O112" s="0" t="n">
        <f aca="false">(1.000001018*(1-K112*K112))/(1+K112*COS(RADIANS(N112)))</f>
        <v>1.00492333179432</v>
      </c>
      <c r="P112" s="0" t="n">
        <f aca="false">M112-0.00569-0.00478*SIN(RADIANS(125.04-1934.136*G112))</f>
        <v>31.3666985952618</v>
      </c>
      <c r="Q112" s="0" t="n">
        <f aca="false">23+(26+((21.448-G112*(46.815+G112*(0.00059-G112*0.001813))))/60)/60</f>
        <v>23.4363908500472</v>
      </c>
      <c r="R112" s="0" t="n">
        <f aca="false">Q112+0.00256*COS(RADIANS(125.04-1934.136*G112))</f>
        <v>23.4379071710447</v>
      </c>
      <c r="S112" s="0" t="n">
        <f aca="false">DEGREES(ATAN2(COS(RADIANS(P112)),COS(RADIANS(R112))*SIN(RADIANS(P112))))</f>
        <v>29.2186173415032</v>
      </c>
      <c r="T112" s="0" t="n">
        <f aca="false">DEGREES(ASIN(SIN(RADIANS(R112))*SIN(RADIANS(P112))))</f>
        <v>11.9487587249992</v>
      </c>
      <c r="U112" s="0" t="n">
        <f aca="false">TAN(RADIANS(R112/2))*TAN(RADIANS(R112/2))</f>
        <v>0.0430293030542986</v>
      </c>
      <c r="V112" s="0" t="n">
        <f aca="false">4*DEGREES(U112*SIN(2*RADIANS(I112))-2*K112*SIN(RADIANS(J112))+4*K112*U112*SIN(RADIANS(J112))*COS(2*RADIANS(I112))-0.5*U112*U112*SIN(4*RADIANS(I112))-1.25*K112*K112*SIN(2*RADIANS(J112)))</f>
        <v>1.29319057759915</v>
      </c>
      <c r="W112" s="0" t="n">
        <f aca="false">DEGREES(ACOS(COS(RADIANS(90.833))/(COS(RADIANS($B$2))*COS(RADIANS(T112)))-TAN(RADIANS($B$2))*TAN(RADIANS(T112))))</f>
        <v>119.015992963182</v>
      </c>
      <c r="X112" s="7" t="n">
        <f aca="false">(720-4*$B$3-V112+$B$4*60)/1440</f>
        <v>0.507481309321112</v>
      </c>
      <c r="Y112" s="10" t="n">
        <f aca="false">(X112*1440-W112*4)/1440</f>
        <v>0.176881328867828</v>
      </c>
      <c r="Z112" s="7" t="n">
        <f aca="false">(X112*1440+W112*4)/1440</f>
        <v>0.838081289774396</v>
      </c>
      <c r="AA112" s="0" t="n">
        <f aca="false">8*W112</f>
        <v>952.127943705459</v>
      </c>
      <c r="AB112" s="0" t="n">
        <f aca="false">MOD(E112*1440+V112+4*$B$3-60*$B$4,1440)</f>
        <v>769.226914577599</v>
      </c>
      <c r="AC112" s="0" t="n">
        <f aca="false">IF(AB112/4&lt;0,AB112/4+180,AB112/4-180)</f>
        <v>12.3067286443998</v>
      </c>
      <c r="AD112" s="0" t="n">
        <f aca="false">DEGREES(ACOS(SIN(RADIANS($B$2))*SIN(RADIANS(T112))+COS(RADIANS($B$2))*COS(RADIANS(T112))*COS(RADIANS(AC112))))</f>
        <v>53.5555290817824</v>
      </c>
      <c r="AE112" s="0" t="n">
        <f aca="false">90-AD112</f>
        <v>36.4444709182176</v>
      </c>
      <c r="AF112" s="0" t="n">
        <f aca="false">IF(AE112&gt;85,0,IF(AE112&gt;5,58.1/TAN(RADIANS(AE112))-0.07/POWER(TAN(RADIANS(AE112)),3)+0.000086/POWER(TAN(RADIANS(AE112)),5),IF(AE112&gt;-0.575,1735+AE112*(-518.2+AE112*(103.4+AE112*(-12.79+AE112*0.711))),-20.772/TAN(RADIANS(AE112)))))/3600</f>
        <v>0.0218065460666217</v>
      </c>
      <c r="AG112" s="0" t="n">
        <f aca="false">AE112+AF112</f>
        <v>36.4662774642843</v>
      </c>
      <c r="AH112" s="0" t="n">
        <f aca="false"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>195.02391968406</v>
      </c>
    </row>
    <row r="113" customFormat="false" ht="15" hidden="false" customHeight="false" outlineLevel="0" collapsed="false">
      <c r="D113" s="6" t="n">
        <f aca="false">D112+1</f>
        <v>44673</v>
      </c>
      <c r="E113" s="7" t="n">
        <f aca="false">$B$5</f>
        <v>0.541666666666667</v>
      </c>
      <c r="F113" s="8" t="n">
        <f aca="false">D113+2415018.5+E113-$B$4/24</f>
        <v>2459692</v>
      </c>
      <c r="G113" s="9" t="n">
        <f aca="false">(F113-2451545)/36525</f>
        <v>0.223052703627652</v>
      </c>
      <c r="I113" s="0" t="n">
        <f aca="false">MOD(280.46646+G113*(36000.76983+G113*0.0003032),360)</f>
        <v>30.5355183432766</v>
      </c>
      <c r="J113" s="0" t="n">
        <f aca="false">357.52911+G113*(35999.05029-0.0001537*G113)</f>
        <v>8387.21459756536</v>
      </c>
      <c r="K113" s="0" t="n">
        <f aca="false">0.016708634-G113*(0.000042037+0.0000001267*G113)</f>
        <v>0.0166992512298548</v>
      </c>
      <c r="L113" s="0" t="n">
        <f aca="false">SIN(RADIANS(J113))*(1.914602-G113*(0.004817+0.000014*G113))+SIN(RADIANS(2*J113))*(0.019993-0.000101*G113)+SIN(RADIANS(3*J113))*0.000289</f>
        <v>1.8163361895079</v>
      </c>
      <c r="M113" s="0" t="n">
        <f aca="false">I113+L113</f>
        <v>32.3518545327845</v>
      </c>
      <c r="N113" s="0" t="n">
        <f aca="false">J113+L113</f>
        <v>8389.03093375487</v>
      </c>
      <c r="O113" s="0" t="n">
        <f aca="false">(1.000001018*(1-K113*K113))/(1+K113*COS(RADIANS(N113)))</f>
        <v>1.0051957130469</v>
      </c>
      <c r="P113" s="0" t="n">
        <f aca="false">M113-0.00569-0.00478*SIN(RADIANS(125.04-1934.136*G113))</f>
        <v>32.3423158667083</v>
      </c>
      <c r="Q113" s="0" t="n">
        <f aca="false">23+(26+((21.448-G113*(46.815+G113*(0.00059-G113*0.001813))))/60)/60</f>
        <v>23.4363904940126</v>
      </c>
      <c r="R113" s="0" t="n">
        <f aca="false">Q113+0.00256*COS(RADIANS(125.04-1934.136*G113))</f>
        <v>23.4379087206647</v>
      </c>
      <c r="S113" s="0" t="n">
        <f aca="false">DEGREES(ATAN2(COS(RADIANS(P113)),COS(RADIANS(R113))*SIN(RADIANS(P113))))</f>
        <v>30.1550033238678</v>
      </c>
      <c r="T113" s="0" t="n">
        <f aca="false">DEGREES(ASIN(SIN(RADIANS(R113))*SIN(RADIANS(P113))))</f>
        <v>12.2858788929178</v>
      </c>
      <c r="U113" s="0" t="n">
        <f aca="false">TAN(RADIANS(R113/2))*TAN(RADIANS(R113/2))</f>
        <v>0.0430293089059878</v>
      </c>
      <c r="V113" s="0" t="n">
        <f aca="false">4*DEGREES(U113*SIN(2*RADIANS(I113))-2*K113*SIN(RADIANS(J113))+4*K113*U113*SIN(RADIANS(J113))*COS(2*RADIANS(I113))-0.5*U113*U113*SIN(4*RADIANS(I113))-1.25*K113*K113*SIN(2*RADIANS(J113)))</f>
        <v>1.48946864341278</v>
      </c>
      <c r="W113" s="0" t="n">
        <f aca="false">DEGREES(ACOS(COS(RADIANS(90.833))/(COS(RADIANS($B$2))*COS(RADIANS(T113)))-TAN(RADIANS($B$2))*TAN(RADIANS(T113))))</f>
        <v>119.880321570381</v>
      </c>
      <c r="X113" s="7" t="n">
        <f aca="false">(720-4*$B$3-V113+$B$4*60)/1440</f>
        <v>0.507345005108741</v>
      </c>
      <c r="Y113" s="10" t="n">
        <f aca="false">(X113*1440-W113*4)/1440</f>
        <v>0.174344111857682</v>
      </c>
      <c r="Z113" s="7" t="n">
        <f aca="false">(X113*1440+W113*4)/1440</f>
        <v>0.8403458983598</v>
      </c>
      <c r="AA113" s="0" t="n">
        <f aca="false">8*W113</f>
        <v>959.04257256305</v>
      </c>
      <c r="AB113" s="0" t="n">
        <f aca="false">MOD(E113*1440+V113+4*$B$3-60*$B$4,1440)</f>
        <v>769.423192643413</v>
      </c>
      <c r="AC113" s="0" t="n">
        <f aca="false">IF(AB113/4&lt;0,AB113/4+180,AB113/4-180)</f>
        <v>12.3557981608532</v>
      </c>
      <c r="AD113" s="0" t="n">
        <f aca="false">DEGREES(ACOS(SIN(RADIANS($B$2))*SIN(RADIANS(T113))+COS(RADIANS($B$2))*COS(RADIANS(T113))*COS(RADIANS(AC113))))</f>
        <v>53.2260063108756</v>
      </c>
      <c r="AE113" s="0" t="n">
        <f aca="false">90-AD113</f>
        <v>36.7739936891244</v>
      </c>
      <c r="AF113" s="0" t="n">
        <f aca="false">IF(AE113&gt;85,0,IF(AE113&gt;5,58.1/TAN(RADIANS(AE113))-0.07/POWER(TAN(RADIANS(AE113)),3)+0.000086/POWER(TAN(RADIANS(AE113)),5),IF(AE113&gt;-0.575,1735+AE113*(-518.2+AE113*(103.4+AE113*(-12.79+AE113*0.711))),-20.772/TAN(RADIANS(AE113)))))/3600</f>
        <v>0.0215472520438581</v>
      </c>
      <c r="AG113" s="0" t="n">
        <f aca="false">AE113+AF113</f>
        <v>36.7955409411683</v>
      </c>
      <c r="AH113" s="0" t="n">
        <f aca="false"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>195.130841489175</v>
      </c>
    </row>
    <row r="114" customFormat="false" ht="15" hidden="false" customHeight="false" outlineLevel="0" collapsed="false">
      <c r="D114" s="6" t="n">
        <f aca="false">D113+1</f>
        <v>44674</v>
      </c>
      <c r="E114" s="7" t="n">
        <f aca="false">$B$5</f>
        <v>0.541666666666667</v>
      </c>
      <c r="F114" s="8" t="n">
        <f aca="false">D114+2415018.5+E114-$B$4/24</f>
        <v>2459693</v>
      </c>
      <c r="G114" s="9" t="n">
        <f aca="false">(F114-2451545)/36525</f>
        <v>0.223080082135524</v>
      </c>
      <c r="I114" s="0" t="n">
        <f aca="false">MOD(280.46646+G114*(36000.76983+G114*0.0003032),360)</f>
        <v>31.521165707145</v>
      </c>
      <c r="J114" s="0" t="n">
        <f aca="false">357.52911+G114*(35999.05029-0.0001537*G114)</f>
        <v>8388.20019784521</v>
      </c>
      <c r="K114" s="0" t="n">
        <f aca="false">0.016708634-G114*(0.000042037+0.0000001267*G114)</f>
        <v>0.0166992500773969</v>
      </c>
      <c r="L114" s="0" t="n">
        <f aca="false">SIN(RADIANS(J114))*(1.914602-G114*(0.004817+0.000014*G114))+SIN(RADIANS(2*J114))*(0.019993-0.000101*G114)+SIN(RADIANS(3*J114))*0.000289</f>
        <v>1.80577647203762</v>
      </c>
      <c r="M114" s="0" t="n">
        <f aca="false">I114+L114</f>
        <v>33.3269421791826</v>
      </c>
      <c r="N114" s="0" t="n">
        <f aca="false">J114+L114</f>
        <v>8390.00597431724</v>
      </c>
      <c r="O114" s="0" t="n">
        <f aca="false">(1.000001018*(1-K114*K114))/(1+K114*COS(RADIANS(N114)))</f>
        <v>1.00546649962935</v>
      </c>
      <c r="P114" s="0" t="n">
        <f aca="false">M114-0.00569-0.00478*SIN(RADIANS(125.04-1934.136*G114))</f>
        <v>33.3174061347341</v>
      </c>
      <c r="Q114" s="0" t="n">
        <f aca="false">23+(26+((21.448-G114*(46.815+G114*(0.00059-G114*0.001813))))/60)/60</f>
        <v>23.436390137978</v>
      </c>
      <c r="R114" s="0" t="n">
        <f aca="false">Q114+0.00256*COS(RADIANS(125.04-1934.136*G114))</f>
        <v>23.4379102689879</v>
      </c>
      <c r="S114" s="0" t="n">
        <f aca="false">DEGREES(ATAN2(COS(RADIANS(P114)),COS(RADIANS(R114))*SIN(RADIANS(P114))))</f>
        <v>31.0932728622934</v>
      </c>
      <c r="T114" s="0" t="n">
        <f aca="false">DEGREES(ASIN(SIN(RADIANS(R114))*SIN(RADIANS(P114))))</f>
        <v>12.6196297063059</v>
      </c>
      <c r="U114" s="0" t="n">
        <f aca="false">TAN(RADIANS(R114/2))*TAN(RADIANS(R114/2))</f>
        <v>0.0430293147527804</v>
      </c>
      <c r="V114" s="0" t="n">
        <f aca="false">4*DEGREES(U114*SIN(2*RADIANS(I114))-2*K114*SIN(RADIANS(J114))+4*K114*U114*SIN(RADIANS(J114))*COS(2*RADIANS(I114))-0.5*U114*U114*SIN(4*RADIANS(I114))-1.25*K114*K114*SIN(2*RADIANS(J114)))</f>
        <v>1.6782427512426</v>
      </c>
      <c r="W114" s="0" t="n">
        <f aca="false">DEGREES(ACOS(COS(RADIANS(90.833))/(COS(RADIANS($B$2))*COS(RADIANS(T114)))-TAN(RADIANS($B$2))*TAN(RADIANS(T114))))</f>
        <v>120.745748511572</v>
      </c>
      <c r="X114" s="7" t="n">
        <f aca="false">(720-4*$B$3-V114+$B$4*60)/1440</f>
        <v>0.507213911978304</v>
      </c>
      <c r="Y114" s="10" t="n">
        <f aca="false">(X114*1440-W114*4)/1440</f>
        <v>0.171809055001716</v>
      </c>
      <c r="Z114" s="7" t="n">
        <f aca="false">(X114*1440+W114*4)/1440</f>
        <v>0.842618768954892</v>
      </c>
      <c r="AA114" s="0" t="n">
        <f aca="false">8*W114</f>
        <v>965.965988092574</v>
      </c>
      <c r="AB114" s="0" t="n">
        <f aca="false">MOD(E114*1440+V114+4*$B$3-60*$B$4,1440)</f>
        <v>769.611966751243</v>
      </c>
      <c r="AC114" s="0" t="n">
        <f aca="false">IF(AB114/4&lt;0,AB114/4+180,AB114/4-180)</f>
        <v>12.4029916878106</v>
      </c>
      <c r="AD114" s="0" t="n">
        <f aca="false">DEGREES(ACOS(SIN(RADIANS($B$2))*SIN(RADIANS(T114))+COS(RADIANS($B$2))*COS(RADIANS(T114))*COS(RADIANS(AC114))))</f>
        <v>52.8996946552413</v>
      </c>
      <c r="AE114" s="0" t="n">
        <f aca="false">90-AD114</f>
        <v>37.1003053447587</v>
      </c>
      <c r="AF114" s="0" t="n">
        <f aca="false">IF(AE114&gt;85,0,IF(AE114&gt;5,58.1/TAN(RADIANS(AE114))-0.07/POWER(TAN(RADIANS(AE114)),3)+0.000086/POWER(TAN(RADIANS(AE114)),5),IF(AE114&gt;-0.575,1735+AE114*(-518.2+AE114*(103.4+AE114*(-12.79+AE114*0.711))),-20.772/TAN(RADIANS(AE114)))))/3600</f>
        <v>0.0212943485654347</v>
      </c>
      <c r="AG114" s="0" t="n">
        <f aca="false">AE114+AF114</f>
        <v>37.1215996933241</v>
      </c>
      <c r="AH114" s="0" t="n">
        <f aca="false"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>195.235770268693</v>
      </c>
    </row>
    <row r="115" customFormat="false" ht="15" hidden="false" customHeight="false" outlineLevel="0" collapsed="false">
      <c r="D115" s="6" t="n">
        <f aca="false">D114+1</f>
        <v>44675</v>
      </c>
      <c r="E115" s="7" t="n">
        <f aca="false">$B$5</f>
        <v>0.541666666666667</v>
      </c>
      <c r="F115" s="8" t="n">
        <f aca="false">D115+2415018.5+E115-$B$4/24</f>
        <v>2459694</v>
      </c>
      <c r="G115" s="9" t="n">
        <f aca="false">(F115-2451545)/36525</f>
        <v>0.223107460643395</v>
      </c>
      <c r="I115" s="0" t="n">
        <f aca="false">MOD(280.46646+G115*(36000.76983+G115*0.0003032),360)</f>
        <v>32.5068130710115</v>
      </c>
      <c r="J115" s="0" t="n">
        <f aca="false">357.52911+G115*(35999.05029-0.0001537*G115)</f>
        <v>8389.18579812505</v>
      </c>
      <c r="K115" s="0" t="n">
        <f aca="false">0.016708634-G115*(0.000042037+0.0000001267*G115)</f>
        <v>0.0166992489249388</v>
      </c>
      <c r="L115" s="0" t="n">
        <f aca="false">SIN(RADIANS(J115))*(1.914602-G115*(0.004817+0.000014*G115))+SIN(RADIANS(2*J115))*(0.019993-0.000101*G115)+SIN(RADIANS(3*J115))*0.000289</f>
        <v>1.79469334130929</v>
      </c>
      <c r="M115" s="0" t="n">
        <f aca="false">I115+L115</f>
        <v>34.3015064123208</v>
      </c>
      <c r="N115" s="0" t="n">
        <f aca="false">J115+L115</f>
        <v>8390.98049146636</v>
      </c>
      <c r="O115" s="0" t="n">
        <f aca="false">(1.000001018*(1-K115*K115))/(1+K115*COS(RADIANS(N115)))</f>
        <v>1.00573561400339</v>
      </c>
      <c r="P115" s="0" t="n">
        <f aca="false">M115-0.00569-0.00478*SIN(RADIANS(125.04-1934.136*G115))</f>
        <v>34.2919729927851</v>
      </c>
      <c r="Q115" s="0" t="n">
        <f aca="false">23+(26+((21.448-G115*(46.815+G115*(0.00059-G115*0.001813))))/60)/60</f>
        <v>23.4363897819433</v>
      </c>
      <c r="R115" s="0" t="n">
        <f aca="false">Q115+0.00256*COS(RADIANS(125.04-1934.136*G115))</f>
        <v>23.4379118160125</v>
      </c>
      <c r="S115" s="0" t="n">
        <f aca="false">DEGREES(ATAN2(COS(RADIANS(P115)),COS(RADIANS(R115))*SIN(RADIANS(P115))))</f>
        <v>32.03347509572</v>
      </c>
      <c r="T115" s="0" t="n">
        <f aca="false">DEGREES(ASIN(SIN(RADIANS(R115))*SIN(RADIANS(P115))))</f>
        <v>12.9499197986641</v>
      </c>
      <c r="U115" s="0" t="n">
        <f aca="false">TAN(RADIANS(R115/2))*TAN(RADIANS(R115/2))</f>
        <v>0.0430293205946702</v>
      </c>
      <c r="V115" s="0" t="n">
        <f aca="false">4*DEGREES(U115*SIN(2*RADIANS(I115))-2*K115*SIN(RADIANS(J115))+4*K115*U115*SIN(RADIANS(J115))*COS(2*RADIANS(I115))-0.5*U115*U115*SIN(4*RADIANS(I115))-1.25*K115*K115*SIN(2*RADIANS(J115)))</f>
        <v>1.85931717816143</v>
      </c>
      <c r="W115" s="0" t="n">
        <f aca="false">DEGREES(ACOS(COS(RADIANS(90.833))/(COS(RADIANS($B$2))*COS(RADIANS(T115)))-TAN(RADIANS($B$2))*TAN(RADIANS(T115))))</f>
        <v>121.612260076188</v>
      </c>
      <c r="X115" s="7" t="n">
        <f aca="false">(720-4*$B$3-V115+$B$4*60)/1440</f>
        <v>0.507088165848499</v>
      </c>
      <c r="Y115" s="10" t="n">
        <f aca="false">(X115*1440-W115*4)/1440</f>
        <v>0.169276332303533</v>
      </c>
      <c r="Z115" s="7" t="n">
        <f aca="false">(X115*1440+W115*4)/1440</f>
        <v>0.844899999393465</v>
      </c>
      <c r="AA115" s="0" t="n">
        <f aca="false">8*W115</f>
        <v>972.898080609501</v>
      </c>
      <c r="AB115" s="0" t="n">
        <f aca="false">MOD(E115*1440+V115+4*$B$3-60*$B$4,1440)</f>
        <v>769.793041178161</v>
      </c>
      <c r="AC115" s="0" t="n">
        <f aca="false">IF(AB115/4&lt;0,AB115/4+180,AB115/4-180)</f>
        <v>12.4482602945403</v>
      </c>
      <c r="AD115" s="0" t="n">
        <f aca="false">DEGREES(ACOS(SIN(RADIANS($B$2))*SIN(RADIANS(T115))+COS(RADIANS($B$2))*COS(RADIANS(T115))*COS(RADIANS(AC115))))</f>
        <v>52.5766750255259</v>
      </c>
      <c r="AE115" s="0" t="n">
        <f aca="false">90-AD115</f>
        <v>37.4233249744741</v>
      </c>
      <c r="AF115" s="0" t="n">
        <f aca="false">IF(AE115&gt;85,0,IF(AE115&gt;5,58.1/TAN(RADIANS(AE115))-0.07/POWER(TAN(RADIANS(AE115)),3)+0.000086/POWER(TAN(RADIANS(AE115)),5),IF(AE115&gt;-0.575,1735+AE115*(-518.2+AE115*(103.4+AE115*(-12.79+AE115*0.711))),-20.772/TAN(RADIANS(AE115)))))/3600</f>
        <v>0.0210476836238672</v>
      </c>
      <c r="AG115" s="0" t="n">
        <f aca="false">AE115+AF115</f>
        <v>37.4443726580979</v>
      </c>
      <c r="AH115" s="0" t="n">
        <f aca="false"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>195.338608025517</v>
      </c>
    </row>
    <row r="116" customFormat="false" ht="15" hidden="false" customHeight="false" outlineLevel="0" collapsed="false">
      <c r="D116" s="6" t="n">
        <f aca="false">D115+1</f>
        <v>44676</v>
      </c>
      <c r="E116" s="7" t="n">
        <f aca="false">$B$5</f>
        <v>0.541666666666667</v>
      </c>
      <c r="F116" s="8" t="n">
        <f aca="false">D116+2415018.5+E116-$B$4/24</f>
        <v>2459695</v>
      </c>
      <c r="G116" s="9" t="n">
        <f aca="false">(F116-2451545)/36525</f>
        <v>0.223134839151266</v>
      </c>
      <c r="I116" s="0" t="n">
        <f aca="false">MOD(280.46646+G116*(36000.76983+G116*0.0003032),360)</f>
        <v>33.4924604348798</v>
      </c>
      <c r="J116" s="0" t="n">
        <f aca="false">357.52911+G116*(35999.05029-0.0001537*G116)</f>
        <v>8390.1713984049</v>
      </c>
      <c r="K116" s="0" t="n">
        <f aca="false">0.016708634-G116*(0.000042037+0.0000001267*G116)</f>
        <v>0.0166992477724805</v>
      </c>
      <c r="L116" s="0" t="n">
        <f aca="false">SIN(RADIANS(J116))*(1.914602-G116*(0.004817+0.000014*G116))+SIN(RADIANS(2*J116))*(0.019993-0.000101*G116)+SIN(RADIANS(3*J116))*0.000289</f>
        <v>1.78309053214633</v>
      </c>
      <c r="M116" s="0" t="n">
        <f aca="false">I116+L116</f>
        <v>35.2755509670262</v>
      </c>
      <c r="N116" s="0" t="n">
        <f aca="false">J116+L116</f>
        <v>8391.95448893705</v>
      </c>
      <c r="O116" s="0" t="n">
        <f aca="false">(1.000001018*(1-K116*K116))/(1+K116*COS(RADIANS(N116)))</f>
        <v>1.00600297923432</v>
      </c>
      <c r="P116" s="0" t="n">
        <f aca="false">M116-0.00569-0.00478*SIN(RADIANS(125.04-1934.136*G116))</f>
        <v>35.2660201756864</v>
      </c>
      <c r="Q116" s="0" t="n">
        <f aca="false">23+(26+((21.448-G116*(46.815+G116*(0.00059-G116*0.001813))))/60)/60</f>
        <v>23.4363894259087</v>
      </c>
      <c r="R116" s="0" t="n">
        <f aca="false">Q116+0.00256*COS(RADIANS(125.04-1934.136*G116))</f>
        <v>23.4379133617371</v>
      </c>
      <c r="S116" s="0" t="n">
        <f aca="false">DEGREES(ATAN2(COS(RADIANS(P116)),COS(RADIANS(R116))*SIN(RADIANS(P116))))</f>
        <v>32.9756570161653</v>
      </c>
      <c r="T116" s="0" t="n">
        <f aca="false">DEGREES(ASIN(SIN(RADIANS(R116))*SIN(RADIANS(P116))))</f>
        <v>13.2766581326788</v>
      </c>
      <c r="U116" s="0" t="n">
        <f aca="false">TAN(RADIANS(R116/2))*TAN(RADIANS(R116/2))</f>
        <v>0.043029326431651</v>
      </c>
      <c r="V116" s="0" t="n">
        <f aca="false">4*DEGREES(U116*SIN(2*RADIANS(I116))-2*K116*SIN(RADIANS(J116))+4*K116*U116*SIN(RADIANS(J116))*COS(2*RADIANS(I116))-0.5*U116*U116*SIN(4*RADIANS(I116))-1.25*K116*K116*SIN(2*RADIANS(J116)))</f>
        <v>2.03250448030936</v>
      </c>
      <c r="W116" s="0" t="n">
        <f aca="false">DEGREES(ACOS(COS(RADIANS(90.833))/(COS(RADIANS($B$2))*COS(RADIANS(T116)))-TAN(RADIANS($B$2))*TAN(RADIANS(T116))))</f>
        <v>122.479837230427</v>
      </c>
      <c r="X116" s="7" t="n">
        <f aca="false">(720-4*$B$3-V116+$B$4*60)/1440</f>
        <v>0.506967896888674</v>
      </c>
      <c r="Y116" s="10" t="n">
        <f aca="false">(X116*1440-W116*4)/1440</f>
        <v>0.166746126804156</v>
      </c>
      <c r="Z116" s="7" t="n">
        <f aca="false">(X116*1440+W116*4)/1440</f>
        <v>0.847189666973192</v>
      </c>
      <c r="AA116" s="0" t="n">
        <f aca="false">8*W116</f>
        <v>979.838697843413</v>
      </c>
      <c r="AB116" s="0" t="n">
        <f aca="false">MOD(E116*1440+V116+4*$B$3-60*$B$4,1440)</f>
        <v>769.966228480309</v>
      </c>
      <c r="AC116" s="0" t="n">
        <f aca="false">IF(AB116/4&lt;0,AB116/4+180,AB116/4-180)</f>
        <v>12.4915571200773</v>
      </c>
      <c r="AD116" s="0" t="n">
        <f aca="false">DEGREES(ACOS(SIN(RADIANS($B$2))*SIN(RADIANS(T116))+COS(RADIANS($B$2))*COS(RADIANS(T116))*COS(RADIANS(AC116))))</f>
        <v>52.2570281201034</v>
      </c>
      <c r="AE116" s="0" t="n">
        <f aca="false">90-AD116</f>
        <v>37.7429718798966</v>
      </c>
      <c r="AF116" s="0" t="n">
        <f aca="false">IF(AE116&gt;85,0,IF(AE116&gt;5,58.1/TAN(RADIANS(AE116))-0.07/POWER(TAN(RADIANS(AE116)),3)+0.000086/POWER(TAN(RADIANS(AE116)),5),IF(AE116&gt;-0.575,1735+AE116*(-518.2+AE116*(103.4+AE116*(-12.79+AE116*0.711))),-20.772/TAN(RADIANS(AE116)))))/3600</f>
        <v>0.0208071118308269</v>
      </c>
      <c r="AG116" s="0" t="n">
        <f aca="false">AE116+AF116</f>
        <v>37.7637789917275</v>
      </c>
      <c r="AH116" s="0" t="n">
        <f aca="false"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>195.439257865086</v>
      </c>
    </row>
    <row r="117" customFormat="false" ht="15" hidden="false" customHeight="false" outlineLevel="0" collapsed="false">
      <c r="D117" s="6" t="n">
        <f aca="false">D116+1</f>
        <v>44677</v>
      </c>
      <c r="E117" s="7" t="n">
        <f aca="false">$B$5</f>
        <v>0.541666666666667</v>
      </c>
      <c r="F117" s="8" t="n">
        <f aca="false">D117+2415018.5+E117-$B$4/24</f>
        <v>2459696</v>
      </c>
      <c r="G117" s="9" t="n">
        <f aca="false">(F117-2451545)/36525</f>
        <v>0.223162217659138</v>
      </c>
      <c r="I117" s="0" t="n">
        <f aca="false">MOD(280.46646+G117*(36000.76983+G117*0.0003032),360)</f>
        <v>34.47810779875</v>
      </c>
      <c r="J117" s="0" t="n">
        <f aca="false">357.52911+G117*(35999.05029-0.0001537*G117)</f>
        <v>8391.15699868475</v>
      </c>
      <c r="K117" s="0" t="n">
        <f aca="false">0.016708634-G117*(0.000042037+0.0000001267*G117)</f>
        <v>0.016699246620022</v>
      </c>
      <c r="L117" s="0" t="n">
        <f aca="false">SIN(RADIANS(J117))*(1.914602-G117*(0.004817+0.000014*G117))+SIN(RADIANS(2*J117))*(0.019993-0.000101*G117)+SIN(RADIANS(3*J117))*0.000289</f>
        <v>1.77097191914458</v>
      </c>
      <c r="M117" s="0" t="n">
        <f aca="false">I117+L117</f>
        <v>36.2490797178946</v>
      </c>
      <c r="N117" s="0" t="n">
        <f aca="false">J117+L117</f>
        <v>8392.92797060389</v>
      </c>
      <c r="O117" s="0" t="n">
        <f aca="false">(1.000001018*(1-K117*K117))/(1+K117*COS(RADIANS(N117)))</f>
        <v>1.0062685190104</v>
      </c>
      <c r="P117" s="0" t="n">
        <f aca="false">M117-0.00569-0.00478*SIN(RADIANS(125.04-1934.136*G117))</f>
        <v>36.2395515580313</v>
      </c>
      <c r="Q117" s="0" t="n">
        <f aca="false">23+(26+((21.448-G117*(46.815+G117*(0.00059-G117*0.001813))))/60)/60</f>
        <v>23.4363890698741</v>
      </c>
      <c r="R117" s="0" t="n">
        <f aca="false">Q117+0.00256*COS(RADIANS(125.04-1934.136*G117))</f>
        <v>23.43791490616</v>
      </c>
      <c r="S117" s="0" t="n">
        <f aca="false">DEGREES(ATAN2(COS(RADIANS(P117)),COS(RADIANS(R117))*SIN(RADIANS(P117))))</f>
        <v>33.9198634003938</v>
      </c>
      <c r="T117" s="0" t="n">
        <f aca="false">DEGREES(ASIN(SIN(RADIANS(R117))*SIN(RADIANS(P117))))</f>
        <v>13.5997540191113</v>
      </c>
      <c r="U117" s="0" t="n">
        <f aca="false">TAN(RADIANS(R117/2))*TAN(RADIANS(R117/2))</f>
        <v>0.0430293322637166</v>
      </c>
      <c r="V117" s="0" t="n">
        <f aca="false">4*DEGREES(U117*SIN(2*RADIANS(I117))-2*K117*SIN(RADIANS(J117))+4*K117*U117*SIN(RADIANS(J117))*COS(2*RADIANS(I117))-0.5*U117*U117*SIN(4*RADIANS(I117))-1.25*K117*K117*SIN(2*RADIANS(J117)))</f>
        <v>2.1976257894953</v>
      </c>
      <c r="W117" s="0" t="n">
        <f aca="false">DEGREES(ACOS(COS(RADIANS(90.833))/(COS(RADIANS($B$2))*COS(RADIANS(T117)))-TAN(RADIANS($B$2))*TAN(RADIANS(T117))))</f>
        <v>123.348455266796</v>
      </c>
      <c r="X117" s="7" t="n">
        <f aca="false">(720-4*$B$3-V117+$B$4*60)/1440</f>
        <v>0.506853229312851</v>
      </c>
      <c r="Y117" s="10" t="n">
        <f aca="false">(X117*1440-W117*4)/1440</f>
        <v>0.164218631349529</v>
      </c>
      <c r="Z117" s="7" t="n">
        <f aca="false">(X117*1440+W117*4)/1440</f>
        <v>0.849487827276172</v>
      </c>
      <c r="AA117" s="0" t="n">
        <f aca="false">8*W117</f>
        <v>986.787642134367</v>
      </c>
      <c r="AB117" s="0" t="n">
        <f aca="false">MOD(E117*1440+V117+4*$B$3-60*$B$4,1440)</f>
        <v>770.131349789495</v>
      </c>
      <c r="AC117" s="0" t="n">
        <f aca="false">IF(AB117/4&lt;0,AB117/4+180,AB117/4-180)</f>
        <v>12.5328374473738</v>
      </c>
      <c r="AD117" s="0" t="n">
        <f aca="false">DEGREES(ACOS(SIN(RADIANS($B$2))*SIN(RADIANS(T117))+COS(RADIANS($B$2))*COS(RADIANS(T117))*COS(RADIANS(AC117))))</f>
        <v>51.9408344321035</v>
      </c>
      <c r="AE117" s="0" t="n">
        <f aca="false">90-AD117</f>
        <v>38.0591655678965</v>
      </c>
      <c r="AF117" s="0" t="n">
        <f aca="false">IF(AE117&gt;85,0,IF(AE117&gt;5,58.1/TAN(RADIANS(AE117))-0.07/POWER(TAN(RADIANS(AE117)),3)+0.000086/POWER(TAN(RADIANS(AE117)),5),IF(AE117&gt;-0.575,1735+AE117*(-518.2+AE117*(103.4+AE117*(-12.79+AE117*0.711))),-20.772/TAN(RADIANS(AE117)))))/3600</f>
        <v>0.0205724941431222</v>
      </c>
      <c r="AG117" s="0" t="n">
        <f aca="false">AE117+AF117</f>
        <v>38.0797380620396</v>
      </c>
      <c r="AH117" s="0" t="n">
        <f aca="false"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>195.537624134175</v>
      </c>
    </row>
    <row r="118" customFormat="false" ht="15" hidden="false" customHeight="false" outlineLevel="0" collapsed="false">
      <c r="D118" s="6" t="n">
        <f aca="false">D117+1</f>
        <v>44678</v>
      </c>
      <c r="E118" s="7" t="n">
        <f aca="false">$B$5</f>
        <v>0.541666666666667</v>
      </c>
      <c r="F118" s="8" t="n">
        <f aca="false">D118+2415018.5+E118-$B$4/24</f>
        <v>2459697</v>
      </c>
      <c r="G118" s="9" t="n">
        <f aca="false">(F118-2451545)/36525</f>
        <v>0.223189596167009</v>
      </c>
      <c r="I118" s="0" t="n">
        <f aca="false">MOD(280.46646+G118*(36000.76983+G118*0.0003032),360)</f>
        <v>35.4637551626183</v>
      </c>
      <c r="J118" s="0" t="n">
        <f aca="false">357.52911+G118*(35999.05029-0.0001537*G118)</f>
        <v>8392.14259896459</v>
      </c>
      <c r="K118" s="0" t="n">
        <f aca="false">0.016708634-G118*(0.000042037+0.0000001267*G118)</f>
        <v>0.0166992454675633</v>
      </c>
      <c r="L118" s="0" t="n">
        <f aca="false">SIN(RADIANS(J118))*(1.914602-G118*(0.004817+0.000014*G118))+SIN(RADIANS(2*J118))*(0.019993-0.000101*G118)+SIN(RADIANS(3*J118))*0.000289</f>
        <v>1.75834151504834</v>
      </c>
      <c r="M118" s="0" t="n">
        <f aca="false">I118+L118</f>
        <v>37.2220966776667</v>
      </c>
      <c r="N118" s="0" t="n">
        <f aca="false">J118+L118</f>
        <v>8393.90094047964</v>
      </c>
      <c r="O118" s="0" t="n">
        <f aca="false">(1.000001018*(1-K118*K118))/(1+K118*COS(RADIANS(N118)))</f>
        <v>1.00653215766198</v>
      </c>
      <c r="P118" s="0" t="n">
        <f aca="false">M118-0.00569-0.00478*SIN(RADIANS(125.04-1934.136*G118))</f>
        <v>37.2125711525585</v>
      </c>
      <c r="Q118" s="0" t="n">
        <f aca="false">23+(26+((21.448-G118*(46.815+G118*(0.00059-G118*0.001813))))/60)/60</f>
        <v>23.4363887138395</v>
      </c>
      <c r="R118" s="0" t="n">
        <f aca="false">Q118+0.00256*COS(RADIANS(125.04-1934.136*G118))</f>
        <v>23.4379164492796</v>
      </c>
      <c r="S118" s="0" t="n">
        <f aca="false">DEGREES(ATAN2(COS(RADIANS(P118)),COS(RADIANS(R118))*SIN(RADIANS(P118))))</f>
        <v>34.8661367416292</v>
      </c>
      <c r="T118" s="0" t="n">
        <f aca="false">DEGREES(ASIN(SIN(RADIANS(R118))*SIN(RADIANS(P118))))</f>
        <v>13.9191171374724</v>
      </c>
      <c r="U118" s="0" t="n">
        <f aca="false">TAN(RADIANS(R118/2))*TAN(RADIANS(R118/2))</f>
        <v>0.043029338090861</v>
      </c>
      <c r="V118" s="0" t="n">
        <f aca="false">4*DEGREES(U118*SIN(2*RADIANS(I118))-2*K118*SIN(RADIANS(J118))+4*K118*U118*SIN(RADIANS(J118))*COS(2*RADIANS(I118))-0.5*U118*U118*SIN(4*RADIANS(I118))-1.25*K118*K118*SIN(2*RADIANS(J118)))</f>
        <v>2.354511111675</v>
      </c>
      <c r="W118" s="0" t="n">
        <f aca="false">DEGREES(ACOS(COS(RADIANS(90.833))/(COS(RADIANS($B$2))*COS(RADIANS(T118)))-TAN(RADIANS($B$2))*TAN(RADIANS(T118))))</f>
        <v>124.218083428399</v>
      </c>
      <c r="X118" s="7" t="n">
        <f aca="false">(720-4*$B$3-V118+$B$4*60)/1440</f>
        <v>0.506744281172448</v>
      </c>
      <c r="Y118" s="10" t="n">
        <f aca="false">(X118*1440-W118*4)/1440</f>
        <v>0.161694049426894</v>
      </c>
      <c r="Z118" s="7" t="n">
        <f aca="false">(X118*1440+W118*4)/1440</f>
        <v>0.851794512918002</v>
      </c>
      <c r="AA118" s="0" t="n">
        <f aca="false">8*W118</f>
        <v>993.744667427196</v>
      </c>
      <c r="AB118" s="0" t="n">
        <f aca="false">MOD(E118*1440+V118+4*$B$3-60*$B$4,1440)</f>
        <v>770.288235111675</v>
      </c>
      <c r="AC118" s="0" t="n">
        <f aca="false">IF(AB118/4&lt;0,AB118/4+180,AB118/4-180)</f>
        <v>12.5720587779188</v>
      </c>
      <c r="AD118" s="0" t="n">
        <f aca="false">DEGREES(ACOS(SIN(RADIANS($B$2))*SIN(RADIANS(T118))+COS(RADIANS($B$2))*COS(RADIANS(T118))*COS(RADIANS(AC118))))</f>
        <v>51.6281742551457</v>
      </c>
      <c r="AE118" s="0" t="n">
        <f aca="false">90-AD118</f>
        <v>38.3718257448543</v>
      </c>
      <c r="AF118" s="0" t="n">
        <f aca="false">IF(AE118&gt;85,0,IF(AE118&gt;5,58.1/TAN(RADIANS(AE118))-0.07/POWER(TAN(RADIANS(AE118)),3)+0.000086/POWER(TAN(RADIANS(AE118)),5),IF(AE118&gt;-0.575,1735+AE118*(-518.2+AE118*(103.4+AE118*(-12.79+AE118*0.711))),-20.772/TAN(RADIANS(AE118)))))/3600</f>
        <v>0.0203436976023115</v>
      </c>
      <c r="AG118" s="0" t="n">
        <f aca="false">AE118+AF118</f>
        <v>38.3921694424566</v>
      </c>
      <c r="AH118" s="0" t="n">
        <f aca="false"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>195.633612564876</v>
      </c>
    </row>
    <row r="119" customFormat="false" ht="15" hidden="false" customHeight="false" outlineLevel="0" collapsed="false">
      <c r="D119" s="6" t="n">
        <f aca="false">D118+1</f>
        <v>44679</v>
      </c>
      <c r="E119" s="7" t="n">
        <f aca="false">$B$5</f>
        <v>0.541666666666667</v>
      </c>
      <c r="F119" s="8" t="n">
        <f aca="false">D119+2415018.5+E119-$B$4/24</f>
        <v>2459698</v>
      </c>
      <c r="G119" s="9" t="n">
        <f aca="false">(F119-2451545)/36525</f>
        <v>0.22321697467488</v>
      </c>
      <c r="I119" s="0" t="n">
        <f aca="false">MOD(280.46646+G119*(36000.76983+G119*0.0003032),360)</f>
        <v>36.4494025264885</v>
      </c>
      <c r="J119" s="0" t="n">
        <f aca="false">357.52911+G119*(35999.05029-0.0001537*G119)</f>
        <v>8393.12819924444</v>
      </c>
      <c r="K119" s="0" t="n">
        <f aca="false">0.016708634-G119*(0.000042037+0.0000001267*G119)</f>
        <v>0.0166992443151045</v>
      </c>
      <c r="L119" s="0" t="n">
        <f aca="false">SIN(RADIANS(J119))*(1.914602-G119*(0.004817+0.000014*G119))+SIN(RADIANS(2*J119))*(0.019993-0.000101*G119)+SIN(RADIANS(3*J119))*0.000289</f>
        <v>1.74520346910395</v>
      </c>
      <c r="M119" s="0" t="n">
        <f aca="false">I119+L119</f>
        <v>38.1946059955924</v>
      </c>
      <c r="N119" s="0" t="n">
        <f aca="false">J119+L119</f>
        <v>8394.87340271355</v>
      </c>
      <c r="O119" s="0" t="n">
        <f aca="false">(1.000001018*(1-K119*K119))/(1+K119*COS(RADIANS(N119)))</f>
        <v>1.00679382018035</v>
      </c>
      <c r="P119" s="0" t="n">
        <f aca="false">M119-0.00569-0.00478*SIN(RADIANS(125.04-1934.136*G119))</f>
        <v>38.1850831085155</v>
      </c>
      <c r="Q119" s="0" t="n">
        <f aca="false">23+(26+((21.448-G119*(46.815+G119*(0.00059-G119*0.001813))))/60)/60</f>
        <v>23.4363883578049</v>
      </c>
      <c r="R119" s="0" t="n">
        <f aca="false">Q119+0.00256*COS(RADIANS(125.04-1934.136*G119))</f>
        <v>23.4379179910942</v>
      </c>
      <c r="S119" s="0" t="n">
        <f aca="false">DEGREES(ATAN2(COS(RADIANS(P119)),COS(RADIANS(R119))*SIN(RADIANS(P119))))</f>
        <v>35.8145171814489</v>
      </c>
      <c r="T119" s="0" t="n">
        <f aca="false">DEGREES(ASIN(SIN(RADIANS(R119))*SIN(RADIANS(P119))))</f>
        <v>14.2346575585114</v>
      </c>
      <c r="U119" s="0" t="n">
        <f aca="false">TAN(RADIANS(R119/2))*TAN(RADIANS(R119/2))</f>
        <v>0.0430293439130781</v>
      </c>
      <c r="V119" s="0" t="n">
        <f aca="false">4*DEGREES(U119*SIN(2*RADIANS(I119))-2*K119*SIN(RADIANS(J119))+4*K119*U119*SIN(RADIANS(J119))*COS(2*RADIANS(I119))-0.5*U119*U119*SIN(4*RADIANS(I119))-1.25*K119*K119*SIN(2*RADIANS(J119)))</f>
        <v>2.50299962635682</v>
      </c>
      <c r="W119" s="0" t="n">
        <f aca="false">DEGREES(ACOS(COS(RADIANS(90.833))/(COS(RADIANS($B$2))*COS(RADIANS(T119)))-TAN(RADIANS($B$2))*TAN(RADIANS(T119))))</f>
        <v>125.088684505288</v>
      </c>
      <c r="X119" s="7" t="n">
        <f aca="false">(720-4*$B$3-V119+$B$4*60)/1440</f>
        <v>0.506641164148363</v>
      </c>
      <c r="Y119" s="10" t="n">
        <f aca="false">(X119*1440-W119*4)/1440</f>
        <v>0.15917259607812</v>
      </c>
      <c r="Z119" s="7" t="n">
        <f aca="false">(X119*1440+W119*4)/1440</f>
        <v>0.854109732218607</v>
      </c>
      <c r="AA119" s="0" t="n">
        <f aca="false">8*W119</f>
        <v>1000.7094760423</v>
      </c>
      <c r="AB119" s="0" t="n">
        <f aca="false">MOD(E119*1440+V119+4*$B$3-60*$B$4,1440)</f>
        <v>770.436723626357</v>
      </c>
      <c r="AC119" s="0" t="n">
        <f aca="false">IF(AB119/4&lt;0,AB119/4+180,AB119/4-180)</f>
        <v>12.6091809065892</v>
      </c>
      <c r="AD119" s="0" t="n">
        <f aca="false">DEGREES(ACOS(SIN(RADIANS($B$2))*SIN(RADIANS(T119))+COS(RADIANS($B$2))*COS(RADIANS(T119))*COS(RADIANS(AC119))))</f>
        <v>51.3191276876659</v>
      </c>
      <c r="AE119" s="0" t="n">
        <f aca="false">90-AD119</f>
        <v>38.6808723123341</v>
      </c>
      <c r="AF119" s="0" t="n">
        <f aca="false">IF(AE119&gt;85,0,IF(AE119&gt;5,58.1/TAN(RADIANS(AE119))-0.07/POWER(TAN(RADIANS(AE119)),3)+0.000086/POWER(TAN(RADIANS(AE119)),5),IF(AE119&gt;-0.575,1735+AE119*(-518.2+AE119*(103.4+AE119*(-12.79+AE119*0.711))),-20.772/TAN(RADIANS(AE119)))))/3600</f>
        <v>0.0201205950871497</v>
      </c>
      <c r="AG119" s="0" t="n">
        <f aca="false">AE119+AF119</f>
        <v>38.7009929074212</v>
      </c>
      <c r="AH119" s="0" t="n">
        <f aca="false"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>195.727130423608</v>
      </c>
    </row>
    <row r="120" customFormat="false" ht="15" hidden="false" customHeight="false" outlineLevel="0" collapsed="false">
      <c r="D120" s="6" t="n">
        <f aca="false">D119+1</f>
        <v>44680</v>
      </c>
      <c r="E120" s="7" t="n">
        <f aca="false">$B$5</f>
        <v>0.541666666666667</v>
      </c>
      <c r="F120" s="8" t="n">
        <f aca="false">D120+2415018.5+E120-$B$4/24</f>
        <v>2459699</v>
      </c>
      <c r="G120" s="9" t="n">
        <f aca="false">(F120-2451545)/36525</f>
        <v>0.223244353182752</v>
      </c>
      <c r="I120" s="0" t="n">
        <f aca="false">MOD(280.46646+G120*(36000.76983+G120*0.0003032),360)</f>
        <v>37.4350498903605</v>
      </c>
      <c r="J120" s="0" t="n">
        <f aca="false">357.52911+G120*(35999.05029-0.0001537*G120)</f>
        <v>8394.11379952429</v>
      </c>
      <c r="K120" s="0" t="n">
        <f aca="false">0.016708634-G120*(0.000042037+0.0000001267*G120)</f>
        <v>0.0166992431626454</v>
      </c>
      <c r="L120" s="0" t="n">
        <f aca="false">SIN(RADIANS(J120))*(1.914602-G120*(0.004817+0.000014*G120))+SIN(RADIANS(2*J120))*(0.019993-0.000101*G120)+SIN(RADIANS(3*J120))*0.000289</f>
        <v>1.73156206539213</v>
      </c>
      <c r="M120" s="0" t="n">
        <f aca="false">I120+L120</f>
        <v>39.1666119557526</v>
      </c>
      <c r="N120" s="0" t="n">
        <f aca="false">J120+L120</f>
        <v>8395.84536158968</v>
      </c>
      <c r="O120" s="0" t="n">
        <f aca="false">(1.000001018*(1-K120*K120))/(1+K120*COS(RADIANS(N120)))</f>
        <v>1.00705343223627</v>
      </c>
      <c r="P120" s="0" t="n">
        <f aca="false">M120-0.00569-0.00478*SIN(RADIANS(125.04-1934.136*G120))</f>
        <v>39.1570917099809</v>
      </c>
      <c r="Q120" s="0" t="n">
        <f aca="false">23+(26+((21.448-G120*(46.815+G120*(0.00059-G120*0.001813))))/60)/60</f>
        <v>23.4363880017702</v>
      </c>
      <c r="R120" s="0" t="n">
        <f aca="false">Q120+0.00256*COS(RADIANS(125.04-1934.136*G120))</f>
        <v>23.4379195316022</v>
      </c>
      <c r="S120" s="0" t="n">
        <f aca="false">DEGREES(ATAN2(COS(RADIANS(P120)),COS(RADIANS(R120))*SIN(RADIANS(P120))))</f>
        <v>36.7650424419841</v>
      </c>
      <c r="T120" s="0" t="n">
        <f aca="false">DEGREES(ASIN(SIN(RADIANS(R120))*SIN(RADIANS(P120))))</f>
        <v>14.5462857685298</v>
      </c>
      <c r="U120" s="0" t="n">
        <f aca="false">TAN(RADIANS(R120/2))*TAN(RADIANS(R120/2))</f>
        <v>0.0430293497303617</v>
      </c>
      <c r="V120" s="0" t="n">
        <f aca="false">4*DEGREES(U120*SIN(2*RADIANS(I120))-2*K120*SIN(RADIANS(J120))+4*K120*U120*SIN(RADIANS(J120))*COS(2*RADIANS(I120))-0.5*U120*U120*SIN(4*RADIANS(I120))-1.25*K120*K120*SIN(2*RADIANS(J120)))</f>
        <v>2.64293998592325</v>
      </c>
      <c r="W120" s="0" t="n">
        <f aca="false">DEGREES(ACOS(COS(RADIANS(90.833))/(COS(RADIANS($B$2))*COS(RADIANS(T120)))-TAN(RADIANS($B$2))*TAN(RADIANS(T120))))</f>
        <v>125.960214399832</v>
      </c>
      <c r="X120" s="7" t="n">
        <f aca="false">(720-4*$B$3-V120+$B$4*60)/1440</f>
        <v>0.506543983343109</v>
      </c>
      <c r="Y120" s="10" t="n">
        <f aca="false">(X120*1440-W120*4)/1440</f>
        <v>0.156654498899132</v>
      </c>
      <c r="Z120" s="7" t="n">
        <f aca="false">(X120*1440+W120*4)/1440</f>
        <v>0.856433467787086</v>
      </c>
      <c r="AA120" s="0" t="n">
        <f aca="false">8*W120</f>
        <v>1007.68171519865</v>
      </c>
      <c r="AB120" s="0" t="n">
        <f aca="false">MOD(E120*1440+V120+4*$B$3-60*$B$4,1440)</f>
        <v>770.576663985923</v>
      </c>
      <c r="AC120" s="0" t="n">
        <f aca="false">IF(AB120/4&lt;0,AB120/4+180,AB120/4-180)</f>
        <v>12.6441659964808</v>
      </c>
      <c r="AD120" s="0" t="n">
        <f aca="false">DEGREES(ACOS(SIN(RADIANS($B$2))*SIN(RADIANS(T120))+COS(RADIANS($B$2))*COS(RADIANS(T120))*COS(RADIANS(AC120))))</f>
        <v>51.0137746357369</v>
      </c>
      <c r="AE120" s="0" t="n">
        <f aca="false">90-AD120</f>
        <v>38.9862253642631</v>
      </c>
      <c r="AF120" s="0" t="n">
        <f aca="false">IF(AE120&gt;85,0,IF(AE120&gt;5,58.1/TAN(RADIANS(AE120))-0.07/POWER(TAN(RADIANS(AE120)),3)+0.000086/POWER(TAN(RADIANS(AE120)),5),IF(AE120&gt;-0.575,1735+AE120*(-518.2+AE120*(103.4+AE120*(-12.79+AE120*0.711))),-20.772/TAN(RADIANS(AE120)))))/3600</f>
        <v>0.0199030650781228</v>
      </c>
      <c r="AG120" s="0" t="n">
        <f aca="false">AE120+AF120</f>
        <v>39.0061284293412</v>
      </c>
      <c r="AH120" s="0" t="n">
        <f aca="false"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>195.818086664929</v>
      </c>
    </row>
    <row r="121" customFormat="false" ht="15" hidden="false" customHeight="false" outlineLevel="0" collapsed="false">
      <c r="D121" s="6" t="n">
        <f aca="false">D120+1</f>
        <v>44681</v>
      </c>
      <c r="E121" s="7" t="n">
        <f aca="false">$B$5</f>
        <v>0.541666666666667</v>
      </c>
      <c r="F121" s="8" t="n">
        <f aca="false">D121+2415018.5+E121-$B$4/24</f>
        <v>2459700</v>
      </c>
      <c r="G121" s="9" t="n">
        <f aca="false">(F121-2451545)/36525</f>
        <v>0.223271731690623</v>
      </c>
      <c r="I121" s="0" t="n">
        <f aca="false">MOD(280.46646+G121*(36000.76983+G121*0.0003032),360)</f>
        <v>38.4206972542306</v>
      </c>
      <c r="J121" s="0" t="n">
        <f aca="false">357.52911+G121*(35999.05029-0.0001537*G121)</f>
        <v>8395.09939980413</v>
      </c>
      <c r="K121" s="0" t="n">
        <f aca="false">0.016708634-G121*(0.000042037+0.0000001267*G121)</f>
        <v>0.0166992420101862</v>
      </c>
      <c r="L121" s="0" t="n">
        <f aca="false">SIN(RADIANS(J121))*(1.914602-G121*(0.004817+0.000014*G121))+SIN(RADIANS(2*J121))*(0.019993-0.000101*G121)+SIN(RADIANS(3*J121))*0.000289</f>
        <v>1.71742172113901</v>
      </c>
      <c r="M121" s="0" t="n">
        <f aca="false">I121+L121</f>
        <v>40.1381189753696</v>
      </c>
      <c r="N121" s="0" t="n">
        <f aca="false">J121+L121</f>
        <v>8396.81682152527</v>
      </c>
      <c r="O121" s="0" t="n">
        <f aca="false">(1.000001018*(1-K121*K121))/(1+K121*COS(RADIANS(N121)))</f>
        <v>1.00731092019821</v>
      </c>
      <c r="P121" s="0" t="n">
        <f aca="false">M121-0.00569-0.00478*SIN(RADIANS(125.04-1934.136*G121))</f>
        <v>40.1286013741749</v>
      </c>
      <c r="Q121" s="0" t="n">
        <f aca="false">23+(26+((21.448-G121*(46.815+G121*(0.00059-G121*0.001813))))/60)/60</f>
        <v>23.4363876457356</v>
      </c>
      <c r="R121" s="0" t="n">
        <f aca="false">Q121+0.00256*COS(RADIANS(125.04-1934.136*G121))</f>
        <v>23.437921070802</v>
      </c>
      <c r="S121" s="0" t="n">
        <f aca="false">DEGREES(ATAN2(COS(RADIANS(P121)),COS(RADIANS(R121))*SIN(RADIANS(P121))))</f>
        <v>37.7177477586198</v>
      </c>
      <c r="T121" s="0" t="n">
        <f aca="false">DEGREES(ASIN(SIN(RADIANS(R121))*SIN(RADIANS(P121))))</f>
        <v>14.8539126955532</v>
      </c>
      <c r="U121" s="0" t="n">
        <f aca="false">TAN(RADIANS(R121/2))*TAN(RADIANS(R121/2))</f>
        <v>0.0430293555427056</v>
      </c>
      <c r="V121" s="0" t="n">
        <f aca="false">4*DEGREES(U121*SIN(2*RADIANS(I121))-2*K121*SIN(RADIANS(J121))+4*K121*U121*SIN(RADIANS(J121))*COS(2*RADIANS(I121))-0.5*U121*U121*SIN(4*RADIANS(I121))-1.25*K121*K121*SIN(2*RADIANS(J121)))</f>
        <v>2.77419061381579</v>
      </c>
      <c r="W121" s="0" t="n">
        <f aca="false">DEGREES(ACOS(COS(RADIANS(90.833))/(COS(RADIANS($B$2))*COS(RADIANS(T121)))-TAN(RADIANS($B$2))*TAN(RADIANS(T121))))</f>
        <v>126.832621657774</v>
      </c>
      <c r="X121" s="7" t="n">
        <f aca="false">(720-4*$B$3-V121+$B$4*60)/1440</f>
        <v>0.506452837073739</v>
      </c>
      <c r="Y121" s="10" t="n">
        <f aca="false">(X121*1440-W121*4)/1440</f>
        <v>0.154139999135479</v>
      </c>
      <c r="Z121" s="7" t="n">
        <f aca="false">(X121*1440+W121*4)/1440</f>
        <v>0.858765675011999</v>
      </c>
      <c r="AA121" s="0" t="n">
        <f aca="false">8*W121</f>
        <v>1014.66097326219</v>
      </c>
      <c r="AB121" s="0" t="n">
        <f aca="false">MOD(E121*1440+V121+4*$B$3-60*$B$4,1440)</f>
        <v>770.707914613816</v>
      </c>
      <c r="AC121" s="0" t="n">
        <f aca="false">IF(AB121/4&lt;0,AB121/4+180,AB121/4-180)</f>
        <v>12.6769786534539</v>
      </c>
      <c r="AD121" s="0" t="n">
        <f aca="false">DEGREES(ACOS(SIN(RADIANS($B$2))*SIN(RADIANS(T121))+COS(RADIANS($B$2))*COS(RADIANS(T121))*COS(RADIANS(AC121))))</f>
        <v>50.7121948142561</v>
      </c>
      <c r="AE121" s="0" t="n">
        <f aca="false">90-AD121</f>
        <v>39.2878051857439</v>
      </c>
      <c r="AF121" s="0" t="n">
        <f aca="false">IF(AE121&gt;85,0,IF(AE121&gt;5,58.1/TAN(RADIANS(AE121))-0.07/POWER(TAN(RADIANS(AE121)),3)+0.000086/POWER(TAN(RADIANS(AE121)),5),IF(AE121&gt;-0.575,1735+AE121*(-518.2+AE121*(103.4+AE121*(-12.79+AE121*0.711))),-20.772/TAN(RADIANS(AE121)))))/3600</f>
        <v>0.0196909914333529</v>
      </c>
      <c r="AG121" s="0" t="n">
        <f aca="false">AE121+AF121</f>
        <v>39.3074961771772</v>
      </c>
      <c r="AH121" s="0" t="n">
        <f aca="false"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>195.90639208993</v>
      </c>
    </row>
    <row r="122" customFormat="false" ht="15" hidden="false" customHeight="false" outlineLevel="0" collapsed="false">
      <c r="D122" s="6" t="n">
        <f aca="false">D121+1</f>
        <v>44682</v>
      </c>
      <c r="E122" s="7" t="n">
        <f aca="false">$B$5</f>
        <v>0.541666666666667</v>
      </c>
      <c r="F122" s="8" t="n">
        <f aca="false">D122+2415018.5+E122-$B$4/24</f>
        <v>2459701</v>
      </c>
      <c r="G122" s="9" t="n">
        <f aca="false">(F122-2451545)/36525</f>
        <v>0.223299110198494</v>
      </c>
      <c r="I122" s="0" t="n">
        <f aca="false">MOD(280.46646+G122*(36000.76983+G122*0.0003032),360)</f>
        <v>39.4063446181026</v>
      </c>
      <c r="J122" s="0" t="n">
        <f aca="false">357.52911+G122*(35999.05029-0.0001537*G122)</f>
        <v>8396.08500008398</v>
      </c>
      <c r="K122" s="0" t="n">
        <f aca="false">0.016708634-G122*(0.000042037+0.0000001267*G122)</f>
        <v>0.0166992408577268</v>
      </c>
      <c r="L122" s="0" t="n">
        <f aca="false">SIN(RADIANS(J122))*(1.914602-G122*(0.004817+0.000014*G122))+SIN(RADIANS(2*J122))*(0.019993-0.000101*G122)+SIN(RADIANS(3*J122))*0.000289</f>
        <v>1.70278698500836</v>
      </c>
      <c r="M122" s="0" t="n">
        <f aca="false">I122+L122</f>
        <v>41.109131603111</v>
      </c>
      <c r="N122" s="0" t="n">
        <f aca="false">J122+L122</f>
        <v>8397.78778706899</v>
      </c>
      <c r="O122" s="0" t="n">
        <f aca="false">(1.000001018*(1-K122*K122))/(1+K122*COS(RADIANS(N122)))</f>
        <v>1.0075662111503</v>
      </c>
      <c r="P122" s="0" t="n">
        <f aca="false">M122-0.00569-0.00478*SIN(RADIANS(125.04-1934.136*G122))</f>
        <v>41.0996166497626</v>
      </c>
      <c r="Q122" s="0" t="n">
        <f aca="false">23+(26+((21.448-G122*(46.815+G122*(0.00059-G122*0.001813))))/60)/60</f>
        <v>23.436387289701</v>
      </c>
      <c r="R122" s="0" t="n">
        <f aca="false">Q122+0.00256*COS(RADIANS(125.04-1934.136*G122))</f>
        <v>23.437922608692</v>
      </c>
      <c r="S122" s="0" t="n">
        <f aca="false">DEGREES(ATAN2(COS(RADIANS(P122)),COS(RADIANS(R122))*SIN(RADIANS(P122))))</f>
        <v>38.6726658133726</v>
      </c>
      <c r="T122" s="0" t="n">
        <f aca="false">DEGREES(ASIN(SIN(RADIANS(R122))*SIN(RADIANS(P122))))</f>
        <v>15.1574497373731</v>
      </c>
      <c r="U122" s="0" t="n">
        <f aca="false">TAN(RADIANS(R122/2))*TAN(RADIANS(R122/2))</f>
        <v>0.0430293613501038</v>
      </c>
      <c r="V122" s="0" t="n">
        <f aca="false">4*DEGREES(U122*SIN(2*RADIANS(I122))-2*K122*SIN(RADIANS(J122))+4*K122*U122*SIN(RADIANS(J122))*COS(2*RADIANS(I122))-0.5*U122*U122*SIN(4*RADIANS(I122))-1.25*K122*K122*SIN(2*RADIANS(J122)))</f>
        <v>2.89662000046756</v>
      </c>
      <c r="W122" s="0" t="n">
        <f aca="false">DEGREES(ACOS(COS(RADIANS(90.833))/(COS(RADIANS($B$2))*COS(RADIANS(T122)))-TAN(RADIANS($B$2))*TAN(RADIANS(T122))))</f>
        <v>127.705846961142</v>
      </c>
      <c r="X122" s="7" t="n">
        <f aca="false">(720-4*$B$3-V122+$B$4*60)/1440</f>
        <v>0.506367816666342</v>
      </c>
      <c r="Y122" s="10" t="n">
        <f aca="false">(X122*1440-W122*4)/1440</f>
        <v>0.151629352885392</v>
      </c>
      <c r="Z122" s="7" t="n">
        <f aca="false">(X122*1440+W122*4)/1440</f>
        <v>0.861106280447292</v>
      </c>
      <c r="AA122" s="0" t="n">
        <f aca="false">8*W122</f>
        <v>1021.64677568914</v>
      </c>
      <c r="AB122" s="0" t="n">
        <f aca="false">MOD(E122*1440+V122+4*$B$3-60*$B$4,1440)</f>
        <v>770.830344000468</v>
      </c>
      <c r="AC122" s="0" t="n">
        <f aca="false">IF(AB122/4&lt;0,AB122/4+180,AB122/4-180)</f>
        <v>12.7075860001169</v>
      </c>
      <c r="AD122" s="0" t="n">
        <f aca="false">DEGREES(ACOS(SIN(RADIANS($B$2))*SIN(RADIANS(T122))+COS(RADIANS($B$2))*COS(RADIANS(T122))*COS(RADIANS(AC122))))</f>
        <v>50.4144677463866</v>
      </c>
      <c r="AE122" s="0" t="n">
        <f aca="false">90-AD122</f>
        <v>39.5855322536134</v>
      </c>
      <c r="AF122" s="0" t="n">
        <f aca="false">IF(AE122&gt;85,0,IF(AE122&gt;5,58.1/TAN(RADIANS(AE122))-0.07/POWER(TAN(RADIANS(AE122)),3)+0.000086/POWER(TAN(RADIANS(AE122)),5),IF(AE122&gt;-0.575,1735+AE122*(-518.2+AE122*(103.4+AE122*(-12.79+AE122*0.711))),-20.772/TAN(RADIANS(AE122)))))/3600</f>
        <v>0.0194842631752062</v>
      </c>
      <c r="AG122" s="0" t="n">
        <f aca="false">AE122+AF122</f>
        <v>39.6050165167886</v>
      </c>
      <c r="AH122" s="0" t="n">
        <f aca="false"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>195.991959508933</v>
      </c>
    </row>
    <row r="123" customFormat="false" ht="15" hidden="false" customHeight="false" outlineLevel="0" collapsed="false">
      <c r="D123" s="6" t="n">
        <f aca="false">D122+1</f>
        <v>44683</v>
      </c>
      <c r="E123" s="7" t="n">
        <f aca="false">$B$5</f>
        <v>0.541666666666667</v>
      </c>
      <c r="F123" s="8" t="n">
        <f aca="false">D123+2415018.5+E123-$B$4/24</f>
        <v>2459702</v>
      </c>
      <c r="G123" s="9" t="n">
        <f aca="false">(F123-2451545)/36525</f>
        <v>0.223326488706366</v>
      </c>
      <c r="I123" s="0" t="n">
        <f aca="false">MOD(280.46646+G123*(36000.76983+G123*0.0003032),360)</f>
        <v>40.3919919819746</v>
      </c>
      <c r="J123" s="0" t="n">
        <f aca="false">357.52911+G123*(35999.05029-0.0001537*G123)</f>
        <v>8397.07060036382</v>
      </c>
      <c r="K123" s="0" t="n">
        <f aca="false">0.016708634-G123*(0.000042037+0.0000001267*G123)</f>
        <v>0.0166992397052672</v>
      </c>
      <c r="L123" s="0" t="n">
        <f aca="false">SIN(RADIANS(J123))*(1.914602-G123*(0.004817+0.000014*G123))+SIN(RADIANS(2*J123))*(0.019993-0.000101*G123)+SIN(RADIANS(3*J123))*0.000289</f>
        <v>1.68766253537412</v>
      </c>
      <c r="M123" s="0" t="n">
        <f aca="false">I123+L123</f>
        <v>42.0796545173487</v>
      </c>
      <c r="N123" s="0" t="n">
        <f aca="false">J123+L123</f>
        <v>8398.7582628992</v>
      </c>
      <c r="O123" s="0" t="n">
        <f aca="false">(1.000001018*(1-K123*K123))/(1+K123*COS(RADIANS(N123)))</f>
        <v>1.00781923290993</v>
      </c>
      <c r="P123" s="0" t="n">
        <f aca="false">M123-0.00569-0.00478*SIN(RADIANS(125.04-1934.136*G123))</f>
        <v>42.0701422151139</v>
      </c>
      <c r="Q123" s="0" t="n">
        <f aca="false">23+(26+((21.448-G123*(46.815+G123*(0.00059-G123*0.001813))))/60)/60</f>
        <v>23.4363869336664</v>
      </c>
      <c r="R123" s="0" t="n">
        <f aca="false">Q123+0.00256*COS(RADIANS(125.04-1934.136*G123))</f>
        <v>23.4379241452705</v>
      </c>
      <c r="S123" s="0" t="n">
        <f aca="false">DEGREES(ATAN2(COS(RADIANS(P123)),COS(RADIANS(R123))*SIN(RADIANS(P123))))</f>
        <v>39.6298266690993</v>
      </c>
      <c r="T123" s="0" t="n">
        <f aca="false">DEGREES(ASIN(SIN(RADIANS(R123))*SIN(RADIANS(P123))))</f>
        <v>15.4568087914608</v>
      </c>
      <c r="U123" s="0" t="n">
        <f aca="false">TAN(RADIANS(R123/2))*TAN(RADIANS(R123/2))</f>
        <v>0.0430293671525502</v>
      </c>
      <c r="V123" s="0" t="n">
        <f aca="false">4*DEGREES(U123*SIN(2*RADIANS(I123))-2*K123*SIN(RADIANS(J123))+4*K123*U123*SIN(RADIANS(J123))*COS(2*RADIANS(I123))-0.5*U123*U123*SIN(4*RADIANS(I123))-1.25*K123*K123*SIN(2*RADIANS(J123)))</f>
        <v>3.01010699583615</v>
      </c>
      <c r="W123" s="0" t="n">
        <f aca="false">DEGREES(ACOS(COS(RADIANS(90.833))/(COS(RADIANS($B$2))*COS(RADIANS(T123)))-TAN(RADIANS($B$2))*TAN(RADIANS(T123))))</f>
        <v>128.579822578713</v>
      </c>
      <c r="X123" s="7" t="n">
        <f aca="false">(720-4*$B$3-V123+$B$4*60)/1440</f>
        <v>0.506289006252892</v>
      </c>
      <c r="Y123" s="10" t="n">
        <f aca="false">(X123*1440-W123*4)/1440</f>
        <v>0.149122832423134</v>
      </c>
      <c r="Z123" s="7" t="n">
        <f aca="false">(X123*1440+W123*4)/1440</f>
        <v>0.863455180082649</v>
      </c>
      <c r="AA123" s="0" t="n">
        <f aca="false">8*W123</f>
        <v>1028.6385806297</v>
      </c>
      <c r="AB123" s="0" t="n">
        <f aca="false">MOD(E123*1440+V123+4*$B$3-60*$B$4,1440)</f>
        <v>770.943830995836</v>
      </c>
      <c r="AC123" s="0" t="n">
        <f aca="false">IF(AB123/4&lt;0,AB123/4+180,AB123/4-180)</f>
        <v>12.735957748959</v>
      </c>
      <c r="AD123" s="0" t="n">
        <f aca="false">DEGREES(ACOS(SIN(RADIANS($B$2))*SIN(RADIANS(T123))+COS(RADIANS($B$2))*COS(RADIANS(T123))*COS(RADIANS(AC123))))</f>
        <v>50.1206727611448</v>
      </c>
      <c r="AE123" s="0" t="n">
        <f aca="false">90-AD123</f>
        <v>39.8793272388552</v>
      </c>
      <c r="AF123" s="0" t="n">
        <f aca="false">IF(AE123&gt;85,0,IF(AE123&gt;5,58.1/TAN(RADIANS(AE123))-0.07/POWER(TAN(RADIANS(AE123)),3)+0.000086/POWER(TAN(RADIANS(AE123)),5),IF(AE123&gt;-0.575,1735+AE123*(-518.2+AE123*(103.4+AE123*(-12.79+AE123*0.711))),-20.772/TAN(RADIANS(AE123)))))/3600</f>
        <v>0.019282774286982</v>
      </c>
      <c r="AG123" s="0" t="n">
        <f aca="false">AE123+AF123</f>
        <v>39.8986100131422</v>
      </c>
      <c r="AH123" s="0" t="n">
        <f aca="false"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>196.07470390818</v>
      </c>
    </row>
    <row r="124" customFormat="false" ht="15" hidden="false" customHeight="false" outlineLevel="0" collapsed="false">
      <c r="D124" s="6" t="n">
        <f aca="false">D123+1</f>
        <v>44684</v>
      </c>
      <c r="E124" s="7" t="n">
        <f aca="false">$B$5</f>
        <v>0.541666666666667</v>
      </c>
      <c r="F124" s="8" t="n">
        <f aca="false">D124+2415018.5+E124-$B$4/24</f>
        <v>2459703</v>
      </c>
      <c r="G124" s="9" t="n">
        <f aca="false">(F124-2451545)/36525</f>
        <v>0.223353867214237</v>
      </c>
      <c r="I124" s="0" t="n">
        <f aca="false">MOD(280.46646+G124*(36000.76983+G124*0.0003032),360)</f>
        <v>41.3776393458465</v>
      </c>
      <c r="J124" s="0" t="n">
        <f aca="false">357.52911+G124*(35999.05029-0.0001537*G124)</f>
        <v>8398.05620064367</v>
      </c>
      <c r="K124" s="0" t="n">
        <f aca="false">0.016708634-G124*(0.000042037+0.0000001267*G124)</f>
        <v>0.0166992385528074</v>
      </c>
      <c r="L124" s="0" t="n">
        <f aca="false">SIN(RADIANS(J124))*(1.914602-G124*(0.004817+0.000014*G124))+SIN(RADIANS(2*J124))*(0.019993-0.000101*G124)+SIN(RADIANS(3*J124))*0.000289</f>
        <v>1.67205317857506</v>
      </c>
      <c r="M124" s="0" t="n">
        <f aca="false">I124+L124</f>
        <v>43.0496925244216</v>
      </c>
      <c r="N124" s="0" t="n">
        <f aca="false">J124+L124</f>
        <v>8399.72825382225</v>
      </c>
      <c r="O124" s="0" t="n">
        <f aca="false">(1.000001018*(1-K124*K124))/(1+K124*COS(RADIANS(N124)))</f>
        <v>1.00806991404516</v>
      </c>
      <c r="P124" s="0" t="n">
        <f aca="false">M124-0.00569-0.00478*SIN(RADIANS(125.04-1934.136*G124))</f>
        <v>43.0401828765653</v>
      </c>
      <c r="Q124" s="0" t="n">
        <f aca="false">23+(26+((21.448-G124*(46.815+G124*(0.00059-G124*0.001813))))/60)/60</f>
        <v>23.4363865776318</v>
      </c>
      <c r="R124" s="0" t="n">
        <f aca="false">Q124+0.00256*COS(RADIANS(125.04-1934.136*G124))</f>
        <v>23.4379256805361</v>
      </c>
      <c r="S124" s="0" t="n">
        <f aca="false">DEGREES(ATAN2(COS(RADIANS(P124)),COS(RADIANS(R124))*SIN(RADIANS(P124))))</f>
        <v>40.5892577047795</v>
      </c>
      <c r="T124" s="0" t="n">
        <f aca="false">DEGREES(ASIN(SIN(RADIANS(R124))*SIN(RADIANS(P124))))</f>
        <v>15.7519022867696</v>
      </c>
      <c r="U124" s="0" t="n">
        <f aca="false">TAN(RADIANS(R124/2))*TAN(RADIANS(R124/2))</f>
        <v>0.0430293729500387</v>
      </c>
      <c r="V124" s="0" t="n">
        <f aca="false">4*DEGREES(U124*SIN(2*RADIANS(I124))-2*K124*SIN(RADIANS(J124))+4*K124*U124*SIN(RADIANS(J124))*COS(2*RADIANS(I124))-0.5*U124*U124*SIN(4*RADIANS(I124))-1.25*K124*K124*SIN(2*RADIANS(J124)))</f>
        <v>3.11454109734699</v>
      </c>
      <c r="W124" s="0" t="n">
        <f aca="false">DEGREES(ACOS(COS(RADIANS(90.833))/(COS(RADIANS($B$2))*COS(RADIANS(T124)))-TAN(RADIANS($B$2))*TAN(RADIANS(T124))))</f>
        <v>129.454471769209</v>
      </c>
      <c r="X124" s="7" t="n">
        <f aca="false">(720-4*$B$3-V124+$B$4*60)/1440</f>
        <v>0.506216482571287</v>
      </c>
      <c r="Y124" s="10" t="n">
        <f aca="false">(X124*1440-W124*4)/1440</f>
        <v>0.146620727656817</v>
      </c>
      <c r="Z124" s="7" t="n">
        <f aca="false">(X124*1440+W124*4)/1440</f>
        <v>0.865812237485757</v>
      </c>
      <c r="AA124" s="0" t="n">
        <f aca="false">8*W124</f>
        <v>1035.63577415367</v>
      </c>
      <c r="AB124" s="0" t="n">
        <f aca="false">MOD(E124*1440+V124+4*$B$3-60*$B$4,1440)</f>
        <v>771.048265097347</v>
      </c>
      <c r="AC124" s="0" t="n">
        <f aca="false">IF(AB124/4&lt;0,AB124/4+180,AB124/4-180)</f>
        <v>12.7620662743367</v>
      </c>
      <c r="AD124" s="0" t="n">
        <f aca="false">DEGREES(ACOS(SIN(RADIANS($B$2))*SIN(RADIANS(T124))+COS(RADIANS($B$2))*COS(RADIANS(T124))*COS(RADIANS(AC124))))</f>
        <v>49.8308889890074</v>
      </c>
      <c r="AE124" s="0" t="n">
        <f aca="false">90-AD124</f>
        <v>40.1691110109926</v>
      </c>
      <c r="AF124" s="0" t="n">
        <f aca="false">IF(AE124&gt;85,0,IF(AE124&gt;5,58.1/TAN(RADIANS(AE124))-0.07/POWER(TAN(RADIANS(AE124)),3)+0.000086/POWER(TAN(RADIANS(AE124)),5),IF(AE124&gt;-0.575,1735+AE124*(-518.2+AE124*(103.4+AE124*(-12.79+AE124*0.711))),-20.772/TAN(RADIANS(AE124)))))/3600</f>
        <v>0.0190864235190795</v>
      </c>
      <c r="AG124" s="0" t="n">
        <f aca="false">AE124+AF124</f>
        <v>40.1881974345116</v>
      </c>
      <c r="AH124" s="0" t="n">
        <f aca="false"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>196.15454262019</v>
      </c>
    </row>
    <row r="125" customFormat="false" ht="15" hidden="false" customHeight="false" outlineLevel="0" collapsed="false">
      <c r="D125" s="6" t="n">
        <f aca="false">D124+1</f>
        <v>44685</v>
      </c>
      <c r="E125" s="7" t="n">
        <f aca="false">$B$5</f>
        <v>0.541666666666667</v>
      </c>
      <c r="F125" s="8" t="n">
        <f aca="false">D125+2415018.5+E125-$B$4/24</f>
        <v>2459704</v>
      </c>
      <c r="G125" s="9" t="n">
        <f aca="false">(F125-2451545)/36525</f>
        <v>0.223381245722108</v>
      </c>
      <c r="I125" s="0" t="n">
        <f aca="false">MOD(280.46646+G125*(36000.76983+G125*0.0003032),360)</f>
        <v>42.3632867097203</v>
      </c>
      <c r="J125" s="0" t="n">
        <f aca="false">357.52911+G125*(35999.05029-0.0001537*G125)</f>
        <v>8399.04180092352</v>
      </c>
      <c r="K125" s="0" t="n">
        <f aca="false">0.016708634-G125*(0.000042037+0.0000001267*G125)</f>
        <v>0.0166992374003474</v>
      </c>
      <c r="L125" s="0" t="n">
        <f aca="false">SIN(RADIANS(J125))*(1.914602-G125*(0.004817+0.000014*G125))+SIN(RADIANS(2*J125))*(0.019993-0.000101*G125)+SIN(RADIANS(3*J125))*0.000289</f>
        <v>1.65596384715259</v>
      </c>
      <c r="M125" s="0" t="n">
        <f aca="false">I125+L125</f>
        <v>44.0192505568729</v>
      </c>
      <c r="N125" s="0" t="n">
        <f aca="false">J125+L125</f>
        <v>8400.69776477067</v>
      </c>
      <c r="O125" s="0" t="n">
        <f aca="false">(1.000001018*(1-K125*K125))/(1+K125*COS(RADIANS(N125)))</f>
        <v>1.0083181838917</v>
      </c>
      <c r="P125" s="0" t="n">
        <f aca="false">M125-0.00569-0.00478*SIN(RADIANS(125.04-1934.136*G125))</f>
        <v>44.0097435666578</v>
      </c>
      <c r="Q125" s="0" t="n">
        <f aca="false">23+(26+((21.448-G125*(46.815+G125*(0.00059-G125*0.001813))))/60)/60</f>
        <v>23.4363862215971</v>
      </c>
      <c r="R125" s="0" t="n">
        <f aca="false">Q125+0.00256*COS(RADIANS(125.04-1934.136*G125))</f>
        <v>23.4379272144869</v>
      </c>
      <c r="S125" s="0" t="n">
        <f aca="false">DEGREES(ATAN2(COS(RADIANS(P125)),COS(RADIANS(R125))*SIN(RADIANS(P125))))</f>
        <v>41.5509835520565</v>
      </c>
      <c r="T125" s="0" t="n">
        <f aca="false">DEGREES(ASIN(SIN(RADIANS(R125))*SIN(RADIANS(P125))))</f>
        <v>16.0426432174188</v>
      </c>
      <c r="U125" s="0" t="n">
        <f aca="false">TAN(RADIANS(R125/2))*TAN(RADIANS(R125/2))</f>
        <v>0.0430293787425631</v>
      </c>
      <c r="V125" s="0" t="n">
        <f aca="false">4*DEGREES(U125*SIN(2*RADIANS(I125))-2*K125*SIN(RADIANS(J125))+4*K125*U125*SIN(RADIANS(J125))*COS(2*RADIANS(I125))-0.5*U125*U125*SIN(4*RADIANS(I125))-1.25*K125*K125*SIN(2*RADIANS(J125)))</f>
        <v>3.20982273202372</v>
      </c>
      <c r="W125" s="0" t="n">
        <f aca="false">DEGREES(ACOS(COS(RADIANS(90.833))/(COS(RADIANS($B$2))*COS(RADIANS(T125)))-TAN(RADIANS($B$2))*TAN(RADIANS(T125))))</f>
        <v>130.329708131739</v>
      </c>
      <c r="X125" s="7" t="n">
        <f aca="false">(720-4*$B$3-V125+$B$4*60)/1440</f>
        <v>0.506150314769428</v>
      </c>
      <c r="Y125" s="10" t="n">
        <f aca="false">(X125*1440-W125*4)/1440</f>
        <v>0.144123347736821</v>
      </c>
      <c r="Z125" s="7" t="n">
        <f aca="false">(X125*1440+W125*4)/1440</f>
        <v>0.868177281802036</v>
      </c>
      <c r="AA125" s="0" t="n">
        <f aca="false">8*W125</f>
        <v>1042.63766505391</v>
      </c>
      <c r="AB125" s="0" t="n">
        <f aca="false">MOD(E125*1440+V125+4*$B$3-60*$B$4,1440)</f>
        <v>771.143546732024</v>
      </c>
      <c r="AC125" s="0" t="n">
        <f aca="false">IF(AB125/4&lt;0,AB125/4+180,AB125/4-180)</f>
        <v>12.7858866830059</v>
      </c>
      <c r="AD125" s="0" t="n">
        <f aca="false">DEGREES(ACOS(SIN(RADIANS($B$2))*SIN(RADIANS(T125))+COS(RADIANS($B$2))*COS(RADIANS(T125))*COS(RADIANS(AC125))))</f>
        <v>49.5451953554281</v>
      </c>
      <c r="AE125" s="0" t="n">
        <f aca="false">90-AD125</f>
        <v>40.4548046445719</v>
      </c>
      <c r="AF125" s="0" t="n">
        <f aca="false">IF(AE125&gt;85,0,IF(AE125&gt;5,58.1/TAN(RADIANS(AE125))-0.07/POWER(TAN(RADIANS(AE125)),3)+0.000086/POWER(TAN(RADIANS(AE125)),5),IF(AE125&gt;-0.575,1735+AE125*(-518.2+AE125*(103.4+AE125*(-12.79+AE125*0.711))),-20.772/TAN(RADIANS(AE125)))))/3600</f>
        <v>0.0188951142040891</v>
      </c>
      <c r="AG125" s="0" t="n">
        <f aca="false">AE125+AF125</f>
        <v>40.473699758776</v>
      </c>
      <c r="AH125" s="0" t="n">
        <f aca="false"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>196.231395497385</v>
      </c>
    </row>
    <row r="126" customFormat="false" ht="15" hidden="false" customHeight="false" outlineLevel="0" collapsed="false">
      <c r="D126" s="6" t="n">
        <f aca="false">D125+1</f>
        <v>44686</v>
      </c>
      <c r="E126" s="7" t="n">
        <f aca="false">$B$5</f>
        <v>0.541666666666667</v>
      </c>
      <c r="F126" s="8" t="n">
        <f aca="false">D126+2415018.5+E126-$B$4/24</f>
        <v>2459705</v>
      </c>
      <c r="G126" s="9" t="n">
        <f aca="false">(F126-2451545)/36525</f>
        <v>0.223408624229979</v>
      </c>
      <c r="I126" s="0" t="n">
        <f aca="false">MOD(280.46646+G126*(36000.76983+G126*0.0003032),360)</f>
        <v>43.3489340735905</v>
      </c>
      <c r="J126" s="0" t="n">
        <f aca="false">357.52911+G126*(35999.05029-0.0001537*G126)</f>
        <v>8400.02740120336</v>
      </c>
      <c r="K126" s="0" t="n">
        <f aca="false">0.016708634-G126*(0.000042037+0.0000001267*G126)</f>
        <v>0.0166992362478872</v>
      </c>
      <c r="L126" s="0" t="n">
        <f aca="false">SIN(RADIANS(J126))*(1.914602-G126*(0.004817+0.000014*G126))+SIN(RADIANS(2*J126))*(0.019993-0.000101*G126)+SIN(RADIANS(3*J126))*0.000289</f>
        <v>1.6393995980715</v>
      </c>
      <c r="M126" s="0" t="n">
        <f aca="false">I126+L126</f>
        <v>44.988333671662</v>
      </c>
      <c r="N126" s="0" t="n">
        <f aca="false">J126+L126</f>
        <v>8401.66680080143</v>
      </c>
      <c r="O126" s="0" t="n">
        <f aca="false">(1.000001018*(1-K126*K126))/(1+K126*COS(RADIANS(N126)))</f>
        <v>1.00856397256968</v>
      </c>
      <c r="P126" s="0" t="n">
        <f aca="false">M126-0.00569-0.00478*SIN(RADIANS(125.04-1934.136*G126))</f>
        <v>44.9788293423484</v>
      </c>
      <c r="Q126" s="0" t="n">
        <f aca="false">23+(26+((21.448-G126*(46.815+G126*(0.00059-G126*0.001813))))/60)/60</f>
        <v>23.4363858655625</v>
      </c>
      <c r="R126" s="0" t="n">
        <f aca="false">Q126+0.00256*COS(RADIANS(125.04-1934.136*G126))</f>
        <v>23.4379287471215</v>
      </c>
      <c r="S126" s="0" t="n">
        <f aca="false">DEGREES(ATAN2(COS(RADIANS(P126)),COS(RADIANS(R126))*SIN(RADIANS(P126))))</f>
        <v>42.5150260332551</v>
      </c>
      <c r="T126" s="0" t="n">
        <f aca="false">DEGREES(ASIN(SIN(RADIANS(R126))*SIN(RADIANS(P126))))</f>
        <v>16.3289451782519</v>
      </c>
      <c r="U126" s="0" t="n">
        <f aca="false">TAN(RADIANS(R126/2))*TAN(RADIANS(R126/2))</f>
        <v>0.0430293845301174</v>
      </c>
      <c r="V126" s="0" t="n">
        <f aca="false">4*DEGREES(U126*SIN(2*RADIANS(I126))-2*K126*SIN(RADIANS(J126))+4*K126*U126*SIN(RADIANS(J126))*COS(2*RADIANS(I126))-0.5*U126*U126*SIN(4*RADIANS(I126))-1.25*K126*K126*SIN(2*RADIANS(J126)))</f>
        <v>3.29586353156316</v>
      </c>
      <c r="W126" s="0" t="n">
        <f aca="false">DEGREES(ACOS(COS(RADIANS(90.833))/(COS(RADIANS($B$2))*COS(RADIANS(T126)))-TAN(RADIANS($B$2))*TAN(RADIANS(T126))))</f>
        <v>131.205434897273</v>
      </c>
      <c r="X126" s="7" t="n">
        <f aca="false">(720-4*$B$3-V126+$B$4*60)/1440</f>
        <v>0.506090564214192</v>
      </c>
      <c r="Y126" s="10" t="n">
        <f aca="false">(X126*1440-W126*4)/1440</f>
        <v>0.141631022832879</v>
      </c>
      <c r="Z126" s="7" t="n">
        <f aca="false">(X126*1440+W126*4)/1440</f>
        <v>0.870550105595505</v>
      </c>
      <c r="AA126" s="0" t="n">
        <f aca="false">8*W126</f>
        <v>1049.64347917818</v>
      </c>
      <c r="AB126" s="0" t="n">
        <f aca="false">MOD(E126*1440+V126+4*$B$3-60*$B$4,1440)</f>
        <v>771.229587531563</v>
      </c>
      <c r="AC126" s="0" t="n">
        <f aca="false">IF(AB126/4&lt;0,AB126/4+180,AB126/4-180)</f>
        <v>12.8073968828908</v>
      </c>
      <c r="AD126" s="0" t="n">
        <f aca="false">DEGREES(ACOS(SIN(RADIANS($B$2))*SIN(RADIANS(T126))+COS(RADIANS($B$2))*COS(RADIANS(T126))*COS(RADIANS(AC126))))</f>
        <v>49.2636705721534</v>
      </c>
      <c r="AE126" s="0" t="n">
        <f aca="false">90-AD126</f>
        <v>40.7363294278466</v>
      </c>
      <c r="AF126" s="0" t="n">
        <f aca="false">IF(AE126&gt;85,0,IF(AE126&gt;5,58.1/TAN(RADIANS(AE126))-0.07/POWER(TAN(RADIANS(AE126)),3)+0.000086/POWER(TAN(RADIANS(AE126)),5),IF(AE126&gt;-0.575,1735+AE126*(-518.2+AE126*(103.4+AE126*(-12.79+AE126*0.711))),-20.772/TAN(RADIANS(AE126)))))/3600</f>
        <v>0.018708754080283</v>
      </c>
      <c r="AG126" s="0" t="n">
        <f aca="false">AE126+AF126</f>
        <v>40.7550381819269</v>
      </c>
      <c r="AH126" s="0" t="n">
        <f aca="false"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>196.305185088594</v>
      </c>
    </row>
    <row r="127" customFormat="false" ht="15" hidden="false" customHeight="false" outlineLevel="0" collapsed="false">
      <c r="D127" s="6" t="n">
        <f aca="false">D126+1</f>
        <v>44687</v>
      </c>
      <c r="E127" s="7" t="n">
        <f aca="false">$B$5</f>
        <v>0.541666666666667</v>
      </c>
      <c r="F127" s="8" t="n">
        <f aca="false">D127+2415018.5+E127-$B$4/24</f>
        <v>2459706</v>
      </c>
      <c r="G127" s="9" t="n">
        <f aca="false">(F127-2451545)/36525</f>
        <v>0.223436002737851</v>
      </c>
      <c r="I127" s="0" t="n">
        <f aca="false">MOD(280.46646+G127*(36000.76983+G127*0.0003032),360)</f>
        <v>44.3345814374643</v>
      </c>
      <c r="J127" s="0" t="n">
        <f aca="false">357.52911+G127*(35999.05029-0.0001537*G127)</f>
        <v>8401.0130014832</v>
      </c>
      <c r="K127" s="0" t="n">
        <f aca="false">0.016708634-G127*(0.000042037+0.0000001267*G127)</f>
        <v>0.0166992350954268</v>
      </c>
      <c r="L127" s="0" t="n">
        <f aca="false">SIN(RADIANS(J127))*(1.914602-G127*(0.004817+0.000014*G127))+SIN(RADIANS(2*J127))*(0.019993-0.000101*G127)+SIN(RADIANS(3*J127))*0.000289</f>
        <v>1.62236561092531</v>
      </c>
      <c r="M127" s="0" t="n">
        <f aca="false">I127+L127</f>
        <v>45.9569470483896</v>
      </c>
      <c r="N127" s="0" t="n">
        <f aca="false">J127+L127</f>
        <v>8402.63536709413</v>
      </c>
      <c r="O127" s="0" t="n">
        <f aca="false">(1.000001018*(1-K127*K127))/(1+K127*COS(RADIANS(N127)))</f>
        <v>1.00880721100006</v>
      </c>
      <c r="P127" s="0" t="n">
        <f aca="false">M127-0.00569-0.00478*SIN(RADIANS(125.04-1934.136*G127))</f>
        <v>45.9474453832357</v>
      </c>
      <c r="Q127" s="0" t="n">
        <f aca="false">23+(26+((21.448-G127*(46.815+G127*(0.00059-G127*0.001813))))/60)/60</f>
        <v>23.4363855095279</v>
      </c>
      <c r="R127" s="0" t="n">
        <f aca="false">Q127+0.00256*COS(RADIANS(125.04-1934.136*G127))</f>
        <v>23.4379302784381</v>
      </c>
      <c r="S127" s="0" t="n">
        <f aca="false">DEGREES(ATAN2(COS(RADIANS(P127)),COS(RADIANS(R127))*SIN(RADIANS(P127))))</f>
        <v>43.4814041011475</v>
      </c>
      <c r="T127" s="0" t="n">
        <f aca="false">DEGREES(ASIN(SIN(RADIANS(R127))*SIN(RADIANS(P127))))</f>
        <v>16.6107224022681</v>
      </c>
      <c r="U127" s="0" t="n">
        <f aca="false">TAN(RADIANS(R127/2))*TAN(RADIANS(R127/2))</f>
        <v>0.0430293903126954</v>
      </c>
      <c r="V127" s="0" t="n">
        <f aca="false">4*DEGREES(U127*SIN(2*RADIANS(I127))-2*K127*SIN(RADIANS(J127))+4*K127*U127*SIN(RADIANS(J127))*COS(2*RADIANS(I127))-0.5*U127*U127*SIN(4*RADIANS(I127))-1.25*K127*K127*SIN(2*RADIANS(J127)))</f>
        <v>3.37258659908619</v>
      </c>
      <c r="W127" s="0" t="n">
        <f aca="false">DEGREES(ACOS(COS(RADIANS(90.833))/(COS(RADIANS($B$2))*COS(RADIANS(T127)))-TAN(RADIANS($B$2))*TAN(RADIANS(T127))))</f>
        <v>132.081544154184</v>
      </c>
      <c r="X127" s="7" t="n">
        <f aca="false">(720-4*$B$3-V127+$B$4*60)/1440</f>
        <v>0.50603728430619</v>
      </c>
      <c r="Y127" s="10" t="n">
        <f aca="false">(X127*1440-W127*4)/1440</f>
        <v>0.139144106100124</v>
      </c>
      <c r="Z127" s="7" t="n">
        <f aca="false">(X127*1440+W127*4)/1440</f>
        <v>0.872930462512256</v>
      </c>
      <c r="AA127" s="0" t="n">
        <f aca="false">8*W127</f>
        <v>1056.65235323347</v>
      </c>
      <c r="AB127" s="0" t="n">
        <f aca="false">MOD(E127*1440+V127+4*$B$3-60*$B$4,1440)</f>
        <v>771.306310599086</v>
      </c>
      <c r="AC127" s="0" t="n">
        <f aca="false">IF(AB127/4&lt;0,AB127/4+180,AB127/4-180)</f>
        <v>12.8265776497715</v>
      </c>
      <c r="AD127" s="0" t="n">
        <f aca="false">DEGREES(ACOS(SIN(RADIANS($B$2))*SIN(RADIANS(T127))+COS(RADIANS($B$2))*COS(RADIANS(T127))*COS(RADIANS(AC127))))</f>
        <v>48.9863931262143</v>
      </c>
      <c r="AE127" s="0" t="n">
        <f aca="false">90-AD127</f>
        <v>41.0136068737857</v>
      </c>
      <c r="AF127" s="0" t="n">
        <f aca="false">IF(AE127&gt;85,0,IF(AE127&gt;5,58.1/TAN(RADIANS(AE127))-0.07/POWER(TAN(RADIANS(AE127)),3)+0.000086/POWER(TAN(RADIANS(AE127)),5),IF(AE127&gt;-0.575,1735+AE127*(-518.2+AE127*(103.4+AE127*(-12.79+AE127*0.711))),-20.772/TAN(RADIANS(AE127)))))/3600</f>
        <v>0.0185272551230004</v>
      </c>
      <c r="AG127" s="0" t="n">
        <f aca="false">AE127+AF127</f>
        <v>41.0321341289087</v>
      </c>
      <c r="AH127" s="0" t="n">
        <f aca="false"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>196.375836817973</v>
      </c>
    </row>
    <row r="128" customFormat="false" ht="15" hidden="false" customHeight="false" outlineLevel="0" collapsed="false">
      <c r="D128" s="6" t="n">
        <f aca="false">D127+1</f>
        <v>44688</v>
      </c>
      <c r="E128" s="7" t="n">
        <f aca="false">$B$5</f>
        <v>0.541666666666667</v>
      </c>
      <c r="F128" s="8" t="n">
        <f aca="false">D128+2415018.5+E128-$B$4/24</f>
        <v>2459707</v>
      </c>
      <c r="G128" s="9" t="n">
        <f aca="false">(F128-2451545)/36525</f>
        <v>0.223463381245722</v>
      </c>
      <c r="I128" s="0" t="n">
        <f aca="false">MOD(280.46646+G128*(36000.76983+G128*0.0003032),360)</f>
        <v>45.3202288013381</v>
      </c>
      <c r="J128" s="0" t="n">
        <f aca="false">357.52911+G128*(35999.05029-0.0001537*G128)</f>
        <v>8401.99860176305</v>
      </c>
      <c r="K128" s="0" t="n">
        <f aca="false">0.016708634-G128*(0.000042037+0.0000001267*G128)</f>
        <v>0.0166992339429662</v>
      </c>
      <c r="L128" s="0" t="n">
        <f aca="false">SIN(RADIANS(J128))*(1.914602-G128*(0.004817+0.000014*G128))+SIN(RADIANS(2*J128))*(0.019993-0.000101*G128)+SIN(RADIANS(3*J128))*0.000289</f>
        <v>1.60486718612661</v>
      </c>
      <c r="M128" s="0" t="n">
        <f aca="false">I128+L128</f>
        <v>46.9250959874647</v>
      </c>
      <c r="N128" s="0" t="n">
        <f aca="false">J128+L128</f>
        <v>8403.60346894917</v>
      </c>
      <c r="O128" s="0" t="n">
        <f aca="false">(1.000001018*(1-K128*K128))/(1+K128*COS(RADIANS(N128)))</f>
        <v>1.00904783092082</v>
      </c>
      <c r="P128" s="0" t="n">
        <f aca="false">M128-0.00569-0.00478*SIN(RADIANS(125.04-1934.136*G128))</f>
        <v>46.9155969897263</v>
      </c>
      <c r="Q128" s="0" t="n">
        <f aca="false">23+(26+((21.448-G128*(46.815+G128*(0.00059-G128*0.001813))))/60)/60</f>
        <v>23.4363851534933</v>
      </c>
      <c r="R128" s="0" t="n">
        <f aca="false">Q128+0.00256*COS(RADIANS(125.04-1934.136*G128))</f>
        <v>23.4379318084353</v>
      </c>
      <c r="S128" s="0" t="n">
        <f aca="false">DEGREES(ATAN2(COS(RADIANS(P128)),COS(RADIANS(R128))*SIN(RADIANS(P128))))</f>
        <v>44.4501337806353</v>
      </c>
      <c r="T128" s="0" t="n">
        <f aca="false">DEGREES(ASIN(SIN(RADIANS(R128))*SIN(RADIANS(P128))))</f>
        <v>16.8878897998886</v>
      </c>
      <c r="U128" s="0" t="n">
        <f aca="false">TAN(RADIANS(R128/2))*TAN(RADIANS(R128/2))</f>
        <v>0.0430293960902912</v>
      </c>
      <c r="V128" s="0" t="n">
        <f aca="false">4*DEGREES(U128*SIN(2*RADIANS(I128))-2*K128*SIN(RADIANS(J128))+4*K128*U128*SIN(RADIANS(J128))*COS(2*RADIANS(I128))-0.5*U128*U128*SIN(4*RADIANS(I128))-1.25*K128*K128*SIN(2*RADIANS(J128)))</f>
        <v>3.43992676628475</v>
      </c>
      <c r="W128" s="0" t="n">
        <f aca="false">DEGREES(ACOS(COS(RADIANS(90.833))/(COS(RADIANS($B$2))*COS(RADIANS(T128)))-TAN(RADIANS($B$2))*TAN(RADIANS(T128))))</f>
        <v>132.957915999828</v>
      </c>
      <c r="X128" s="7" t="n">
        <f aca="false">(720-4*$B$3-V128+$B$4*60)/1440</f>
        <v>0.505990520301191</v>
      </c>
      <c r="Y128" s="10" t="n">
        <f aca="false">(X128*1440-W128*4)/1440</f>
        <v>0.136662975857226</v>
      </c>
      <c r="Z128" s="7" t="n">
        <f aca="false">(X128*1440+W128*4)/1440</f>
        <v>0.875318064745156</v>
      </c>
      <c r="AA128" s="0" t="n">
        <f aca="false">8*W128</f>
        <v>1063.66332799862</v>
      </c>
      <c r="AB128" s="0" t="n">
        <f aca="false">MOD(E128*1440+V128+4*$B$3-60*$B$4,1440)</f>
        <v>771.373650766285</v>
      </c>
      <c r="AC128" s="0" t="n">
        <f aca="false">IF(AB128/4&lt;0,AB128/4+180,AB128/4-180)</f>
        <v>12.8434126915712</v>
      </c>
      <c r="AD128" s="0" t="n">
        <f aca="false">DEGREES(ACOS(SIN(RADIANS($B$2))*SIN(RADIANS(T128))+COS(RADIANS($B$2))*COS(RADIANS(T128))*COS(RADIANS(AC128))))</f>
        <v>48.7134412665076</v>
      </c>
      <c r="AE128" s="0" t="n">
        <f aca="false">90-AD128</f>
        <v>41.2865587334924</v>
      </c>
      <c r="AF128" s="0" t="n">
        <f aca="false">IF(AE128&gt;85,0,IF(AE128&gt;5,58.1/TAN(RADIANS(AE128))-0.07/POWER(TAN(RADIANS(AE128)),3)+0.000086/POWER(TAN(RADIANS(AE128)),5),IF(AE128&gt;-0.575,1735+AE128*(-518.2+AE128*(103.4+AE128*(-12.79+AE128*0.711))),-20.772/TAN(RADIANS(AE128)))))/3600</f>
        <v>0.0183505333834751</v>
      </c>
      <c r="AG128" s="0" t="n">
        <f aca="false">AE128+AF128</f>
        <v>41.3049092668759</v>
      </c>
      <c r="AH128" s="0" t="n">
        <f aca="false"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>196.443279165873</v>
      </c>
    </row>
    <row r="129" customFormat="false" ht="15" hidden="false" customHeight="false" outlineLevel="0" collapsed="false">
      <c r="D129" s="6" t="n">
        <f aca="false">D128+1</f>
        <v>44689</v>
      </c>
      <c r="E129" s="7" t="n">
        <f aca="false">$B$5</f>
        <v>0.541666666666667</v>
      </c>
      <c r="F129" s="8" t="n">
        <f aca="false">D129+2415018.5+E129-$B$4/24</f>
        <v>2459708</v>
      </c>
      <c r="G129" s="9" t="n">
        <f aca="false">(F129-2451545)/36525</f>
        <v>0.223490759753593</v>
      </c>
      <c r="I129" s="0" t="n">
        <f aca="false">MOD(280.46646+G129*(36000.76983+G129*0.0003032),360)</f>
        <v>46.3058761652137</v>
      </c>
      <c r="J129" s="0" t="n">
        <f aca="false">357.52911+G129*(35999.05029-0.0001537*G129)</f>
        <v>8402.98420204289</v>
      </c>
      <c r="K129" s="0" t="n">
        <f aca="false">0.016708634-G129*(0.000042037+0.0000001267*G129)</f>
        <v>0.0166992327905055</v>
      </c>
      <c r="L129" s="0" t="n">
        <f aca="false">SIN(RADIANS(J129))*(1.914602-G129*(0.004817+0.000014*G129))+SIN(RADIANS(2*J129))*(0.019993-0.000101*G129)+SIN(RADIANS(3*J129))*0.000289</f>
        <v>1.58690974308321</v>
      </c>
      <c r="M129" s="0" t="n">
        <f aca="false">I129+L129</f>
        <v>47.8927859082969</v>
      </c>
      <c r="N129" s="0" t="n">
        <f aca="false">J129+L129</f>
        <v>8404.57111178598</v>
      </c>
      <c r="O129" s="0" t="n">
        <f aca="false">(1.000001018*(1-K129*K129))/(1+K129*COS(RADIANS(N129)))</f>
        <v>1.00928576490276</v>
      </c>
      <c r="P129" s="0" t="n">
        <f aca="false">M129-0.00569-0.00478*SIN(RADIANS(125.04-1934.136*G129))</f>
        <v>47.8832895812276</v>
      </c>
      <c r="Q129" s="0" t="n">
        <f aca="false">23+(26+((21.448-G129*(46.815+G129*(0.00059-G129*0.001813))))/60)/60</f>
        <v>23.4363847974587</v>
      </c>
      <c r="R129" s="0" t="n">
        <f aca="false">Q129+0.00256*COS(RADIANS(125.04-1934.136*G129))</f>
        <v>23.4379333371113</v>
      </c>
      <c r="S129" s="0" t="n">
        <f aca="false">DEGREES(ATAN2(COS(RADIANS(P129)),COS(RADIANS(R129))*SIN(RADIANS(P129))))</f>
        <v>45.4212281126827</v>
      </c>
      <c r="T129" s="0" t="n">
        <f aca="false">DEGREES(ASIN(SIN(RADIANS(R129))*SIN(RADIANS(P129))))</f>
        <v>17.1603630000566</v>
      </c>
      <c r="U129" s="0" t="n">
        <f aca="false">TAN(RADIANS(R129/2))*TAN(RADIANS(R129/2))</f>
        <v>0.0430294018628985</v>
      </c>
      <c r="V129" s="0" t="n">
        <f aca="false">4*DEGREES(U129*SIN(2*RADIANS(I129))-2*K129*SIN(RADIANS(J129))+4*K129*U129*SIN(RADIANS(J129))*COS(2*RADIANS(I129))-0.5*U129*U129*SIN(4*RADIANS(I129))-1.25*K129*K129*SIN(2*RADIANS(J129)))</f>
        <v>3.49783083968027</v>
      </c>
      <c r="W129" s="0" t="n">
        <f aca="false">DEGREES(ACOS(COS(RADIANS(90.833))/(COS(RADIANS($B$2))*COS(RADIANS(T129)))-TAN(RADIANS($B$2))*TAN(RADIANS(T129))))</f>
        <v>133.834417609224</v>
      </c>
      <c r="X129" s="7" t="n">
        <f aca="false">(720-4*$B$3-V129+$B$4*60)/1440</f>
        <v>0.505950309139111</v>
      </c>
      <c r="Y129" s="10" t="n">
        <f aca="false">(X129*1440-W129*4)/1440</f>
        <v>0.134188038002379</v>
      </c>
      <c r="Z129" s="7" t="n">
        <f aca="false">(X129*1440+W129*4)/1440</f>
        <v>0.877712580275843</v>
      </c>
      <c r="AA129" s="0" t="n">
        <f aca="false">8*W129</f>
        <v>1070.67534087379</v>
      </c>
      <c r="AB129" s="0" t="n">
        <f aca="false">MOD(E129*1440+V129+4*$B$3-60*$B$4,1440)</f>
        <v>771.43155483968</v>
      </c>
      <c r="AC129" s="0" t="n">
        <f aca="false">IF(AB129/4&lt;0,AB129/4+180,AB129/4-180)</f>
        <v>12.8578887099201</v>
      </c>
      <c r="AD129" s="0" t="n">
        <f aca="false">DEGREES(ACOS(SIN(RADIANS($B$2))*SIN(RADIANS(T129))+COS(RADIANS($B$2))*COS(RADIANS(T129))*COS(RADIANS(AC129))))</f>
        <v>48.4448929878382</v>
      </c>
      <c r="AE129" s="0" t="n">
        <f aca="false">90-AD129</f>
        <v>41.5551070121618</v>
      </c>
      <c r="AF129" s="0" t="n">
        <f aca="false">IF(AE129&gt;85,0,IF(AE129&gt;5,58.1/TAN(RADIANS(AE129))-0.07/POWER(TAN(RADIANS(AE129)),3)+0.000086/POWER(TAN(RADIANS(AE129)),5),IF(AE129&gt;-0.575,1735+AE129*(-518.2+AE129*(103.4+AE129*(-12.79+AE129*0.711))),-20.772/TAN(RADIANS(AE129)))))/3600</f>
        <v>0.0181785088346507</v>
      </c>
      <c r="AG129" s="0" t="n">
        <f aca="false">AE129+AF129</f>
        <v>41.5732855209965</v>
      </c>
      <c r="AH129" s="0" t="n">
        <f aca="false"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>196.507443851126</v>
      </c>
    </row>
    <row r="130" customFormat="false" ht="15" hidden="false" customHeight="false" outlineLevel="0" collapsed="false">
      <c r="D130" s="6" t="n">
        <f aca="false">D129+1</f>
        <v>44690</v>
      </c>
      <c r="E130" s="7" t="n">
        <f aca="false">$B$5</f>
        <v>0.541666666666667</v>
      </c>
      <c r="F130" s="8" t="n">
        <f aca="false">D130+2415018.5+E130-$B$4/24</f>
        <v>2459709</v>
      </c>
      <c r="G130" s="9" t="n">
        <f aca="false">(F130-2451545)/36525</f>
        <v>0.223518138261465</v>
      </c>
      <c r="I130" s="0" t="n">
        <f aca="false">MOD(280.46646+G130*(36000.76983+G130*0.0003032),360)</f>
        <v>47.2915235290893</v>
      </c>
      <c r="J130" s="0" t="n">
        <f aca="false">357.52911+G130*(35999.05029-0.0001537*G130)</f>
        <v>8403.96980232274</v>
      </c>
      <c r="K130" s="0" t="n">
        <f aca="false">0.016708634-G130*(0.000042037+0.0000001267*G130)</f>
        <v>0.0166992316380445</v>
      </c>
      <c r="L130" s="0" t="n">
        <f aca="false">SIN(RADIANS(J130))*(1.914602-G130*(0.004817+0.000014*G130))+SIN(RADIANS(2*J130))*(0.019993-0.000101*G130)+SIN(RADIANS(3*J130))*0.000289</f>
        <v>1.56849881836057</v>
      </c>
      <c r="M130" s="0" t="n">
        <f aca="false">I130+L130</f>
        <v>48.8600223474499</v>
      </c>
      <c r="N130" s="0" t="n">
        <f aca="false">J130+L130</f>
        <v>8405.5383011411</v>
      </c>
      <c r="O130" s="0" t="n">
        <f aca="false">(1.000001018*(1-K130*K130))/(1+K130*COS(RADIANS(N130)))</f>
        <v>1.00952094636502</v>
      </c>
      <c r="P130" s="0" t="n">
        <f aca="false">M130-0.00569-0.00478*SIN(RADIANS(125.04-1934.136*G130))</f>
        <v>48.8505286943009</v>
      </c>
      <c r="Q130" s="0" t="n">
        <f aca="false">23+(26+((21.448-G130*(46.815+G130*(0.00059-G130*0.001813))))/60)/60</f>
        <v>23.436384441424</v>
      </c>
      <c r="R130" s="0" t="n">
        <f aca="false">Q130+0.00256*COS(RADIANS(125.04-1934.136*G130))</f>
        <v>23.4379348644646</v>
      </c>
      <c r="S130" s="0" t="n">
        <f aca="false">DEGREES(ATAN2(COS(RADIANS(P130)),COS(RADIANS(R130))*SIN(RADIANS(P130))))</f>
        <v>46.3946971006928</v>
      </c>
      <c r="T130" s="0" t="n">
        <f aca="false">DEGREES(ASIN(SIN(RADIANS(R130))*SIN(RADIANS(P130))))</f>
        <v>17.4280583931199</v>
      </c>
      <c r="U130" s="0" t="n">
        <f aca="false">TAN(RADIANS(R130/2))*TAN(RADIANS(R130/2))</f>
        <v>0.0430294076305113</v>
      </c>
      <c r="V130" s="0" t="n">
        <f aca="false">4*DEGREES(U130*SIN(2*RADIANS(I130))-2*K130*SIN(RADIANS(J130))+4*K130*U130*SIN(RADIANS(J130))*COS(2*RADIANS(I130))-0.5*U130*U130*SIN(4*RADIANS(I130))-1.25*K130*K130*SIN(2*RADIANS(J130)))</f>
        <v>3.54625783470717</v>
      </c>
      <c r="W130" s="0" t="n">
        <f aca="false">DEGREES(ACOS(COS(RADIANS(90.833))/(COS(RADIANS($B$2))*COS(RADIANS(T130)))-TAN(RADIANS($B$2))*TAN(RADIANS(T130))))</f>
        <v>134.710902210542</v>
      </c>
      <c r="X130" s="7" t="n">
        <f aca="false">(720-4*$B$3-V130+$B$4*60)/1440</f>
        <v>0.505916679281453</v>
      </c>
      <c r="Y130" s="10" t="n">
        <f aca="false">(X130*1440-W130*4)/1440</f>
        <v>0.131719728696615</v>
      </c>
      <c r="Z130" s="7" t="n">
        <f aca="false">(X130*1440+W130*4)/1440</f>
        <v>0.880113629866292</v>
      </c>
      <c r="AA130" s="0" t="n">
        <f aca="false">8*W130</f>
        <v>1077.68721768433</v>
      </c>
      <c r="AB130" s="0" t="n">
        <f aca="false">MOD(E130*1440+V130+4*$B$3-60*$B$4,1440)</f>
        <v>771.479981834707</v>
      </c>
      <c r="AC130" s="0" t="n">
        <f aca="false">IF(AB130/4&lt;0,AB130/4+180,AB130/4-180)</f>
        <v>12.8699954586768</v>
      </c>
      <c r="AD130" s="0" t="n">
        <f aca="false">DEGREES(ACOS(SIN(RADIANS($B$2))*SIN(RADIANS(T130))+COS(RADIANS($B$2))*COS(RADIANS(T130))*COS(RADIANS(AC130))))</f>
        <v>48.1808260123458</v>
      </c>
      <c r="AE130" s="0" t="n">
        <f aca="false">90-AD130</f>
        <v>41.8191739876542</v>
      </c>
      <c r="AF130" s="0" t="n">
        <f aca="false">IF(AE130&gt;85,0,IF(AE130&gt;5,58.1/TAN(RADIANS(AE130))-0.07/POWER(TAN(RADIANS(AE130)),3)+0.000086/POWER(TAN(RADIANS(AE130)),5),IF(AE130&gt;-0.575,1735+AE130*(-518.2+AE130*(103.4+AE130*(-12.79+AE130*0.711))),-20.772/TAN(RADIANS(AE130)))))/3600</f>
        <v>0.0180111052235812</v>
      </c>
      <c r="AG130" s="0" t="n">
        <f aca="false">AE130+AF130</f>
        <v>41.8371850928778</v>
      </c>
      <c r="AH130" s="0" t="n">
        <f aca="false"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>196.568266014204</v>
      </c>
    </row>
    <row r="131" customFormat="false" ht="15" hidden="false" customHeight="false" outlineLevel="0" collapsed="false">
      <c r="D131" s="6" t="n">
        <f aca="false">D130+1</f>
        <v>44691</v>
      </c>
      <c r="E131" s="7" t="n">
        <f aca="false">$B$5</f>
        <v>0.541666666666667</v>
      </c>
      <c r="F131" s="8" t="n">
        <f aca="false">D131+2415018.5+E131-$B$4/24</f>
        <v>2459710</v>
      </c>
      <c r="G131" s="9" t="n">
        <f aca="false">(F131-2451545)/36525</f>
        <v>0.223545516769336</v>
      </c>
      <c r="I131" s="0" t="n">
        <f aca="false">MOD(280.46646+G131*(36000.76983+G131*0.0003032),360)</f>
        <v>48.2771708929649</v>
      </c>
      <c r="J131" s="0" t="n">
        <f aca="false">357.52911+G131*(35999.05029-0.0001537*G131)</f>
        <v>8404.95540260258</v>
      </c>
      <c r="K131" s="0" t="n">
        <f aca="false">0.016708634-G131*(0.000042037+0.0000001267*G131)</f>
        <v>0.0166992304855834</v>
      </c>
      <c r="L131" s="0" t="n">
        <f aca="false">SIN(RADIANS(J131))*(1.914602-G131*(0.004817+0.000014*G131))+SIN(RADIANS(2*J131))*(0.019993-0.000101*G131)+SIN(RADIANS(3*J131))*0.000289</f>
        <v>1.54964006383152</v>
      </c>
      <c r="M131" s="0" t="n">
        <f aca="false">I131+L131</f>
        <v>49.8268109567965</v>
      </c>
      <c r="N131" s="0" t="n">
        <f aca="false">J131+L131</f>
        <v>8406.50504266641</v>
      </c>
      <c r="O131" s="0" t="n">
        <f aca="false">(1.000001018*(1-K131*K131))/(1+K131*COS(RADIANS(N131)))</f>
        <v>1.00975330959039</v>
      </c>
      <c r="P131" s="0" t="n">
        <f aca="false">M131-0.00569-0.00478*SIN(RADIANS(125.04-1934.136*G131))</f>
        <v>49.8173199808168</v>
      </c>
      <c r="Q131" s="0" t="n">
        <f aca="false">23+(26+((21.448-G131*(46.815+G131*(0.00059-G131*0.001813))))/60)/60</f>
        <v>23.4363840853894</v>
      </c>
      <c r="R131" s="0" t="n">
        <f aca="false">Q131+0.00256*COS(RADIANS(125.04-1934.136*G131))</f>
        <v>23.4379363904936</v>
      </c>
      <c r="S131" s="0" t="n">
        <f aca="false">DEGREES(ATAN2(COS(RADIANS(P131)),COS(RADIANS(R131))*SIN(RADIANS(P131))))</f>
        <v>47.3705476596346</v>
      </c>
      <c r="T131" s="0" t="n">
        <f aca="false">DEGREES(ASIN(SIN(RADIANS(R131))*SIN(RADIANS(P131))))</f>
        <v>17.6908931754699</v>
      </c>
      <c r="U131" s="0" t="n">
        <f aca="false">TAN(RADIANS(R131/2))*TAN(RADIANS(R131/2))</f>
        <v>0.0430294133931236</v>
      </c>
      <c r="V131" s="0" t="n">
        <f aca="false">4*DEGREES(U131*SIN(2*RADIANS(I131))-2*K131*SIN(RADIANS(J131))+4*K131*U131*SIN(RADIANS(J131))*COS(2*RADIANS(I131))-0.5*U131*U131*SIN(4*RADIANS(I131))-1.25*K131*K131*SIN(2*RADIANS(J131)))</f>
        <v>3.58517919633945</v>
      </c>
      <c r="W131" s="0" t="n">
        <f aca="false">DEGREES(ACOS(COS(RADIANS(90.833))/(COS(RADIANS($B$2))*COS(RADIANS(T131)))-TAN(RADIANS($B$2))*TAN(RADIANS(T131))))</f>
        <v>135.587207955812</v>
      </c>
      <c r="X131" s="7" t="n">
        <f aca="false">(720-4*$B$3-V131+$B$4*60)/1440</f>
        <v>0.505889650558098</v>
      </c>
      <c r="Y131" s="10" t="n">
        <f aca="false">(X131*1440-W131*4)/1440</f>
        <v>0.129258517347509</v>
      </c>
      <c r="Z131" s="7" t="n">
        <f aca="false">(X131*1440+W131*4)/1440</f>
        <v>0.882520783768686</v>
      </c>
      <c r="AA131" s="0" t="n">
        <f aca="false">8*W131</f>
        <v>1084.69766364649</v>
      </c>
      <c r="AB131" s="0" t="n">
        <f aca="false">MOD(E131*1440+V131+4*$B$3-60*$B$4,1440)</f>
        <v>771.51890319634</v>
      </c>
      <c r="AC131" s="0" t="n">
        <f aca="false">IF(AB131/4&lt;0,AB131/4+180,AB131/4-180)</f>
        <v>12.8797257990849</v>
      </c>
      <c r="AD131" s="0" t="n">
        <f aca="false">DEGREES(ACOS(SIN(RADIANS($B$2))*SIN(RADIANS(T131))+COS(RADIANS($B$2))*COS(RADIANS(T131))*COS(RADIANS(AC131))))</f>
        <v>47.9213177682105</v>
      </c>
      <c r="AE131" s="0" t="n">
        <f aca="false">90-AD131</f>
        <v>42.0786822317895</v>
      </c>
      <c r="AF131" s="0" t="n">
        <f aca="false">IF(AE131&gt;85,0,IF(AE131&gt;5,58.1/TAN(RADIANS(AE131))-0.07/POWER(TAN(RADIANS(AE131)),3)+0.000086/POWER(TAN(RADIANS(AE131)),5),IF(AE131&gt;-0.575,1735+AE131*(-518.2+AE131*(103.4+AE131*(-12.79+AE131*0.711))),-20.772/TAN(RADIANS(AE131)))))/3600</f>
        <v>0.0178482499300236</v>
      </c>
      <c r="AG131" s="0" t="n">
        <f aca="false">AE131+AF131</f>
        <v>42.0965304817195</v>
      </c>
      <c r="AH131" s="0" t="n">
        <f aca="false"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>196.625684400661</v>
      </c>
    </row>
    <row r="132" customFormat="false" ht="15" hidden="false" customHeight="false" outlineLevel="0" collapsed="false">
      <c r="D132" s="6" t="n">
        <f aca="false">D131+1</f>
        <v>44692</v>
      </c>
      <c r="E132" s="7" t="n">
        <f aca="false">$B$5</f>
        <v>0.541666666666667</v>
      </c>
      <c r="F132" s="8" t="n">
        <f aca="false">D132+2415018.5+E132-$B$4/24</f>
        <v>2459711</v>
      </c>
      <c r="G132" s="9" t="n">
        <f aca="false">(F132-2451545)/36525</f>
        <v>0.223572895277207</v>
      </c>
      <c r="I132" s="0" t="n">
        <f aca="false">MOD(280.46646+G132*(36000.76983+G132*0.0003032),360)</f>
        <v>49.2628182568405</v>
      </c>
      <c r="J132" s="0" t="n">
        <f aca="false">357.52911+G132*(35999.05029-0.0001537*G132)</f>
        <v>8405.94100288242</v>
      </c>
      <c r="K132" s="0" t="n">
        <f aca="false">0.016708634-G132*(0.000042037+0.0000001267*G132)</f>
        <v>0.0166992293331221</v>
      </c>
      <c r="L132" s="0" t="n">
        <f aca="false">SIN(RADIANS(J132))*(1.914602-G132*(0.004817+0.000014*G132))+SIN(RADIANS(2*J132))*(0.019993-0.000101*G132)+SIN(RADIANS(3*J132))*0.000289</f>
        <v>1.53033924481378</v>
      </c>
      <c r="M132" s="0" t="n">
        <f aca="false">I132+L132</f>
        <v>50.7931575016543</v>
      </c>
      <c r="N132" s="0" t="n">
        <f aca="false">J132+L132</f>
        <v>8407.47134212724</v>
      </c>
      <c r="O132" s="0" t="n">
        <f aca="false">(1.000001018*(1-K132*K132))/(1+K132*COS(RADIANS(N132)))</f>
        <v>1.00998278974018</v>
      </c>
      <c r="P132" s="0" t="n">
        <f aca="false">M132-0.00569-0.00478*SIN(RADIANS(125.04-1934.136*G132))</f>
        <v>50.7836692060907</v>
      </c>
      <c r="Q132" s="0" t="n">
        <f aca="false">23+(26+((21.448-G132*(46.815+G132*(0.00059-G132*0.001813))))/60)/60</f>
        <v>23.4363837293548</v>
      </c>
      <c r="R132" s="0" t="n">
        <f aca="false">Q132+0.00256*COS(RADIANS(125.04-1934.136*G132))</f>
        <v>23.4379379151967</v>
      </c>
      <c r="S132" s="0" t="n">
        <f aca="false">DEGREES(ATAN2(COS(RADIANS(P132)),COS(RADIANS(R132))*SIN(RADIANS(P132))))</f>
        <v>48.3487835681699</v>
      </c>
      <c r="T132" s="0" t="n">
        <f aca="false">DEGREES(ASIN(SIN(RADIANS(R132))*SIN(RADIANS(P132))))</f>
        <v>17.9487853958826</v>
      </c>
      <c r="U132" s="0" t="n">
        <f aca="false">TAN(RADIANS(R132/2))*TAN(RADIANS(R132/2))</f>
        <v>0.0430294191507293</v>
      </c>
      <c r="V132" s="0" t="n">
        <f aca="false">4*DEGREES(U132*SIN(2*RADIANS(I132))-2*K132*SIN(RADIANS(J132))+4*K132*U132*SIN(RADIANS(J132))*COS(2*RADIANS(I132))-0.5*U132*U132*SIN(4*RADIANS(I132))-1.25*K132*K132*SIN(2*RADIANS(J132)))</f>
        <v>3.61457900499482</v>
      </c>
      <c r="W132" s="0" t="n">
        <f aca="false">DEGREES(ACOS(COS(RADIANS(90.833))/(COS(RADIANS($B$2))*COS(RADIANS(T132)))-TAN(RADIANS($B$2))*TAN(RADIANS(T132))))</f>
        <v>136.463156673643</v>
      </c>
      <c r="X132" s="7" t="n">
        <f aca="false">(720-4*$B$3-V132+$B$4*60)/1440</f>
        <v>0.505869234024309</v>
      </c>
      <c r="Y132" s="10" t="n">
        <f aca="false">(X132*1440-W132*4)/1440</f>
        <v>0.126804909930856</v>
      </c>
      <c r="Z132" s="7" t="n">
        <f aca="false">(X132*1440+W132*4)/1440</f>
        <v>0.884933558117763</v>
      </c>
      <c r="AA132" s="0" t="n">
        <f aca="false">8*W132</f>
        <v>1091.70525338915</v>
      </c>
      <c r="AB132" s="0" t="n">
        <f aca="false">MOD(E132*1440+V132+4*$B$3-60*$B$4,1440)</f>
        <v>771.548303004995</v>
      </c>
      <c r="AC132" s="0" t="n">
        <f aca="false">IF(AB132/4&lt;0,AB132/4+180,AB132/4-180)</f>
        <v>12.8870757512487</v>
      </c>
      <c r="AD132" s="0" t="n">
        <f aca="false">DEGREES(ACOS(SIN(RADIANS($B$2))*SIN(RADIANS(T132))+COS(RADIANS($B$2))*COS(RADIANS(T132))*COS(RADIANS(AC132))))</f>
        <v>47.6664453655611</v>
      </c>
      <c r="AE132" s="0" t="n">
        <f aca="false">90-AD132</f>
        <v>42.3335546344389</v>
      </c>
      <c r="AF132" s="0" t="n">
        <f aca="false">IF(AE132&gt;85,0,IF(AE132&gt;5,58.1/TAN(RADIANS(AE132))-0.07/POWER(TAN(RADIANS(AE132)),3)+0.000086/POWER(TAN(RADIANS(AE132)),5),IF(AE132&gt;-0.575,1735+AE132*(-518.2+AE132*(103.4+AE132*(-12.79+AE132*0.711))),-20.772/TAN(RADIANS(AE132)))))/3600</f>
        <v>0.0176898738308596</v>
      </c>
      <c r="AG132" s="0" t="n">
        <f aca="false">AE132+AF132</f>
        <v>42.3512445082697</v>
      </c>
      <c r="AH132" s="0" t="n">
        <f aca="false"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>196.679641544242</v>
      </c>
    </row>
    <row r="133" customFormat="false" ht="15" hidden="false" customHeight="false" outlineLevel="0" collapsed="false">
      <c r="D133" s="6" t="n">
        <f aca="false">D132+1</f>
        <v>44693</v>
      </c>
      <c r="E133" s="7" t="n">
        <f aca="false">$B$5</f>
        <v>0.541666666666667</v>
      </c>
      <c r="F133" s="8" t="n">
        <f aca="false">D133+2415018.5+E133-$B$4/24</f>
        <v>2459712</v>
      </c>
      <c r="G133" s="9" t="n">
        <f aca="false">(F133-2451545)/36525</f>
        <v>0.223600273785079</v>
      </c>
      <c r="I133" s="0" t="n">
        <f aca="false">MOD(280.46646+G133*(36000.76983+G133*0.0003032),360)</f>
        <v>50.2484656207162</v>
      </c>
      <c r="J133" s="0" t="n">
        <f aca="false">357.52911+G133*(35999.05029-0.0001537*G133)</f>
        <v>8406.92660316227</v>
      </c>
      <c r="K133" s="0" t="n">
        <f aca="false">0.016708634-G133*(0.000042037+0.0000001267*G133)</f>
        <v>0.0166992281806606</v>
      </c>
      <c r="L133" s="0" t="n">
        <f aca="false">SIN(RADIANS(J133))*(1.914602-G133*(0.004817+0.000014*G133))+SIN(RADIANS(2*J133))*(0.019993-0.000101*G133)+SIN(RADIANS(3*J133))*0.000289</f>
        <v>1.51060223819583</v>
      </c>
      <c r="M133" s="0" t="n">
        <f aca="false">I133+L133</f>
        <v>51.759067858912</v>
      </c>
      <c r="N133" s="0" t="n">
        <f aca="false">J133+L133</f>
        <v>8408.43720540046</v>
      </c>
      <c r="O133" s="0" t="n">
        <f aca="false">(1.000001018*(1-K133*K133))/(1+K133*COS(RADIANS(N133)))</f>
        <v>1.01020932286889</v>
      </c>
      <c r="P133" s="0" t="n">
        <f aca="false">M133-0.00569-0.00478*SIN(RADIANS(125.04-1934.136*G133))</f>
        <v>51.7495822470089</v>
      </c>
      <c r="Q133" s="0" t="n">
        <f aca="false">23+(26+((21.448-G133*(46.815+G133*(0.00059-G133*0.001813))))/60)/60</f>
        <v>23.4363833733202</v>
      </c>
      <c r="R133" s="0" t="n">
        <f aca="false">Q133+0.00256*COS(RADIANS(125.04-1934.136*G133))</f>
        <v>23.4379394385721</v>
      </c>
      <c r="S133" s="0" t="n">
        <f aca="false">DEGREES(ATAN2(COS(RADIANS(P133)),COS(RADIANS(R133))*SIN(RADIANS(P133))))</f>
        <v>49.3294054240679</v>
      </c>
      <c r="T133" s="0" t="n">
        <f aca="false">DEGREES(ASIN(SIN(RADIANS(R133))*SIN(RADIANS(P133))))</f>
        <v>18.2016540035134</v>
      </c>
      <c r="U133" s="0" t="n">
        <f aca="false">TAN(RADIANS(R133/2))*TAN(RADIANS(R133/2))</f>
        <v>0.0430294249033222</v>
      </c>
      <c r="V133" s="0" t="n">
        <f aca="false">4*DEGREES(U133*SIN(2*RADIANS(I133))-2*K133*SIN(RADIANS(J133))+4*K133*U133*SIN(RADIANS(J133))*COS(2*RADIANS(I133))-0.5*U133*U133*SIN(4*RADIANS(I133))-1.25*K133*K133*SIN(2*RADIANS(J133)))</f>
        <v>3.63445416646791</v>
      </c>
      <c r="W133" s="0" t="n">
        <f aca="false">DEGREES(ACOS(COS(RADIANS(90.833))/(COS(RADIANS($B$2))*COS(RADIANS(T133)))-TAN(RADIANS($B$2))*TAN(RADIANS(T133))))</f>
        <v>137.33855248898</v>
      </c>
      <c r="X133" s="7" t="n">
        <f aca="false">(720-4*$B$3-V133+$B$4*60)/1440</f>
        <v>0.505855431828842</v>
      </c>
      <c r="Y133" s="10" t="n">
        <f aca="false">(X133*1440-W133*4)/1440</f>
        <v>0.124359452692787</v>
      </c>
      <c r="Z133" s="7" t="n">
        <f aca="false">(X133*1440+W133*4)/1440</f>
        <v>0.887351410964897</v>
      </c>
      <c r="AA133" s="0" t="n">
        <f aca="false">8*W133</f>
        <v>1098.70841991184</v>
      </c>
      <c r="AB133" s="0" t="n">
        <f aca="false">MOD(E133*1440+V133+4*$B$3-60*$B$4,1440)</f>
        <v>771.568178166468</v>
      </c>
      <c r="AC133" s="0" t="n">
        <f aca="false">IF(AB133/4&lt;0,AB133/4+180,AB133/4-180)</f>
        <v>12.892044541617</v>
      </c>
      <c r="AD133" s="0" t="n">
        <f aca="false">DEGREES(ACOS(SIN(RADIANS($B$2))*SIN(RADIANS(T133))+COS(RADIANS($B$2))*COS(RADIANS(T133))*COS(RADIANS(AC133))))</f>
        <v>47.4162855695067</v>
      </c>
      <c r="AE133" s="0" t="n">
        <f aca="false">90-AD133</f>
        <v>42.5837144304933</v>
      </c>
      <c r="AF133" s="0" t="n">
        <f aca="false">IF(AE133&gt;85,0,IF(AE133&gt;5,58.1/TAN(RADIANS(AE133))-0.07/POWER(TAN(RADIANS(AE133)),3)+0.000086/POWER(TAN(RADIANS(AE133)),5),IF(AE133&gt;-0.575,1735+AE133*(-518.2+AE133*(103.4+AE133*(-12.79+AE133*0.711))),-20.772/TAN(RADIANS(AE133)))))/3600</f>
        <v>0.0175359111700057</v>
      </c>
      <c r="AG133" s="0" t="n">
        <f aca="false">AE133+AF133</f>
        <v>42.6012503416633</v>
      </c>
      <c r="AH133" s="0" t="n">
        <f aca="false"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>196.730083948997</v>
      </c>
    </row>
    <row r="134" customFormat="false" ht="15" hidden="false" customHeight="false" outlineLevel="0" collapsed="false">
      <c r="D134" s="6" t="n">
        <f aca="false">D133+1</f>
        <v>44694</v>
      </c>
      <c r="E134" s="7" t="n">
        <f aca="false">$B$5</f>
        <v>0.541666666666667</v>
      </c>
      <c r="F134" s="8" t="n">
        <f aca="false">D134+2415018.5+E134-$B$4/24</f>
        <v>2459713</v>
      </c>
      <c r="G134" s="9" t="n">
        <f aca="false">(F134-2451545)/36525</f>
        <v>0.22362765229295</v>
      </c>
      <c r="I134" s="0" t="n">
        <f aca="false">MOD(280.46646+G134*(36000.76983+G134*0.0003032),360)</f>
        <v>51.2341129845936</v>
      </c>
      <c r="J134" s="0" t="n">
        <f aca="false">357.52911+G134*(35999.05029-0.0001537*G134)</f>
        <v>8407.91220344211</v>
      </c>
      <c r="K134" s="0" t="n">
        <f aca="false">0.016708634-G134*(0.000042037+0.0000001267*G134)</f>
        <v>0.0166992270281988</v>
      </c>
      <c r="L134" s="0" t="n">
        <f aca="false">SIN(RADIANS(J134))*(1.914602-G134*(0.004817+0.000014*G134))+SIN(RADIANS(2*J134))*(0.019993-0.000101*G134)+SIN(RADIANS(3*J134))*0.000289</f>
        <v>1.49043503055208</v>
      </c>
      <c r="M134" s="0" t="n">
        <f aca="false">I134+L134</f>
        <v>52.7245480151457</v>
      </c>
      <c r="N134" s="0" t="n">
        <f aca="false">J134+L134</f>
        <v>8409.40263847266</v>
      </c>
      <c r="O134" s="0" t="n">
        <f aca="false">(1.000001018*(1-K134*K134))/(1+K134*COS(RADIANS(N134)))</f>
        <v>1.01043284593857</v>
      </c>
      <c r="P134" s="0" t="n">
        <f aca="false">M134-0.00569-0.00478*SIN(RADIANS(125.04-1934.136*G134))</f>
        <v>52.7150650901451</v>
      </c>
      <c r="Q134" s="0" t="n">
        <f aca="false">23+(26+((21.448-G134*(46.815+G134*(0.00059-G134*0.001813))))/60)/60</f>
        <v>23.4363830172856</v>
      </c>
      <c r="R134" s="0" t="n">
        <f aca="false">Q134+0.00256*COS(RADIANS(125.04-1934.136*G134))</f>
        <v>23.4379409606185</v>
      </c>
      <c r="S134" s="0" t="n">
        <f aca="false">DEGREES(ATAN2(COS(RADIANS(P134)),COS(RADIANS(R134))*SIN(RADIANS(P134))))</f>
        <v>50.3124106031871</v>
      </c>
      <c r="T134" s="0" t="n">
        <f aca="false">DEGREES(ASIN(SIN(RADIANS(R134))*SIN(RADIANS(P134))))</f>
        <v>18.4494188974805</v>
      </c>
      <c r="U134" s="0" t="n">
        <f aca="false">TAN(RADIANS(R134/2))*TAN(RADIANS(R134/2))</f>
        <v>0.0430294306508964</v>
      </c>
      <c r="V134" s="0" t="n">
        <f aca="false">4*DEGREES(U134*SIN(2*RADIANS(I134))-2*K134*SIN(RADIANS(J134))+4*K134*U134*SIN(RADIANS(J134))*COS(2*RADIANS(I134))-0.5*U134*U134*SIN(4*RADIANS(I134))-1.25*K134*K134*SIN(2*RADIANS(J134)))</f>
        <v>3.64481458466998</v>
      </c>
      <c r="W134" s="0" t="n">
        <f aca="false">DEGREES(ACOS(COS(RADIANS(90.833))/(COS(RADIANS($B$2))*COS(RADIANS(T134)))-TAN(RADIANS($B$2))*TAN(RADIANS(T134))))</f>
        <v>138.213180292882</v>
      </c>
      <c r="X134" s="7" t="n">
        <f aca="false">(720-4*$B$3-V134+$B$4*60)/1440</f>
        <v>0.505848237093979</v>
      </c>
      <c r="Y134" s="10" t="n">
        <f aca="false">(X134*1440-W134*4)/1440</f>
        <v>0.121922736280419</v>
      </c>
      <c r="Z134" s="7" t="n">
        <f aca="false">(X134*1440+W134*4)/1440</f>
        <v>0.88977373790754</v>
      </c>
      <c r="AA134" s="0" t="n">
        <f aca="false">8*W134</f>
        <v>1105.70544234305</v>
      </c>
      <c r="AB134" s="0" t="n">
        <f aca="false">MOD(E134*1440+V134+4*$B$3-60*$B$4,1440)</f>
        <v>771.57853858467</v>
      </c>
      <c r="AC134" s="0" t="n">
        <f aca="false">IF(AB134/4&lt;0,AB134/4+180,AB134/4-180)</f>
        <v>12.8946346461675</v>
      </c>
      <c r="AD134" s="0" t="n">
        <f aca="false">DEGREES(ACOS(SIN(RADIANS($B$2))*SIN(RADIANS(T134))+COS(RADIANS($B$2))*COS(RADIANS(T134))*COS(RADIANS(AC134))))</f>
        <v>47.1709147702266</v>
      </c>
      <c r="AE134" s="0" t="n">
        <f aca="false">90-AD134</f>
        <v>42.8290852297735</v>
      </c>
      <c r="AF134" s="0" t="n">
        <f aca="false">IF(AE134&gt;85,0,IF(AE134&gt;5,58.1/TAN(RADIANS(AE134))-0.07/POWER(TAN(RADIANS(AE134)),3)+0.000086/POWER(TAN(RADIANS(AE134)),5),IF(AE134&gt;-0.575,1735+AE134*(-518.2+AE134*(103.4+AE134*(-12.79+AE134*0.711))),-20.772/TAN(RADIANS(AE134)))))/3600</f>
        <v>0.0173862994334895</v>
      </c>
      <c r="AG134" s="0" t="n">
        <f aca="false">AE134+AF134</f>
        <v>42.8464715292069</v>
      </c>
      <c r="AH134" s="0" t="n">
        <f aca="false"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>196.77696226972</v>
      </c>
    </row>
    <row r="135" customFormat="false" ht="15" hidden="false" customHeight="false" outlineLevel="0" collapsed="false">
      <c r="D135" s="6" t="n">
        <f aca="false">D134+1</f>
        <v>44695</v>
      </c>
      <c r="E135" s="7" t="n">
        <f aca="false">$B$5</f>
        <v>0.541666666666667</v>
      </c>
      <c r="F135" s="8" t="n">
        <f aca="false">D135+2415018.5+E135-$B$4/24</f>
        <v>2459714</v>
      </c>
      <c r="G135" s="9" t="n">
        <f aca="false">(F135-2451545)/36525</f>
        <v>0.223655030800821</v>
      </c>
      <c r="I135" s="0" t="n">
        <f aca="false">MOD(280.46646+G135*(36000.76983+G135*0.0003032),360)</f>
        <v>52.219760348471</v>
      </c>
      <c r="J135" s="0" t="n">
        <f aca="false">357.52911+G135*(35999.05029-0.0001537*G135)</f>
        <v>8408.89780372195</v>
      </c>
      <c r="K135" s="0" t="n">
        <f aca="false">0.016708634-G135*(0.000042037+0.0000001267*G135)</f>
        <v>0.016699225875737</v>
      </c>
      <c r="L135" s="0" t="n">
        <f aca="false">SIN(RADIANS(J135))*(1.914602-G135*(0.004817+0.000014*G135))+SIN(RADIANS(2*J135))*(0.019993-0.000101*G135)+SIN(RADIANS(3*J135))*0.000289</f>
        <v>1.46984371624716</v>
      </c>
      <c r="M135" s="0" t="n">
        <f aca="false">I135+L135</f>
        <v>53.6896040647182</v>
      </c>
      <c r="N135" s="0" t="n">
        <f aca="false">J135+L135</f>
        <v>8410.3676474382</v>
      </c>
      <c r="O135" s="0" t="n">
        <f aca="false">(1.000001018*(1-K135*K135))/(1+K135*COS(RADIANS(N135)))</f>
        <v>1.01065329683284</v>
      </c>
      <c r="P135" s="0" t="n">
        <f aca="false">M135-0.00569-0.00478*SIN(RADIANS(125.04-1934.136*G135))</f>
        <v>53.6801238298601</v>
      </c>
      <c r="Q135" s="0" t="n">
        <f aca="false">23+(26+((21.448-G135*(46.815+G135*(0.00059-G135*0.001813))))/60)/60</f>
        <v>23.4363826612509</v>
      </c>
      <c r="R135" s="0" t="n">
        <f aca="false">Q135+0.00256*COS(RADIANS(125.04-1934.136*G135))</f>
        <v>23.437942481334</v>
      </c>
      <c r="S135" s="0" t="n">
        <f aca="false">DEGREES(ATAN2(COS(RADIANS(P135)),COS(RADIANS(R135))*SIN(RADIANS(P135))))</f>
        <v>51.2977932223005</v>
      </c>
      <c r="T135" s="0" t="n">
        <f aca="false">DEGREES(ASIN(SIN(RADIANS(R135))*SIN(RADIANS(P135))))</f>
        <v>18.6920009779678</v>
      </c>
      <c r="U135" s="0" t="n">
        <f aca="false">TAN(RADIANS(R135/2))*TAN(RADIANS(R135/2))</f>
        <v>0.0430294363934458</v>
      </c>
      <c r="V135" s="0" t="n">
        <f aca="false">4*DEGREES(U135*SIN(2*RADIANS(I135))-2*K135*SIN(RADIANS(J135))+4*K135*U135*SIN(RADIANS(J135))*COS(2*RADIANS(I135))-0.5*U135*U135*SIN(4*RADIANS(I135))-1.25*K135*K135*SIN(2*RADIANS(J135)))</f>
        <v>3.64568331598926</v>
      </c>
      <c r="W135" s="0" t="n">
        <f aca="false">DEGREES(ACOS(COS(RADIANS(90.833))/(COS(RADIANS($B$2))*COS(RADIANS(T135)))-TAN(RADIANS($B$2))*TAN(RADIANS(T135))))</f>
        <v>139.086804043023</v>
      </c>
      <c r="X135" s="7" t="n">
        <f aca="false">(720-4*$B$3-V135+$B$4*60)/1440</f>
        <v>0.505847633808341</v>
      </c>
      <c r="Y135" s="10" t="n">
        <f aca="false">(X135*1440-W135*4)/1440</f>
        <v>0.1194954003555</v>
      </c>
      <c r="Z135" s="7" t="n">
        <f aca="false">(X135*1440+W135*4)/1440</f>
        <v>0.892199867261182</v>
      </c>
      <c r="AA135" s="0" t="n">
        <f aca="false">8*W135</f>
        <v>1112.69443234418</v>
      </c>
      <c r="AB135" s="0" t="n">
        <f aca="false">MOD(E135*1440+V135+4*$B$3-60*$B$4,1440)</f>
        <v>771.579407315989</v>
      </c>
      <c r="AC135" s="0" t="n">
        <f aca="false">IF(AB135/4&lt;0,AB135/4+180,AB135/4-180)</f>
        <v>12.8948518289973</v>
      </c>
      <c r="AD135" s="0" t="n">
        <f aca="false">DEGREES(ACOS(SIN(RADIANS($B$2))*SIN(RADIANS(T135))+COS(RADIANS($B$2))*COS(RADIANS(T135))*COS(RADIANS(AC135))))</f>
        <v>46.9304089500651</v>
      </c>
      <c r="AE135" s="0" t="n">
        <f aca="false">90-AD135</f>
        <v>43.0695910499349</v>
      </c>
      <c r="AF135" s="0" t="n">
        <f aca="false">IF(AE135&gt;85,0,IF(AE135&gt;5,58.1/TAN(RADIANS(AE135))-0.07/POWER(TAN(RADIANS(AE135)),3)+0.000086/POWER(TAN(RADIANS(AE135)),5),IF(AE135&gt;-0.575,1735+AE135*(-518.2+AE135*(103.4+AE135*(-12.79+AE135*0.711))),-20.772/TAN(RADIANS(AE135)))))/3600</f>
        <v>0.0172409792293971</v>
      </c>
      <c r="AG135" s="0" t="n">
        <f aca="false">AE135+AF135</f>
        <v>43.0868320291643</v>
      </c>
      <c r="AH135" s="0" t="n">
        <f aca="false"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>196.820231489991</v>
      </c>
    </row>
    <row r="136" customFormat="false" ht="15" hidden="false" customHeight="false" outlineLevel="0" collapsed="false">
      <c r="D136" s="6" t="n">
        <f aca="false">D135+1</f>
        <v>44696</v>
      </c>
      <c r="E136" s="7" t="n">
        <f aca="false">$B$5</f>
        <v>0.541666666666667</v>
      </c>
      <c r="F136" s="8" t="n">
        <f aca="false">D136+2415018.5+E136-$B$4/24</f>
        <v>2459715</v>
      </c>
      <c r="G136" s="9" t="n">
        <f aca="false">(F136-2451545)/36525</f>
        <v>0.223682409308693</v>
      </c>
      <c r="I136" s="0" t="n">
        <f aca="false">MOD(280.46646+G136*(36000.76983+G136*0.0003032),360)</f>
        <v>53.2054077123485</v>
      </c>
      <c r="J136" s="0" t="n">
        <f aca="false">357.52911+G136*(35999.05029-0.0001537*G136)</f>
        <v>8409.88340400179</v>
      </c>
      <c r="K136" s="0" t="n">
        <f aca="false">0.016708634-G136*(0.000042037+0.0000001267*G136)</f>
        <v>0.0166992247232749</v>
      </c>
      <c r="L136" s="0" t="n">
        <f aca="false">SIN(RADIANS(J136))*(1.914602-G136*(0.004817+0.000014*G136))+SIN(RADIANS(2*J136))*(0.019993-0.000101*G136)+SIN(RADIANS(3*J136))*0.000289</f>
        <v>1.44883449553122</v>
      </c>
      <c r="M136" s="0" t="n">
        <f aca="false">I136+L136</f>
        <v>54.6542422078797</v>
      </c>
      <c r="N136" s="0" t="n">
        <f aca="false">J136+L136</f>
        <v>8411.33223849733</v>
      </c>
      <c r="O136" s="0" t="n">
        <f aca="false">(1.000001018*(1-K136*K136))/(1+K136*COS(RADIANS(N136)))</f>
        <v>1.01087061437066</v>
      </c>
      <c r="P136" s="0" t="n">
        <f aca="false">M136-0.00569-0.00478*SIN(RADIANS(125.04-1934.136*G136))</f>
        <v>54.6447646664016</v>
      </c>
      <c r="Q136" s="0" t="n">
        <f aca="false">23+(26+((21.448-G136*(46.815+G136*(0.00059-G136*0.001813))))/60)/60</f>
        <v>23.4363823052163</v>
      </c>
      <c r="R136" s="0" t="n">
        <f aca="false">Q136+0.00256*COS(RADIANS(125.04-1934.136*G136))</f>
        <v>23.4379440007172</v>
      </c>
      <c r="S136" s="0" t="n">
        <f aca="false">DEGREES(ATAN2(COS(RADIANS(P136)),COS(RADIANS(R136))*SIN(RADIANS(P136))))</f>
        <v>52.285544106068</v>
      </c>
      <c r="T136" s="0" t="n">
        <f aca="false">DEGREES(ASIN(SIN(RADIANS(R136))*SIN(RADIANS(P136))))</f>
        <v>18.929322198773</v>
      </c>
      <c r="U136" s="0" t="n">
        <f aca="false">TAN(RADIANS(R136/2))*TAN(RADIANS(R136/2))</f>
        <v>0.0430294421309643</v>
      </c>
      <c r="V136" s="0" t="n">
        <f aca="false">4*DEGREES(U136*SIN(2*RADIANS(I136))-2*K136*SIN(RADIANS(J136))+4*K136*U136*SIN(RADIANS(J136))*COS(2*RADIANS(I136))-0.5*U136*U136*SIN(4*RADIANS(I136))-1.25*K136*K136*SIN(2*RADIANS(J136)))</f>
        <v>3.6370967041154</v>
      </c>
      <c r="W136" s="0" t="n">
        <f aca="false">DEGREES(ACOS(COS(RADIANS(90.833))/(COS(RADIANS($B$2))*COS(RADIANS(T136)))-TAN(RADIANS($B$2))*TAN(RADIANS(T136))))</f>
        <v>139.959164873039</v>
      </c>
      <c r="X136" s="7" t="n">
        <f aca="false">(720-4*$B$3-V136+$B$4*60)/1440</f>
        <v>0.505853596733253</v>
      </c>
      <c r="Y136" s="10" t="n">
        <f aca="false">(X136*1440-W136*4)/1440</f>
        <v>0.117078138752589</v>
      </c>
      <c r="Z136" s="7" t="n">
        <f aca="false">(X136*1440+W136*4)/1440</f>
        <v>0.894629054713918</v>
      </c>
      <c r="AA136" s="0" t="n">
        <f aca="false">8*W136</f>
        <v>1119.67331898431</v>
      </c>
      <c r="AB136" s="0" t="n">
        <f aca="false">MOD(E136*1440+V136+4*$B$3-60*$B$4,1440)</f>
        <v>771.570820704115</v>
      </c>
      <c r="AC136" s="0" t="n">
        <f aca="false">IF(AB136/4&lt;0,AB136/4+180,AB136/4-180)</f>
        <v>12.8927051760288</v>
      </c>
      <c r="AD136" s="0" t="n">
        <f aca="false">DEGREES(ACOS(SIN(RADIANS($B$2))*SIN(RADIANS(T136))+COS(RADIANS($B$2))*COS(RADIANS(T136))*COS(RADIANS(AC136))))</f>
        <v>46.694843647583</v>
      </c>
      <c r="AE136" s="0" t="n">
        <f aca="false">90-AD136</f>
        <v>43.305156352417</v>
      </c>
      <c r="AF136" s="0" t="n">
        <f aca="false">IF(AE136&gt;85,0,IF(AE136&gt;5,58.1/TAN(RADIANS(AE136))-0.07/POWER(TAN(RADIANS(AE136)),3)+0.000086/POWER(TAN(RADIANS(AE136)),5),IF(AE136&gt;-0.575,1735+AE136*(-518.2+AE136*(103.4+AE136*(-12.79+AE136*0.711))),-20.772/TAN(RADIANS(AE136)))))/3600</f>
        <v>0.0170998941724076</v>
      </c>
      <c r="AG136" s="0" t="n">
        <f aca="false">AE136+AF136</f>
        <v>43.3222562465894</v>
      </c>
      <c r="AH136" s="0" t="n">
        <f aca="false"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>196.859851097079</v>
      </c>
    </row>
    <row r="137" customFormat="false" ht="15" hidden="false" customHeight="false" outlineLevel="0" collapsed="false">
      <c r="D137" s="6" t="n">
        <f aca="false">D136+1</f>
        <v>44697</v>
      </c>
      <c r="E137" s="7" t="n">
        <f aca="false">$B$5</f>
        <v>0.541666666666667</v>
      </c>
      <c r="F137" s="8" t="n">
        <f aca="false">D137+2415018.5+E137-$B$4/24</f>
        <v>2459716</v>
      </c>
      <c r="G137" s="9" t="n">
        <f aca="false">(F137-2451545)/36525</f>
        <v>0.223709787816564</v>
      </c>
      <c r="I137" s="0" t="n">
        <f aca="false">MOD(280.46646+G137*(36000.76983+G137*0.0003032),360)</f>
        <v>54.1910550762259</v>
      </c>
      <c r="J137" s="0" t="n">
        <f aca="false">357.52911+G137*(35999.05029-0.0001537*G137)</f>
        <v>8410.86900428164</v>
      </c>
      <c r="K137" s="0" t="n">
        <f aca="false">0.016708634-G137*(0.000042037+0.0000001267*G137)</f>
        <v>0.0166992235708126</v>
      </c>
      <c r="L137" s="0" t="n">
        <f aca="false">SIN(RADIANS(J137))*(1.914602-G137*(0.004817+0.000014*G137))+SIN(RADIANS(2*J137))*(0.019993-0.000101*G137)+SIN(RADIANS(3*J137))*0.000289</f>
        <v>1.42741367262529</v>
      </c>
      <c r="M137" s="0" t="n">
        <f aca="false">I137+L137</f>
        <v>55.6184687488512</v>
      </c>
      <c r="N137" s="0" t="n">
        <f aca="false">J137+L137</f>
        <v>8412.29641795426</v>
      </c>
      <c r="O137" s="0" t="n">
        <f aca="false">(1.000001018*(1-K137*K137))/(1+K137*COS(RADIANS(N137)))</f>
        <v>1.01108473831979</v>
      </c>
      <c r="P137" s="0" t="n">
        <f aca="false">M137-0.00569-0.00478*SIN(RADIANS(125.04-1934.136*G137))</f>
        <v>55.6089939039883</v>
      </c>
      <c r="Q137" s="0" t="n">
        <f aca="false">23+(26+((21.448-G137*(46.815+G137*(0.00059-G137*0.001813))))/60)/60</f>
        <v>23.4363819491817</v>
      </c>
      <c r="R137" s="0" t="n">
        <f aca="false">Q137+0.00256*COS(RADIANS(125.04-1934.136*G137))</f>
        <v>23.4379455187665</v>
      </c>
      <c r="S137" s="0" t="n">
        <f aca="false">DEGREES(ATAN2(COS(RADIANS(P137)),COS(RADIANS(R137))*SIN(RADIANS(P137))))</f>
        <v>53.2756507584193</v>
      </c>
      <c r="T137" s="0" t="n">
        <f aca="false">DEGREES(ASIN(SIN(RADIANS(R137))*SIN(RADIANS(P137))))</f>
        <v>19.1613056212114</v>
      </c>
      <c r="U137" s="0" t="n">
        <f aca="false">TAN(RADIANS(R137/2))*TAN(RADIANS(R137/2))</f>
        <v>0.0430294478634458</v>
      </c>
      <c r="V137" s="0" t="n">
        <f aca="false">4*DEGREES(U137*SIN(2*RADIANS(I137))-2*K137*SIN(RADIANS(J137))+4*K137*U137*SIN(RADIANS(J137))*COS(2*RADIANS(I137))-0.5*U137*U137*SIN(4*RADIANS(I137))-1.25*K137*K137*SIN(2*RADIANS(J137)))</f>
        <v>3.61910449422941</v>
      </c>
      <c r="W137" s="0" t="n">
        <f aca="false">DEGREES(ACOS(COS(RADIANS(90.833))/(COS(RADIANS($B$2))*COS(RADIANS(T137)))-TAN(RADIANS($B$2))*TAN(RADIANS(T137))))</f>
        <v>140.829978985935</v>
      </c>
      <c r="X137" s="7" t="n">
        <f aca="false">(720-4*$B$3-V137+$B$4*60)/1440</f>
        <v>0.505866091323452</v>
      </c>
      <c r="Y137" s="10" t="n">
        <f aca="false">(X137*1440-W137*4)/1440</f>
        <v>0.11467170525141</v>
      </c>
      <c r="Z137" s="7" t="n">
        <f aca="false">(X137*1440+W137*4)/1440</f>
        <v>0.897060477395494</v>
      </c>
      <c r="AA137" s="0" t="n">
        <f aca="false">8*W137</f>
        <v>1126.63983188748</v>
      </c>
      <c r="AB137" s="0" t="n">
        <f aca="false">MOD(E137*1440+V137+4*$B$3-60*$B$4,1440)</f>
        <v>771.552828494229</v>
      </c>
      <c r="AC137" s="0" t="n">
        <f aca="false">IF(AB137/4&lt;0,AB137/4+180,AB137/4-180)</f>
        <v>12.8882071235574</v>
      </c>
      <c r="AD137" s="0" t="n">
        <f aca="false">DEGREES(ACOS(SIN(RADIANS($B$2))*SIN(RADIANS(T137))+COS(RADIANS($B$2))*COS(RADIANS(T137))*COS(RADIANS(AC137))))</f>
        <v>46.4642939185387</v>
      </c>
      <c r="AE137" s="0" t="n">
        <f aca="false">90-AD137</f>
        <v>43.5357060814613</v>
      </c>
      <c r="AF137" s="0" t="n">
        <f aca="false">IF(AE137&gt;85,0,IF(AE137&gt;5,58.1/TAN(RADIANS(AE137))-0.07/POWER(TAN(RADIANS(AE137)),3)+0.000086/POWER(TAN(RADIANS(AE137)),5),IF(AE137&gt;-0.575,1735+AE137*(-518.2+AE137*(103.4+AE137*(-12.79+AE137*0.711))),-20.772/TAN(RADIANS(AE137)))))/3600</f>
        <v>0.0169629907726589</v>
      </c>
      <c r="AG137" s="0" t="n">
        <f aca="false">AE137+AF137</f>
        <v>43.552669072234</v>
      </c>
      <c r="AH137" s="0" t="n">
        <f aca="false"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>196.895785252927</v>
      </c>
    </row>
    <row r="138" customFormat="false" ht="15" hidden="false" customHeight="false" outlineLevel="0" collapsed="false">
      <c r="D138" s="6" t="n">
        <f aca="false">D137+1</f>
        <v>44698</v>
      </c>
      <c r="E138" s="7" t="n">
        <f aca="false">$B$5</f>
        <v>0.541666666666667</v>
      </c>
      <c r="F138" s="8" t="n">
        <f aca="false">D138+2415018.5+E138-$B$4/24</f>
        <v>2459717</v>
      </c>
      <c r="G138" s="9" t="n">
        <f aca="false">(F138-2451545)/36525</f>
        <v>0.223737166324435</v>
      </c>
      <c r="I138" s="0" t="n">
        <f aca="false">MOD(280.46646+G138*(36000.76983+G138*0.0003032),360)</f>
        <v>55.1767024401051</v>
      </c>
      <c r="J138" s="0" t="n">
        <f aca="false">357.52911+G138*(35999.05029-0.0001537*G138)</f>
        <v>8411.85460456148</v>
      </c>
      <c r="K138" s="0" t="n">
        <f aca="false">0.016708634-G138*(0.000042037+0.0000001267*G138)</f>
        <v>0.0166992224183501</v>
      </c>
      <c r="L138" s="0" t="n">
        <f aca="false">SIN(RADIANS(J138))*(1.914602-G138*(0.004817+0.000014*G138))+SIN(RADIANS(2*J138))*(0.019993-0.000101*G138)+SIN(RADIANS(3*J138))*0.000289</f>
        <v>1.40558765379839</v>
      </c>
      <c r="M138" s="0" t="n">
        <f aca="false">I138+L138</f>
        <v>56.5822900939035</v>
      </c>
      <c r="N138" s="0" t="n">
        <f aca="false">J138+L138</f>
        <v>8413.26019221528</v>
      </c>
      <c r="O138" s="0" t="n">
        <f aca="false">(1.000001018*(1-K138*K138))/(1+K138*COS(RADIANS(N138)))</f>
        <v>1.01129560940993</v>
      </c>
      <c r="P138" s="0" t="n">
        <f aca="false">M138-0.00569-0.00478*SIN(RADIANS(125.04-1934.136*G138))</f>
        <v>56.5728179488887</v>
      </c>
      <c r="Q138" s="0" t="n">
        <f aca="false">23+(26+((21.448-G138*(46.815+G138*(0.00059-G138*0.001813))))/60)/60</f>
        <v>23.4363815931471</v>
      </c>
      <c r="R138" s="0" t="n">
        <f aca="false">Q138+0.00256*COS(RADIANS(125.04-1934.136*G138))</f>
        <v>23.4379470354801</v>
      </c>
      <c r="S138" s="0" t="n">
        <f aca="false">DEGREES(ATAN2(COS(RADIANS(P138)),COS(RADIANS(R138))*SIN(RADIANS(P138))))</f>
        <v>54.2680973386447</v>
      </c>
      <c r="T138" s="0" t="n">
        <f aca="false">DEGREES(ASIN(SIN(RADIANS(R138))*SIN(RADIANS(P138))))</f>
        <v>19.3878754692829</v>
      </c>
      <c r="U138" s="0" t="n">
        <f aca="false">TAN(RADIANS(R138/2))*TAN(RADIANS(R138/2))</f>
        <v>0.0430294535908844</v>
      </c>
      <c r="V138" s="0" t="n">
        <f aca="false">4*DEGREES(U138*SIN(2*RADIANS(I138))-2*K138*SIN(RADIANS(J138))+4*K138*U138*SIN(RADIANS(J138))*COS(2*RADIANS(I138))-0.5*U138*U138*SIN(4*RADIANS(I138))-1.25*K138*K138*SIN(2*RADIANS(J138)))</f>
        <v>3.59176992549993</v>
      </c>
      <c r="W138" s="0" t="n">
        <f aca="false">DEGREES(ACOS(COS(RADIANS(90.833))/(COS(RADIANS($B$2))*COS(RADIANS(T138)))-TAN(RADIANS($B$2))*TAN(RADIANS(T138))))</f>
        <v>141.698935303548</v>
      </c>
      <c r="X138" s="7" t="n">
        <f aca="false">(720-4*$B$3-V138+$B$4*60)/1440</f>
        <v>0.505885073662847</v>
      </c>
      <c r="Y138" s="10" t="n">
        <f aca="false">(X138*1440-W138*4)/1440</f>
        <v>0.112276920041879</v>
      </c>
      <c r="Z138" s="7" t="n">
        <f aca="false">(X138*1440+W138*4)/1440</f>
        <v>0.899493227283815</v>
      </c>
      <c r="AA138" s="0" t="n">
        <f aca="false">8*W138</f>
        <v>1133.59148242839</v>
      </c>
      <c r="AB138" s="0" t="n">
        <f aca="false">MOD(E138*1440+V138+4*$B$3-60*$B$4,1440)</f>
        <v>771.5254939255</v>
      </c>
      <c r="AC138" s="0" t="n">
        <f aca="false">IF(AB138/4&lt;0,AB138/4+180,AB138/4-180)</f>
        <v>12.881373481375</v>
      </c>
      <c r="AD138" s="0" t="n">
        <f aca="false">DEGREES(ACOS(SIN(RADIANS($B$2))*SIN(RADIANS(T138))+COS(RADIANS($B$2))*COS(RADIANS(T138))*COS(RADIANS(AC138))))</f>
        <v>46.2388342937808</v>
      </c>
      <c r="AE138" s="0" t="n">
        <f aca="false">90-AD138</f>
        <v>43.7611657062192</v>
      </c>
      <c r="AF138" s="0" t="n">
        <f aca="false">IF(AE138&gt;85,0,IF(AE138&gt;5,58.1/TAN(RADIANS(AE138))-0.07/POWER(TAN(RADIANS(AE138)),3)+0.000086/POWER(TAN(RADIANS(AE138)),5),IF(AE138&gt;-0.575,1735+AE138*(-518.2+AE138*(103.4+AE138*(-12.79+AE138*0.711))),-20.772/TAN(RADIANS(AE138)))))/3600</f>
        <v>0.0168302183287033</v>
      </c>
      <c r="AG138" s="0" t="n">
        <f aca="false">AE138+AF138</f>
        <v>43.7779959245479</v>
      </c>
      <c r="AH138" s="0" t="n">
        <f aca="false"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>196.928002960422</v>
      </c>
    </row>
    <row r="139" customFormat="false" ht="15" hidden="false" customHeight="false" outlineLevel="0" collapsed="false">
      <c r="D139" s="6" t="n">
        <f aca="false">D138+1</f>
        <v>44699</v>
      </c>
      <c r="E139" s="7" t="n">
        <f aca="false">$B$5</f>
        <v>0.541666666666667</v>
      </c>
      <c r="F139" s="8" t="n">
        <f aca="false">D139+2415018.5+E139-$B$4/24</f>
        <v>2459718</v>
      </c>
      <c r="G139" s="9" t="n">
        <f aca="false">(F139-2451545)/36525</f>
        <v>0.223764544832307</v>
      </c>
      <c r="I139" s="0" t="n">
        <f aca="false">MOD(280.46646+G139*(36000.76983+G139*0.0003032),360)</f>
        <v>56.1623498039844</v>
      </c>
      <c r="J139" s="0" t="n">
        <f aca="false">357.52911+G139*(35999.05029-0.0001537*G139)</f>
        <v>8412.84020484132</v>
      </c>
      <c r="K139" s="0" t="n">
        <f aca="false">0.016708634-G139*(0.000042037+0.0000001267*G139)</f>
        <v>0.0166992212658875</v>
      </c>
      <c r="L139" s="0" t="n">
        <f aca="false">SIN(RADIANS(J139))*(1.914602-G139*(0.004817+0.000014*G139))+SIN(RADIANS(2*J139))*(0.019993-0.000101*G139)+SIN(RADIANS(3*J139))*0.000289</f>
        <v>1.38336294543644</v>
      </c>
      <c r="M139" s="0" t="n">
        <f aca="false">I139+L139</f>
        <v>57.5457127494208</v>
      </c>
      <c r="N139" s="0" t="n">
        <f aca="false">J139+L139</f>
        <v>8414.22356778676</v>
      </c>
      <c r="O139" s="0" t="n">
        <f aca="false">(1.000001018*(1-K139*K139))/(1+K139*COS(RADIANS(N139)))</f>
        <v>1.01150316934564</v>
      </c>
      <c r="P139" s="0" t="n">
        <f aca="false">M139-0.00569-0.00478*SIN(RADIANS(125.04-1934.136*G139))</f>
        <v>57.5362433074848</v>
      </c>
      <c r="Q139" s="0" t="n">
        <f aca="false">23+(26+((21.448-G139*(46.815+G139*(0.00059-G139*0.001813))))/60)/60</f>
        <v>23.4363812371125</v>
      </c>
      <c r="R139" s="0" t="n">
        <f aca="false">Q139+0.00256*COS(RADIANS(125.04-1934.136*G139))</f>
        <v>23.4379485508566</v>
      </c>
      <c r="S139" s="0" t="n">
        <f aca="false">DEGREES(ATAN2(COS(RADIANS(P139)),COS(RADIANS(R139))*SIN(RADIANS(P139))))</f>
        <v>55.2628646424577</v>
      </c>
      <c r="T139" s="0" t="n">
        <f aca="false">DEGREES(ASIN(SIN(RADIANS(R139))*SIN(RADIANS(P139))))</f>
        <v>19.6089571859994</v>
      </c>
      <c r="U139" s="0" t="n">
        <f aca="false">TAN(RADIANS(R139/2))*TAN(RADIANS(R139/2))</f>
        <v>0.043029459313274</v>
      </c>
      <c r="V139" s="0" t="n">
        <f aca="false">4*DEGREES(U139*SIN(2*RADIANS(I139))-2*K139*SIN(RADIANS(J139))+4*K139*U139*SIN(RADIANS(J139))*COS(2*RADIANS(I139))-0.5*U139*U139*SIN(4*RADIANS(I139))-1.25*K139*K139*SIN(2*RADIANS(J139)))</f>
        <v>3.55516980089168</v>
      </c>
      <c r="W139" s="0" t="n">
        <f aca="false">DEGREES(ACOS(COS(RADIANS(90.833))/(COS(RADIANS($B$2))*COS(RADIANS(T139)))-TAN(RADIANS($B$2))*TAN(RADIANS(T139))))</f>
        <v>142.565692840497</v>
      </c>
      <c r="X139" s="7" t="n">
        <f aca="false">(720-4*$B$3-V139+$B$4*60)/1440</f>
        <v>0.505910490416047</v>
      </c>
      <c r="Y139" s="10" t="n">
        <f aca="false">(X139*1440-W139*4)/1440</f>
        <v>0.109894676970223</v>
      </c>
      <c r="Z139" s="7" t="n">
        <f aca="false">(X139*1440+W139*4)/1440</f>
        <v>0.901926303861872</v>
      </c>
      <c r="AA139" s="0" t="n">
        <f aca="false">8*W139</f>
        <v>1140.52554272397</v>
      </c>
      <c r="AB139" s="0" t="n">
        <f aca="false">MOD(E139*1440+V139+4*$B$3-60*$B$4,1440)</f>
        <v>771.488893800892</v>
      </c>
      <c r="AC139" s="0" t="n">
        <f aca="false">IF(AB139/4&lt;0,AB139/4+180,AB139/4-180)</f>
        <v>12.8722234502229</v>
      </c>
      <c r="AD139" s="0" t="n">
        <f aca="false">DEGREES(ACOS(SIN(RADIANS($B$2))*SIN(RADIANS(T139))+COS(RADIANS($B$2))*COS(RADIANS(T139))*COS(RADIANS(AC139))))</f>
        <v>46.0185387340504</v>
      </c>
      <c r="AE139" s="0" t="n">
        <f aca="false">90-AD139</f>
        <v>43.9814612659496</v>
      </c>
      <c r="AF139" s="0" t="n">
        <f aca="false">IF(AE139&gt;85,0,IF(AE139&gt;5,58.1/TAN(RADIANS(AE139))-0.07/POWER(TAN(RADIANS(AE139)),3)+0.000086/POWER(TAN(RADIANS(AE139)),5),IF(AE139&gt;-0.575,1735+AE139*(-518.2+AE139*(103.4+AE139*(-12.79+AE139*0.711))),-20.772/TAN(RADIANS(AE139)))))/3600</f>
        <v>0.0167015288243285</v>
      </c>
      <c r="AG139" s="0" t="n">
        <f aca="false">AE139+AF139</f>
        <v>43.9981627947739</v>
      </c>
      <c r="AH139" s="0" t="n">
        <f aca="false"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>196.956478224124</v>
      </c>
    </row>
    <row r="140" customFormat="false" ht="15" hidden="false" customHeight="false" outlineLevel="0" collapsed="false">
      <c r="D140" s="6" t="n">
        <f aca="false">D139+1</f>
        <v>44700</v>
      </c>
      <c r="E140" s="7" t="n">
        <f aca="false">$B$5</f>
        <v>0.541666666666667</v>
      </c>
      <c r="F140" s="8" t="n">
        <f aca="false">D140+2415018.5+E140-$B$4/24</f>
        <v>2459719</v>
      </c>
      <c r="G140" s="9" t="n">
        <f aca="false">(F140-2451545)/36525</f>
        <v>0.223791923340178</v>
      </c>
      <c r="I140" s="0" t="n">
        <f aca="false">MOD(280.46646+G140*(36000.76983+G140*0.0003032),360)</f>
        <v>57.1479971678637</v>
      </c>
      <c r="J140" s="0" t="n">
        <f aca="false">357.52911+G140*(35999.05029-0.0001537*G140)</f>
        <v>8413.82580512116</v>
      </c>
      <c r="K140" s="0" t="n">
        <f aca="false">0.016708634-G140*(0.000042037+0.0000001267*G140)</f>
        <v>0.0166992201134246</v>
      </c>
      <c r="L140" s="0" t="n">
        <f aca="false">SIN(RADIANS(J140))*(1.914602-G140*(0.004817+0.000014*G140))+SIN(RADIANS(2*J140))*(0.019993-0.000101*G140)+SIN(RADIANS(3*J140))*0.000289</f>
        <v>1.36074615210343</v>
      </c>
      <c r="M140" s="0" t="n">
        <f aca="false">I140+L140</f>
        <v>58.5087433199671</v>
      </c>
      <c r="N140" s="0" t="n">
        <f aca="false">J140+L140</f>
        <v>8415.18655127327</v>
      </c>
      <c r="O140" s="0" t="n">
        <f aca="false">(1.000001018*(1-K140*K140))/(1+K140*COS(RADIANS(N140)))</f>
        <v>1.01170736081885</v>
      </c>
      <c r="P140" s="0" t="n">
        <f aca="false">M140-0.00569-0.00478*SIN(RADIANS(125.04-1934.136*G140))</f>
        <v>58.4992765843381</v>
      </c>
      <c r="Q140" s="0" t="n">
        <f aca="false">23+(26+((21.448-G140*(46.815+G140*(0.00059-G140*0.001813))))/60)/60</f>
        <v>23.4363808810779</v>
      </c>
      <c r="R140" s="0" t="n">
        <f aca="false">Q140+0.00256*COS(RADIANS(125.04-1934.136*G140))</f>
        <v>23.4379500648944</v>
      </c>
      <c r="S140" s="0" t="n">
        <f aca="false">DEGREES(ATAN2(COS(RADIANS(P140)),COS(RADIANS(R140))*SIN(RADIANS(P140))))</f>
        <v>56.2599300883231</v>
      </c>
      <c r="T140" s="0" t="n">
        <f aca="false">DEGREES(ASIN(SIN(RADIANS(R140))*SIN(RADIANS(P140))))</f>
        <v>19.824477490765</v>
      </c>
      <c r="U140" s="0" t="n">
        <f aca="false">TAN(RADIANS(R140/2))*TAN(RADIANS(R140/2))</f>
        <v>0.0430294650306085</v>
      </c>
      <c r="V140" s="0" t="n">
        <f aca="false">4*DEGREES(U140*SIN(2*RADIANS(I140))-2*K140*SIN(RADIANS(J140))+4*K140*U140*SIN(RADIANS(J140))*COS(2*RADIANS(I140))-0.5*U140*U140*SIN(4*RADIANS(I140))-1.25*K140*K140*SIN(2*RADIANS(J140)))</f>
        <v>3.50939453334944</v>
      </c>
      <c r="W140" s="0" t="n">
        <f aca="false">DEGREES(ACOS(COS(RADIANS(90.833))/(COS(RADIANS($B$2))*COS(RADIANS(T140)))-TAN(RADIANS($B$2))*TAN(RADIANS(T140))))</f>
        <v>143.429877767133</v>
      </c>
      <c r="X140" s="7" t="n">
        <f aca="false">(720-4*$B$3-V140+$B$4*60)/1440</f>
        <v>0.505942278796285</v>
      </c>
      <c r="Y140" s="10" t="n">
        <f aca="false">(X140*1440-W140*4)/1440</f>
        <v>0.10752595166536</v>
      </c>
      <c r="Z140" s="7" t="n">
        <f aca="false">(X140*1440+W140*4)/1440</f>
        <v>0.90435860592721</v>
      </c>
      <c r="AA140" s="0" t="n">
        <f aca="false">8*W140</f>
        <v>1147.43902213706</v>
      </c>
      <c r="AB140" s="0" t="n">
        <f aca="false">MOD(E140*1440+V140+4*$B$3-60*$B$4,1440)</f>
        <v>771.443118533349</v>
      </c>
      <c r="AC140" s="0" t="n">
        <f aca="false">IF(AB140/4&lt;0,AB140/4+180,AB140/4-180)</f>
        <v>12.8607796333374</v>
      </c>
      <c r="AD140" s="0" t="n">
        <f aca="false">DEGREES(ACOS(SIN(RADIANS($B$2))*SIN(RADIANS(T140))+COS(RADIANS($B$2))*COS(RADIANS(T140))*COS(RADIANS(AC140))))</f>
        <v>45.8034805817035</v>
      </c>
      <c r="AE140" s="0" t="n">
        <f aca="false">90-AD140</f>
        <v>44.1965194182965</v>
      </c>
      <c r="AF140" s="0" t="n">
        <f aca="false">IF(AE140&gt;85,0,IF(AE140&gt;5,58.1/TAN(RADIANS(AE140))-0.07/POWER(TAN(RADIANS(AE140)),3)+0.000086/POWER(TAN(RADIANS(AE140)),5),IF(AE140&gt;-0.575,1735+AE140*(-518.2+AE140*(103.4+AE140*(-12.79+AE140*0.711))),-20.772/TAN(RADIANS(AE140)))))/3600</f>
        <v>0.016576876829039</v>
      </c>
      <c r="AG140" s="0" t="n">
        <f aca="false">AE140+AF140</f>
        <v>44.2130962951255</v>
      </c>
      <c r="AH140" s="0" t="n">
        <f aca="false"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>196.981190204616</v>
      </c>
    </row>
    <row r="141" customFormat="false" ht="15" hidden="false" customHeight="false" outlineLevel="0" collapsed="false">
      <c r="D141" s="6" t="n">
        <f aca="false">D140+1</f>
        <v>44701</v>
      </c>
      <c r="E141" s="7" t="n">
        <f aca="false">$B$5</f>
        <v>0.541666666666667</v>
      </c>
      <c r="F141" s="8" t="n">
        <f aca="false">D141+2415018.5+E141-$B$4/24</f>
        <v>2459720</v>
      </c>
      <c r="G141" s="9" t="n">
        <f aca="false">(F141-2451545)/36525</f>
        <v>0.223819301848049</v>
      </c>
      <c r="I141" s="0" t="n">
        <f aca="false">MOD(280.46646+G141*(36000.76983+G141*0.0003032),360)</f>
        <v>58.1336445317429</v>
      </c>
      <c r="J141" s="0" t="n">
        <f aca="false">357.52911+G141*(35999.05029-0.0001537*G141)</f>
        <v>8414.811405401</v>
      </c>
      <c r="K141" s="0" t="n">
        <f aca="false">0.016708634-G141*(0.000042037+0.0000001267*G141)</f>
        <v>0.0166992189609616</v>
      </c>
      <c r="L141" s="0" t="n">
        <f aca="false">SIN(RADIANS(J141))*(1.914602-G141*(0.004817+0.000014*G141))+SIN(RADIANS(2*J141))*(0.019993-0.000101*G141)+SIN(RADIANS(3*J141))*0.000289</f>
        <v>1.33774397459517</v>
      </c>
      <c r="M141" s="0" t="n">
        <f aca="false">I141+L141</f>
        <v>59.4713885063381</v>
      </c>
      <c r="N141" s="0" t="n">
        <f aca="false">J141+L141</f>
        <v>8416.1491493756</v>
      </c>
      <c r="O141" s="0" t="n">
        <f aca="false">(1.000001018*(1-K141*K141))/(1+K141*COS(RADIANS(N141)))</f>
        <v>1.01190812752123</v>
      </c>
      <c r="P141" s="0" t="n">
        <f aca="false">M141-0.00569-0.00478*SIN(RADIANS(125.04-1934.136*G141))</f>
        <v>59.4619244802422</v>
      </c>
      <c r="Q141" s="0" t="n">
        <f aca="false">23+(26+((21.448-G141*(46.815+G141*(0.00059-G141*0.001813))))/60)/60</f>
        <v>23.4363805250432</v>
      </c>
      <c r="R141" s="0" t="n">
        <f aca="false">Q141+0.00256*COS(RADIANS(125.04-1934.136*G141))</f>
        <v>23.4379515775918</v>
      </c>
      <c r="S141" s="0" t="n">
        <f aca="false">DEGREES(ATAN2(COS(RADIANS(P141)),COS(RADIANS(R141))*SIN(RADIANS(P141))))</f>
        <v>57.2592677092963</v>
      </c>
      <c r="T141" s="0" t="n">
        <f aca="false">DEGREES(ASIN(SIN(RADIANS(R141))*SIN(RADIANS(P141))))</f>
        <v>20.0343644376877</v>
      </c>
      <c r="U141" s="0" t="n">
        <f aca="false">TAN(RADIANS(R141/2))*TAN(RADIANS(R141/2))</f>
        <v>0.0430294707428819</v>
      </c>
      <c r="V141" s="0" t="n">
        <f aca="false">4*DEGREES(U141*SIN(2*RADIANS(I141))-2*K141*SIN(RADIANS(J141))+4*K141*U141*SIN(RADIANS(J141))*COS(2*RADIANS(I141))-0.5*U141*U141*SIN(4*RADIANS(I141))-1.25*K141*K141*SIN(2*RADIANS(J141)))</f>
        <v>3.45454816749354</v>
      </c>
      <c r="W141" s="0" t="n">
        <f aca="false">DEGREES(ACOS(COS(RADIANS(90.833))/(COS(RADIANS($B$2))*COS(RADIANS(T141)))-TAN(RADIANS($B$2))*TAN(RADIANS(T141))))</f>
        <v>144.291080121794</v>
      </c>
      <c r="X141" s="7" t="n">
        <f aca="false">(720-4*$B$3-V141+$B$4*60)/1440</f>
        <v>0.505980366550352</v>
      </c>
      <c r="Y141" s="10" t="n">
        <f aca="false">(X141*1440-W141*4)/1440</f>
        <v>0.105171810656478</v>
      </c>
      <c r="Z141" s="7" t="n">
        <f aca="false">(X141*1440+W141*4)/1440</f>
        <v>0.906788922444225</v>
      </c>
      <c r="AA141" s="0" t="n">
        <f aca="false">8*W141</f>
        <v>1154.32864097436</v>
      </c>
      <c r="AB141" s="0" t="n">
        <f aca="false">MOD(E141*1440+V141+4*$B$3-60*$B$4,1440)</f>
        <v>771.388272167494</v>
      </c>
      <c r="AC141" s="0" t="n">
        <f aca="false">IF(AB141/4&lt;0,AB141/4+180,AB141/4-180)</f>
        <v>12.8470680418734</v>
      </c>
      <c r="AD141" s="0" t="n">
        <f aca="false">DEGREES(ACOS(SIN(RADIANS($B$2))*SIN(RADIANS(T141))+COS(RADIANS($B$2))*COS(RADIANS(T141))*COS(RADIANS(AC141))))</f>
        <v>45.5937325093866</v>
      </c>
      <c r="AE141" s="0" t="n">
        <f aca="false">90-AD141</f>
        <v>44.4062674906134</v>
      </c>
      <c r="AF141" s="0" t="n">
        <f aca="false">IF(AE141&gt;85,0,IF(AE141&gt;5,58.1/TAN(RADIANS(AE141))-0.07/POWER(TAN(RADIANS(AE141)),3)+0.000086/POWER(TAN(RADIANS(AE141)),5),IF(AE141&gt;-0.575,1735+AE141*(-518.2+AE141*(103.4+AE141*(-12.79+AE141*0.711))),-20.772/TAN(RADIANS(AE141)))))/3600</f>
        <v>0.016456219402008</v>
      </c>
      <c r="AG141" s="0" t="n">
        <f aca="false">AE141+AF141</f>
        <v>44.4227237100154</v>
      </c>
      <c r="AH141" s="0" t="n">
        <f aca="false"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>197.002123365606</v>
      </c>
    </row>
    <row r="142" customFormat="false" ht="15" hidden="false" customHeight="false" outlineLevel="0" collapsed="false">
      <c r="D142" s="6" t="n">
        <f aca="false">D141+1</f>
        <v>44702</v>
      </c>
      <c r="E142" s="7" t="n">
        <f aca="false">$B$5</f>
        <v>0.541666666666667</v>
      </c>
      <c r="F142" s="8" t="n">
        <f aca="false">D142+2415018.5+E142-$B$4/24</f>
        <v>2459721</v>
      </c>
      <c r="G142" s="9" t="n">
        <f aca="false">(F142-2451545)/36525</f>
        <v>0.223846680355921</v>
      </c>
      <c r="I142" s="0" t="n">
        <f aca="false">MOD(280.46646+G142*(36000.76983+G142*0.0003032),360)</f>
        <v>59.119291895624</v>
      </c>
      <c r="J142" s="0" t="n">
        <f aca="false">357.52911+G142*(35999.05029-0.0001537*G142)</f>
        <v>8415.79700568084</v>
      </c>
      <c r="K142" s="0" t="n">
        <f aca="false">0.016708634-G142*(0.000042037+0.0000001267*G142)</f>
        <v>0.0166992178084984</v>
      </c>
      <c r="L142" s="0" t="n">
        <f aca="false">SIN(RADIANS(J142))*(1.914602-G142*(0.004817+0.000014*G142))+SIN(RADIANS(2*J142))*(0.019993-0.000101*G142)+SIN(RADIANS(3*J142))*0.000289</f>
        <v>1.31436320798679</v>
      </c>
      <c r="M142" s="0" t="n">
        <f aca="false">I142+L142</f>
        <v>60.4336551036108</v>
      </c>
      <c r="N142" s="0" t="n">
        <f aca="false">J142+L142</f>
        <v>8417.11136888883</v>
      </c>
      <c r="O142" s="0" t="n">
        <f aca="false">(1.000001018*(1-K142*K142))/(1+K142*COS(RADIANS(N142)))</f>
        <v>1.01210541415612</v>
      </c>
      <c r="P142" s="0" t="n">
        <f aca="false">M142-0.00569-0.00478*SIN(RADIANS(125.04-1934.136*G142))</f>
        <v>60.4241937902716</v>
      </c>
      <c r="Q142" s="0" t="n">
        <f aca="false">23+(26+((21.448-G142*(46.815+G142*(0.00059-G142*0.001813))))/60)/60</f>
        <v>23.4363801690086</v>
      </c>
      <c r="R142" s="0" t="n">
        <f aca="false">Q142+0.00256*COS(RADIANS(125.04-1934.136*G142))</f>
        <v>23.4379530889472</v>
      </c>
      <c r="S142" s="0" t="n">
        <f aca="false">DEGREES(ATAN2(COS(RADIANS(P142)),COS(RADIANS(R142))*SIN(RADIANS(P142))))</f>
        <v>58.2608481506414</v>
      </c>
      <c r="T142" s="0" t="n">
        <f aca="false">DEGREES(ASIN(SIN(RADIANS(R142))*SIN(RADIANS(P142))))</f>
        <v>20.2385474746983</v>
      </c>
      <c r="U142" s="0" t="n">
        <f aca="false">TAN(RADIANS(R142/2))*TAN(RADIANS(R142/2))</f>
        <v>0.0430294764500883</v>
      </c>
      <c r="V142" s="0" t="n">
        <f aca="false">4*DEGREES(U142*SIN(2*RADIANS(I142))-2*K142*SIN(RADIANS(J142))+4*K142*U142*SIN(RADIANS(J142))*COS(2*RADIANS(I142))-0.5*U142*U142*SIN(4*RADIANS(I142))-1.25*K142*K142*SIN(2*RADIANS(J142)))</f>
        <v>3.39074837602959</v>
      </c>
      <c r="W142" s="0" t="n">
        <f aca="false">DEGREES(ACOS(COS(RADIANS(90.833))/(COS(RADIANS($B$2))*COS(RADIANS(T142)))-TAN(RADIANS($B$2))*TAN(RADIANS(T142))))</f>
        <v>145.14885012818</v>
      </c>
      <c r="X142" s="7" t="n">
        <f aca="false">(720-4*$B$3-V142+$B$4*60)/1440</f>
        <v>0.506024671961091</v>
      </c>
      <c r="Y142" s="10" t="n">
        <f aca="false">(X142*1440-W142*4)/1440</f>
        <v>0.102833421605035</v>
      </c>
      <c r="Z142" s="7" t="n">
        <f aca="false">(X142*1440+W142*4)/1440</f>
        <v>0.909215922317146</v>
      </c>
      <c r="AA142" s="0" t="n">
        <f aca="false">8*W142</f>
        <v>1161.19080102544</v>
      </c>
      <c r="AB142" s="0" t="n">
        <f aca="false">MOD(E142*1440+V142+4*$B$3-60*$B$4,1440)</f>
        <v>771.32447237603</v>
      </c>
      <c r="AC142" s="0" t="n">
        <f aca="false">IF(AB142/4&lt;0,AB142/4+180,AB142/4-180)</f>
        <v>12.8311180940074</v>
      </c>
      <c r="AD142" s="0" t="n">
        <f aca="false">DEGREES(ACOS(SIN(RADIANS($B$2))*SIN(RADIANS(T142))+COS(RADIANS($B$2))*COS(RADIANS(T142))*COS(RADIANS(AC142))))</f>
        <v>45.3893664657103</v>
      </c>
      <c r="AE142" s="0" t="n">
        <f aca="false">90-AD142</f>
        <v>44.6106335342897</v>
      </c>
      <c r="AF142" s="0" t="n">
        <f aca="false">IF(AE142&gt;85,0,IF(AE142&gt;5,58.1/TAN(RADIANS(AE142))-0.07/POWER(TAN(RADIANS(AE142)),3)+0.000086/POWER(TAN(RADIANS(AE142)),5),IF(AE142&gt;-0.575,1735+AE142*(-518.2+AE142*(103.4+AE142*(-12.79+AE142*0.711))),-20.772/TAN(RADIANS(AE142)))))/3600</f>
        <v>0.0163395159993286</v>
      </c>
      <c r="AG142" s="0" t="n">
        <f aca="false">AE142+AF142</f>
        <v>44.626973050289</v>
      </c>
      <c r="AH142" s="0" t="n">
        <f aca="false"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>197.019267612914</v>
      </c>
    </row>
    <row r="143" customFormat="false" ht="15" hidden="false" customHeight="false" outlineLevel="0" collapsed="false">
      <c r="D143" s="6" t="n">
        <f aca="false">D142+1</f>
        <v>44703</v>
      </c>
      <c r="E143" s="7" t="n">
        <f aca="false">$B$5</f>
        <v>0.541666666666667</v>
      </c>
      <c r="F143" s="8" t="n">
        <f aca="false">D143+2415018.5+E143-$B$4/24</f>
        <v>2459722</v>
      </c>
      <c r="G143" s="9" t="n">
        <f aca="false">(F143-2451545)/36525</f>
        <v>0.223874058863792</v>
      </c>
      <c r="I143" s="0" t="n">
        <f aca="false">MOD(280.46646+G143*(36000.76983+G143*0.0003032),360)</f>
        <v>60.104939259505</v>
      </c>
      <c r="J143" s="0" t="n">
        <f aca="false">357.52911+G143*(35999.05029-0.0001537*G143)</f>
        <v>8416.78260596068</v>
      </c>
      <c r="K143" s="0" t="n">
        <f aca="false">0.016708634-G143*(0.000042037+0.0000001267*G143)</f>
        <v>0.016699216656035</v>
      </c>
      <c r="L143" s="0" t="n">
        <f aca="false">SIN(RADIANS(J143))*(1.914602-G143*(0.004817+0.000014*G143))+SIN(RADIANS(2*J143))*(0.019993-0.000101*G143)+SIN(RADIANS(3*J143))*0.000289</f>
        <v>1.29061073967352</v>
      </c>
      <c r="M143" s="0" t="n">
        <f aca="false">I143+L143</f>
        <v>61.3955499991786</v>
      </c>
      <c r="N143" s="0" t="n">
        <f aca="false">J143+L143</f>
        <v>8418.07321670036</v>
      </c>
      <c r="O143" s="0" t="n">
        <f aca="false">(1.000001018*(1-K143*K143))/(1+K143*COS(RADIANS(N143)))</f>
        <v>1.01229916645032</v>
      </c>
      <c r="P143" s="0" t="n">
        <f aca="false">M143-0.00569-0.00478*SIN(RADIANS(125.04-1934.136*G143))</f>
        <v>61.3860914018176</v>
      </c>
      <c r="Q143" s="0" t="n">
        <f aca="false">23+(26+((21.448-G143*(46.815+G143*(0.00059-G143*0.001813))))/60)/60</f>
        <v>23.436379812974</v>
      </c>
      <c r="R143" s="0" t="n">
        <f aca="false">Q143+0.00256*COS(RADIANS(125.04-1934.136*G143))</f>
        <v>23.437954598959</v>
      </c>
      <c r="S143" s="0" t="n">
        <f aca="false">DEGREES(ATAN2(COS(RADIANS(P143)),COS(RADIANS(R143))*SIN(RADIANS(P143))))</f>
        <v>59.2646386734607</v>
      </c>
      <c r="T143" s="0" t="n">
        <f aca="false">DEGREES(ASIN(SIN(RADIANS(R143))*SIN(RADIANS(P143))))</f>
        <v>20.4369575033412</v>
      </c>
      <c r="U143" s="0" t="n">
        <f aca="false">TAN(RADIANS(R143/2))*TAN(RADIANS(R143/2))</f>
        <v>0.0430294821522214</v>
      </c>
      <c r="V143" s="0" t="n">
        <f aca="false">4*DEGREES(U143*SIN(2*RADIANS(I143))-2*K143*SIN(RADIANS(J143))+4*K143*U143*SIN(RADIANS(J143))*COS(2*RADIANS(I143))-0.5*U143*U143*SIN(4*RADIANS(I143))-1.25*K143*K143*SIN(2*RADIANS(J143)))</f>
        <v>3.31812643016137</v>
      </c>
      <c r="W143" s="0" t="n">
        <f aca="false">DEGREES(ACOS(COS(RADIANS(90.833))/(COS(RADIANS($B$2))*COS(RADIANS(T143)))-TAN(RADIANS($B$2))*TAN(RADIANS(T143))))</f>
        <v>146.002694069061</v>
      </c>
      <c r="X143" s="7" t="n">
        <f aca="false">(720-4*$B$3-V143+$B$4*60)/1440</f>
        <v>0.506075103867944</v>
      </c>
      <c r="Y143" s="10" t="n">
        <f aca="false">(X143*1440-W143*4)/1440</f>
        <v>0.100512064787218</v>
      </c>
      <c r="Z143" s="7" t="n">
        <f aca="false">(X143*1440+W143*4)/1440</f>
        <v>0.911638142948669</v>
      </c>
      <c r="AA143" s="0" t="n">
        <f aca="false">8*W143</f>
        <v>1168.02155255249</v>
      </c>
      <c r="AB143" s="0" t="n">
        <f aca="false">MOD(E143*1440+V143+4*$B$3-60*$B$4,1440)</f>
        <v>771.251850430161</v>
      </c>
      <c r="AC143" s="0" t="n">
        <f aca="false">IF(AB143/4&lt;0,AB143/4+180,AB143/4-180)</f>
        <v>12.8129626075403</v>
      </c>
      <c r="AD143" s="0" t="n">
        <f aca="false">DEGREES(ACOS(SIN(RADIANS($B$2))*SIN(RADIANS(T143))+COS(RADIANS($B$2))*COS(RADIANS(T143))*COS(RADIANS(AC143))))</f>
        <v>45.190453617988</v>
      </c>
      <c r="AE143" s="0" t="n">
        <f aca="false">90-AD143</f>
        <v>44.809546382012</v>
      </c>
      <c r="AF143" s="0" t="n">
        <f aca="false">IF(AE143&gt;85,0,IF(AE143&gt;5,58.1/TAN(RADIANS(AE143))-0.07/POWER(TAN(RADIANS(AE143)),3)+0.000086/POWER(TAN(RADIANS(AE143)),5),IF(AE143&gt;-0.575,1735+AE143*(-518.2+AE143*(103.4+AE143*(-12.79+AE143*0.711))),-20.772/TAN(RADIANS(AE143)))))/3600</f>
        <v>0.0162267283844061</v>
      </c>
      <c r="AG143" s="0" t="n">
        <f aca="false">AE143+AF143</f>
        <v>44.8257731103965</v>
      </c>
      <c r="AH143" s="0" t="n">
        <f aca="false"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>197.032618424463</v>
      </c>
    </row>
    <row r="144" customFormat="false" ht="15" hidden="false" customHeight="false" outlineLevel="0" collapsed="false">
      <c r="D144" s="6" t="n">
        <f aca="false">D143+1</f>
        <v>44704</v>
      </c>
      <c r="E144" s="7" t="n">
        <f aca="false">$B$5</f>
        <v>0.541666666666667</v>
      </c>
      <c r="F144" s="8" t="n">
        <f aca="false">D144+2415018.5+E144-$B$4/24</f>
        <v>2459723</v>
      </c>
      <c r="G144" s="9" t="n">
        <f aca="false">(F144-2451545)/36525</f>
        <v>0.223901437371663</v>
      </c>
      <c r="I144" s="0" t="n">
        <f aca="false">MOD(280.46646+G144*(36000.76983+G144*0.0003032),360)</f>
        <v>61.0905866233861</v>
      </c>
      <c r="J144" s="0" t="n">
        <f aca="false">357.52911+G144*(35999.05029-0.0001537*G144)</f>
        <v>8417.76820624052</v>
      </c>
      <c r="K144" s="0" t="n">
        <f aca="false">0.016708634-G144*(0.000042037+0.0000001267*G144)</f>
        <v>0.0166992155035713</v>
      </c>
      <c r="L144" s="0" t="n">
        <f aca="false">SIN(RADIANS(J144))*(1.914602-G144*(0.004817+0.000014*G144))+SIN(RADIANS(2*J144))*(0.019993-0.000101*G144)+SIN(RADIANS(3*J144))*0.000289</f>
        <v>1.266493547406</v>
      </c>
      <c r="M144" s="0" t="n">
        <f aca="false">I144+L144</f>
        <v>62.3570801707921</v>
      </c>
      <c r="N144" s="0" t="n">
        <f aca="false">J144+L144</f>
        <v>8419.03469978793</v>
      </c>
      <c r="O144" s="0" t="n">
        <f aca="false">(1.000001018*(1-K144*K144))/(1+K144*COS(RADIANS(N144)))</f>
        <v>1.01248933116543</v>
      </c>
      <c r="P144" s="0" t="n">
        <f aca="false">M144-0.00569-0.00478*SIN(RADIANS(125.04-1934.136*G144))</f>
        <v>62.3476242926283</v>
      </c>
      <c r="Q144" s="0" t="n">
        <f aca="false">23+(26+((21.448-G144*(46.815+G144*(0.00059-G144*0.001813))))/60)/60</f>
        <v>23.4363794569394</v>
      </c>
      <c r="R144" s="0" t="n">
        <f aca="false">Q144+0.00256*COS(RADIANS(125.04-1934.136*G144))</f>
        <v>23.4379561076258</v>
      </c>
      <c r="S144" s="0" t="n">
        <f aca="false">DEGREES(ATAN2(COS(RADIANS(P144)),COS(RADIANS(R144))*SIN(RADIANS(P144))))</f>
        <v>60.2706031645856</v>
      </c>
      <c r="T144" s="0" t="n">
        <f aca="false">DEGREES(ASIN(SIN(RADIANS(R144))*SIN(RADIANS(P144))))</f>
        <v>20.6295269390994</v>
      </c>
      <c r="U144" s="0" t="n">
        <f aca="false">TAN(RADIANS(R144/2))*TAN(RADIANS(R144/2))</f>
        <v>0.0430294878492755</v>
      </c>
      <c r="V144" s="0" t="n">
        <f aca="false">4*DEGREES(U144*SIN(2*RADIANS(I144))-2*K144*SIN(RADIANS(J144))+4*K144*U144*SIN(RADIANS(J144))*COS(2*RADIANS(I144))-0.5*U144*U144*SIN(4*RADIANS(I144))-1.25*K144*K144*SIN(2*RADIANS(J144)))</f>
        <v>3.2368271433684</v>
      </c>
      <c r="W144" s="0" t="n">
        <f aca="false">DEGREES(ACOS(COS(RADIANS(90.833))/(COS(RADIANS($B$2))*COS(RADIANS(T144)))-TAN(RADIANS($B$2))*TAN(RADIANS(T144))))</f>
        <v>146.852069662992</v>
      </c>
      <c r="X144" s="7" t="n">
        <f aca="false">(720-4*$B$3-V144+$B$4*60)/1440</f>
        <v>0.506131561705994</v>
      </c>
      <c r="Y144" s="10" t="n">
        <f aca="false">(X144*1440-W144*4)/1440</f>
        <v>0.0982091459754606</v>
      </c>
      <c r="Z144" s="7" t="n">
        <f aca="false">(X144*1440+W144*4)/1440</f>
        <v>0.914053977436528</v>
      </c>
      <c r="AA144" s="0" t="n">
        <f aca="false">8*W144</f>
        <v>1174.81655730394</v>
      </c>
      <c r="AB144" s="0" t="n">
        <f aca="false">MOD(E144*1440+V144+4*$B$3-60*$B$4,1440)</f>
        <v>771.170551143368</v>
      </c>
      <c r="AC144" s="0" t="n">
        <f aca="false">IF(AB144/4&lt;0,AB144/4+180,AB144/4-180)</f>
        <v>12.7926377858421</v>
      </c>
      <c r="AD144" s="0" t="n">
        <f aca="false">DEGREES(ACOS(SIN(RADIANS($B$2))*SIN(RADIANS(T144))+COS(RADIANS($B$2))*COS(RADIANS(T144))*COS(RADIANS(AC144))))</f>
        <v>44.9970642921186</v>
      </c>
      <c r="AE144" s="0" t="n">
        <f aca="false">90-AD144</f>
        <v>45.0029357078814</v>
      </c>
      <c r="AF144" s="0" t="n">
        <f aca="false">IF(AE144&gt;85,0,IF(AE144&gt;5,58.1/TAN(RADIANS(AE144))-0.07/POWER(TAN(RADIANS(AE144)),3)+0.000086/POWER(TAN(RADIANS(AE144)),5),IF(AE144&gt;-0.575,1735+AE144*(-518.2+AE144*(103.4+AE144*(-12.79+AE144*0.711))),-20.772/TAN(RADIANS(AE144)))))/3600</f>
        <v>0.0161178205413481</v>
      </c>
      <c r="AG144" s="0" t="n">
        <f aca="false">AE144+AF144</f>
        <v>45.0190535284228</v>
      </c>
      <c r="AH144" s="0" t="n">
        <f aca="false"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>197.042176970375</v>
      </c>
    </row>
    <row r="145" customFormat="false" ht="15" hidden="false" customHeight="false" outlineLevel="0" collapsed="false">
      <c r="D145" s="6" t="n">
        <f aca="false">D144+1</f>
        <v>44705</v>
      </c>
      <c r="E145" s="7" t="n">
        <f aca="false">$B$5</f>
        <v>0.541666666666667</v>
      </c>
      <c r="F145" s="8" t="n">
        <f aca="false">D145+2415018.5+E145-$B$4/24</f>
        <v>2459724</v>
      </c>
      <c r="G145" s="9" t="n">
        <f aca="false">(F145-2451545)/36525</f>
        <v>0.223928815879535</v>
      </c>
      <c r="I145" s="0" t="n">
        <f aca="false">MOD(280.46646+G145*(36000.76983+G145*0.0003032),360)</f>
        <v>62.076233987269</v>
      </c>
      <c r="J145" s="0" t="n">
        <f aca="false">357.52911+G145*(35999.05029-0.0001537*G145)</f>
        <v>8418.75380652036</v>
      </c>
      <c r="K145" s="0" t="n">
        <f aca="false">0.016708634-G145*(0.000042037+0.0000001267*G145)</f>
        <v>0.0166992143511076</v>
      </c>
      <c r="L145" s="0" t="n">
        <f aca="false">SIN(RADIANS(J145))*(1.914602-G145*(0.004817+0.000014*G145))+SIN(RADIANS(2*J145))*(0.019993-0.000101*G145)+SIN(RADIANS(3*J145))*0.000289</f>
        <v>1.24201869731951</v>
      </c>
      <c r="M145" s="0" t="n">
        <f aca="false">I145+L145</f>
        <v>63.3182526845885</v>
      </c>
      <c r="N145" s="0" t="n">
        <f aca="false">J145+L145</f>
        <v>8419.99582521768</v>
      </c>
      <c r="O145" s="0" t="n">
        <f aca="false">(1.000001018*(1-K145*K145))/(1+K145*COS(RADIANS(N145)))</f>
        <v>1.01267585610908</v>
      </c>
      <c r="P145" s="0" t="n">
        <f aca="false">M145-0.00569-0.00478*SIN(RADIANS(125.04-1934.136*G145))</f>
        <v>63.3087995288386</v>
      </c>
      <c r="Q145" s="0" t="n">
        <f aca="false">23+(26+((21.448-G145*(46.815+G145*(0.00059-G145*0.001813))))/60)/60</f>
        <v>23.4363791009048</v>
      </c>
      <c r="R145" s="0" t="n">
        <f aca="false">Q145+0.00256*COS(RADIANS(125.04-1934.136*G145))</f>
        <v>23.4379576149457</v>
      </c>
      <c r="S145" s="0" t="n">
        <f aca="false">DEGREES(ATAN2(COS(RADIANS(P145)),COS(RADIANS(R145))*SIN(RADIANS(P145))))</f>
        <v>61.2787021529272</v>
      </c>
      <c r="T145" s="0" t="n">
        <f aca="false">DEGREES(ASIN(SIN(RADIANS(R145))*SIN(RADIANS(P145))))</f>
        <v>20.8161897721018</v>
      </c>
      <c r="U145" s="0" t="n">
        <f aca="false">TAN(RADIANS(R145/2))*TAN(RADIANS(R145/2))</f>
        <v>0.0430294935412443</v>
      </c>
      <c r="V145" s="0" t="n">
        <f aca="false">4*DEGREES(U145*SIN(2*RADIANS(I145))-2*K145*SIN(RADIANS(J145))+4*K145*U145*SIN(RADIANS(J145))*COS(2*RADIANS(I145))-0.5*U145*U145*SIN(4*RADIANS(I145))-1.25*K145*K145*SIN(2*RADIANS(J145)))</f>
        <v>3.14700878800577</v>
      </c>
      <c r="W145" s="0" t="n">
        <f aca="false">DEGREES(ACOS(COS(RADIANS(90.833))/(COS(RADIANS($B$2))*COS(RADIANS(T145)))-TAN(RADIANS($B$2))*TAN(RADIANS(T145))))</f>
        <v>147.696380886422</v>
      </c>
      <c r="X145" s="7" t="n">
        <f aca="false">(720-4*$B$3-V145+$B$4*60)/1440</f>
        <v>0.506193935563885</v>
      </c>
      <c r="Y145" s="10" t="n">
        <f aca="false">(X145*1440-W145*4)/1440</f>
        <v>0.0959262108793783</v>
      </c>
      <c r="Z145" s="7" t="n">
        <f aca="false">(X145*1440+W145*4)/1440</f>
        <v>0.916461660248392</v>
      </c>
      <c r="AA145" s="0" t="n">
        <f aca="false">8*W145</f>
        <v>1181.57104709138</v>
      </c>
      <c r="AB145" s="0" t="n">
        <f aca="false">MOD(E145*1440+V145+4*$B$3-60*$B$4,1440)</f>
        <v>771.080732788006</v>
      </c>
      <c r="AC145" s="0" t="n">
        <f aca="false">IF(AB145/4&lt;0,AB145/4+180,AB145/4-180)</f>
        <v>12.7701831970014</v>
      </c>
      <c r="AD145" s="0" t="n">
        <f aca="false">DEGREES(ACOS(SIN(RADIANS($B$2))*SIN(RADIANS(T145))+COS(RADIANS($B$2))*COS(RADIANS(T145))*COS(RADIANS(AC145))))</f>
        <v>44.8092679097201</v>
      </c>
      <c r="AE145" s="0" t="n">
        <f aca="false">90-AD145</f>
        <v>45.1907320902799</v>
      </c>
      <c r="AF145" s="0" t="n">
        <f aca="false">IF(AE145&gt;85,0,IF(AE145&gt;5,58.1/TAN(RADIANS(AE145))-0.07/POWER(TAN(RADIANS(AE145)),3)+0.000086/POWER(TAN(RADIANS(AE145)),5),IF(AE145&gt;-0.575,1735+AE145*(-518.2+AE145*(103.4+AE145*(-12.79+AE145*0.711))),-20.772/TAN(RADIANS(AE145)))))/3600</f>
        <v>0.0160127585912267</v>
      </c>
      <c r="AG145" s="0" t="n">
        <f aca="false">AE145+AF145</f>
        <v>45.2067448488711</v>
      </c>
      <c r="AH145" s="0" t="n">
        <f aca="false"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>197.0479502223</v>
      </c>
    </row>
    <row r="146" customFormat="false" ht="15" hidden="false" customHeight="false" outlineLevel="0" collapsed="false">
      <c r="D146" s="6" t="n">
        <f aca="false">D145+1</f>
        <v>44706</v>
      </c>
      <c r="E146" s="7" t="n">
        <f aca="false">$B$5</f>
        <v>0.541666666666667</v>
      </c>
      <c r="F146" s="8" t="n">
        <f aca="false">D146+2415018.5+E146-$B$4/24</f>
        <v>2459725</v>
      </c>
      <c r="G146" s="9" t="n">
        <f aca="false">(F146-2451545)/36525</f>
        <v>0.223956194387406</v>
      </c>
      <c r="I146" s="0" t="n">
        <f aca="false">MOD(280.46646+G146*(36000.76983+G146*0.0003032),360)</f>
        <v>63.0618813511501</v>
      </c>
      <c r="J146" s="0" t="n">
        <f aca="false">357.52911+G146*(35999.05029-0.0001537*G146)</f>
        <v>8419.73940680021</v>
      </c>
      <c r="K146" s="0" t="n">
        <f aca="false">0.016708634-G146*(0.000042037+0.0000001267*G146)</f>
        <v>0.0166992131986436</v>
      </c>
      <c r="L146" s="0" t="n">
        <f aca="false">SIN(RADIANS(J146))*(1.914602-G146*(0.004817+0.000014*G146))+SIN(RADIANS(2*J146))*(0.019993-0.000101*G146)+SIN(RADIANS(3*J146))*0.000289</f>
        <v>1.21719334195869</v>
      </c>
      <c r="M146" s="0" t="n">
        <f aca="false">I146+L146</f>
        <v>64.2790746931088</v>
      </c>
      <c r="N146" s="0" t="n">
        <f aca="false">J146+L146</f>
        <v>8420.95660014216</v>
      </c>
      <c r="O146" s="0" t="n">
        <f aca="false">(1.000001018*(1-K146*K146))/(1+K146*COS(RADIANS(N146)))</f>
        <v>1.01285869014575</v>
      </c>
      <c r="P146" s="0" t="n">
        <f aca="false">M146-0.00569-0.00478*SIN(RADIANS(125.04-1934.136*G146))</f>
        <v>64.2696242629872</v>
      </c>
      <c r="Q146" s="0" t="n">
        <f aca="false">23+(26+((21.448-G146*(46.815+G146*(0.00059-G146*0.001813))))/60)/60</f>
        <v>23.4363787448702</v>
      </c>
      <c r="R146" s="0" t="n">
        <f aca="false">Q146+0.00256*COS(RADIANS(125.04-1934.136*G146))</f>
        <v>23.4379591209174</v>
      </c>
      <c r="S146" s="0" t="n">
        <f aca="false">DEGREES(ATAN2(COS(RADIANS(P146)),COS(RADIANS(R146))*SIN(RADIANS(P146))))</f>
        <v>62.2888928324818</v>
      </c>
      <c r="T146" s="0" t="n">
        <f aca="false">DEGREES(ASIN(SIN(RADIANS(R146))*SIN(RADIANS(P146))))</f>
        <v>20.9968816280595</v>
      </c>
      <c r="U146" s="0" t="n">
        <f aca="false">TAN(RADIANS(R146/2))*TAN(RADIANS(R146/2))</f>
        <v>0.043029499228122</v>
      </c>
      <c r="V146" s="0" t="n">
        <f aca="false">4*DEGREES(U146*SIN(2*RADIANS(I146))-2*K146*SIN(RADIANS(J146))+4*K146*U146*SIN(RADIANS(J146))*COS(2*RADIANS(I146))-0.5*U146*U146*SIN(4*RADIANS(I146))-1.25*K146*K146*SIN(2*RADIANS(J146)))</f>
        <v>3.04884298426719</v>
      </c>
      <c r="W146" s="0" t="n">
        <f aca="false">DEGREES(ACOS(COS(RADIANS(90.833))/(COS(RADIANS($B$2))*COS(RADIANS(T146)))-TAN(RADIANS($B$2))*TAN(RADIANS(T146))))</f>
        <v>148.534972180187</v>
      </c>
      <c r="X146" s="7" t="n">
        <f aca="false">(720-4*$B$3-V146+$B$4*60)/1440</f>
        <v>0.506262106260926</v>
      </c>
      <c r="Y146" s="10" t="n">
        <f aca="false">(X146*1440-W146*4)/1440</f>
        <v>0.0936649613159609</v>
      </c>
      <c r="Z146" s="7" t="n">
        <f aca="false">(X146*1440+W146*4)/1440</f>
        <v>0.91885925120589</v>
      </c>
      <c r="AA146" s="0" t="n">
        <f aca="false">8*W146</f>
        <v>1188.2797774415</v>
      </c>
      <c r="AB146" s="0" t="n">
        <f aca="false">MOD(E146*1440+V146+4*$B$3-60*$B$4,1440)</f>
        <v>770.982566984267</v>
      </c>
      <c r="AC146" s="0" t="n">
        <f aca="false">IF(AB146/4&lt;0,AB146/4+180,AB146/4-180)</f>
        <v>12.7456417460668</v>
      </c>
      <c r="AD146" s="0" t="n">
        <f aca="false">DEGREES(ACOS(SIN(RADIANS($B$2))*SIN(RADIANS(T146))+COS(RADIANS($B$2))*COS(RADIANS(T146))*COS(RADIANS(AC146))))</f>
        <v>44.6271329226344</v>
      </c>
      <c r="AE146" s="0" t="n">
        <f aca="false">90-AD146</f>
        <v>45.3728670773656</v>
      </c>
      <c r="AF146" s="0" t="n">
        <f aca="false">IF(AE146&gt;85,0,IF(AE146&gt;5,58.1/TAN(RADIANS(AE146))-0.07/POWER(TAN(RADIANS(AE146)),3)+0.000086/POWER(TAN(RADIANS(AE146)),5),IF(AE146&gt;-0.575,1735+AE146*(-518.2+AE146*(103.4+AE146*(-12.79+AE146*0.711))),-20.772/TAN(RADIANS(AE146)))))/3600</f>
        <v>0.0159115107111004</v>
      </c>
      <c r="AG146" s="0" t="n">
        <f aca="false">AE146+AF146</f>
        <v>45.3887785880767</v>
      </c>
      <c r="AH146" s="0" t="n">
        <f aca="false"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>197.049951051075</v>
      </c>
    </row>
    <row r="147" customFormat="false" ht="15" hidden="false" customHeight="false" outlineLevel="0" collapsed="false">
      <c r="D147" s="6" t="n">
        <f aca="false">D146+1</f>
        <v>44707</v>
      </c>
      <c r="E147" s="7" t="n">
        <f aca="false">$B$5</f>
        <v>0.541666666666667</v>
      </c>
      <c r="F147" s="8" t="n">
        <f aca="false">D147+2415018.5+E147-$B$4/24</f>
        <v>2459726</v>
      </c>
      <c r="G147" s="9" t="n">
        <f aca="false">(F147-2451545)/36525</f>
        <v>0.223983572895277</v>
      </c>
      <c r="I147" s="0" t="n">
        <f aca="false">MOD(280.46646+G147*(36000.76983+G147*0.0003032),360)</f>
        <v>64.047528715033</v>
      </c>
      <c r="J147" s="0" t="n">
        <f aca="false">357.52911+G147*(35999.05029-0.0001537*G147)</f>
        <v>8420.72500708005</v>
      </c>
      <c r="K147" s="0" t="n">
        <f aca="false">0.016708634-G147*(0.000042037+0.0000001267*G147)</f>
        <v>0.0166992120461794</v>
      </c>
      <c r="L147" s="0" t="n">
        <f aca="false">SIN(RADIANS(J147))*(1.914602-G147*(0.004817+0.000014*G147))+SIN(RADIANS(2*J147))*(0.019993-0.000101*G147)+SIN(RADIANS(3*J147))*0.000289</f>
        <v>1.19202471829713</v>
      </c>
      <c r="M147" s="0" t="n">
        <f aca="false">I147+L147</f>
        <v>65.2395534333301</v>
      </c>
      <c r="N147" s="0" t="n">
        <f aca="false">J147+L147</f>
        <v>8421.91703179834</v>
      </c>
      <c r="O147" s="0" t="n">
        <f aca="false">(1.000001018*(1-K147*K147))/(1+K147*COS(RADIANS(N147)))</f>
        <v>1.01303778320733</v>
      </c>
      <c r="P147" s="0" t="n">
        <f aca="false">M147-0.00569-0.00478*SIN(RADIANS(125.04-1934.136*G147))</f>
        <v>65.2301057320489</v>
      </c>
      <c r="Q147" s="0" t="n">
        <f aca="false">23+(26+((21.448-G147*(46.815+G147*(0.00059-G147*0.001813))))/60)/60</f>
        <v>23.4363783888356</v>
      </c>
      <c r="R147" s="0" t="n">
        <f aca="false">Q147+0.00256*COS(RADIANS(125.04-1934.136*G147))</f>
        <v>23.4379606255391</v>
      </c>
      <c r="S147" s="0" t="n">
        <f aca="false">DEGREES(ATAN2(COS(RADIANS(P147)),COS(RADIANS(R147))*SIN(RADIANS(P147))))</f>
        <v>63.3011290921989</v>
      </c>
      <c r="T147" s="0" t="n">
        <f aca="false">DEGREES(ASIN(SIN(RADIANS(R147))*SIN(RADIANS(P147))))</f>
        <v>21.1715398292733</v>
      </c>
      <c r="U147" s="0" t="n">
        <f aca="false">TAN(RADIANS(R147/2))*TAN(RADIANS(R147/2))</f>
        <v>0.0430295049099024</v>
      </c>
      <c r="V147" s="0" t="n">
        <f aca="false">4*DEGREES(U147*SIN(2*RADIANS(I147))-2*K147*SIN(RADIANS(J147))+4*K147*U147*SIN(RADIANS(J147))*COS(2*RADIANS(I147))-0.5*U147*U147*SIN(4*RADIANS(I147))-1.25*K147*K147*SIN(2*RADIANS(J147)))</f>
        <v>2.94251456114418</v>
      </c>
      <c r="W147" s="0" t="n">
        <f aca="false">DEGREES(ACOS(COS(RADIANS(90.833))/(COS(RADIANS($B$2))*COS(RADIANS(T147)))-TAN(RADIANS($B$2))*TAN(RADIANS(T147))))</f>
        <v>149.367121977331</v>
      </c>
      <c r="X147" s="7" t="n">
        <f aca="false">(720-4*$B$3-V147+$B$4*60)/1440</f>
        <v>0.50633594544365</v>
      </c>
      <c r="Y147" s="10" t="n">
        <f aca="false">(X147*1440-W147*4)/1440</f>
        <v>0.0914272732843982</v>
      </c>
      <c r="Z147" s="7" t="n">
        <f aca="false">(X147*1440+W147*4)/1440</f>
        <v>0.921244617602901</v>
      </c>
      <c r="AA147" s="0" t="n">
        <f aca="false">8*W147</f>
        <v>1194.93697581864</v>
      </c>
      <c r="AB147" s="0" t="n">
        <f aca="false">MOD(E147*1440+V147+4*$B$3-60*$B$4,1440)</f>
        <v>770.876238561144</v>
      </c>
      <c r="AC147" s="0" t="n">
        <f aca="false">IF(AB147/4&lt;0,AB147/4+180,AB147/4-180)</f>
        <v>12.719059640286</v>
      </c>
      <c r="AD147" s="0" t="n">
        <f aca="false">DEGREES(ACOS(SIN(RADIANS($B$2))*SIN(RADIANS(T147))+COS(RADIANS($B$2))*COS(RADIANS(T147))*COS(RADIANS(AC147))))</f>
        <v>44.4507267449395</v>
      </c>
      <c r="AE147" s="0" t="n">
        <f aca="false">90-AD147</f>
        <v>45.5492732550605</v>
      </c>
      <c r="AF147" s="0" t="n">
        <f aca="false">IF(AE147&gt;85,0,IF(AE147&gt;5,58.1/TAN(RADIANS(AE147))-0.07/POWER(TAN(RADIANS(AE147)),3)+0.000086/POWER(TAN(RADIANS(AE147)),5),IF(AE147&gt;-0.575,1735+AE147*(-518.2+AE147*(103.4+AE147*(-12.79+AE147*0.711))),-20.772/TAN(RADIANS(AE147)))))/3600</f>
        <v>0.0158140470556913</v>
      </c>
      <c r="AG147" s="0" t="n">
        <f aca="false">AE147+AF147</f>
        <v>45.5650873021162</v>
      </c>
      <c r="AH147" s="0" t="n">
        <f aca="false"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>197.048198311862</v>
      </c>
    </row>
    <row r="148" customFormat="false" ht="15" hidden="false" customHeight="false" outlineLevel="0" collapsed="false">
      <c r="D148" s="6" t="n">
        <f aca="false">D147+1</f>
        <v>44708</v>
      </c>
      <c r="E148" s="7" t="n">
        <f aca="false">$B$5</f>
        <v>0.541666666666667</v>
      </c>
      <c r="F148" s="8" t="n">
        <f aca="false">D148+2415018.5+E148-$B$4/24</f>
        <v>2459727</v>
      </c>
      <c r="G148" s="9" t="n">
        <f aca="false">(F148-2451545)/36525</f>
        <v>0.224010951403149</v>
      </c>
      <c r="I148" s="0" t="n">
        <f aca="false">MOD(280.46646+G148*(36000.76983+G148*0.0003032),360)</f>
        <v>65.0331760789159</v>
      </c>
      <c r="J148" s="0" t="n">
        <f aca="false">357.52911+G148*(35999.05029-0.0001537*G148)</f>
        <v>8421.71060735988</v>
      </c>
      <c r="K148" s="0" t="n">
        <f aca="false">0.016708634-G148*(0.000042037+0.0000001267*G148)</f>
        <v>0.016699210893715</v>
      </c>
      <c r="L148" s="0" t="n">
        <f aca="false">SIN(RADIANS(J148))*(1.914602-G148*(0.004817+0.000014*G148))+SIN(RADIANS(2*J148))*(0.019993-0.000101*G148)+SIN(RADIANS(3*J148))*0.000289</f>
        <v>1.16652014575293</v>
      </c>
      <c r="M148" s="0" t="n">
        <f aca="false">I148+L148</f>
        <v>66.1996962246688</v>
      </c>
      <c r="N148" s="0" t="n">
        <f aca="false">J148+L148</f>
        <v>8422.87712750564</v>
      </c>
      <c r="O148" s="0" t="n">
        <f aca="false">(1.000001018*(1-K148*K148))/(1+K148*COS(RADIANS(N148)))</f>
        <v>1.01321308630349</v>
      </c>
      <c r="P148" s="0" t="n">
        <f aca="false">M148-0.00569-0.00478*SIN(RADIANS(125.04-1934.136*G148))</f>
        <v>66.1902512554378</v>
      </c>
      <c r="Q148" s="0" t="n">
        <f aca="false">23+(26+((21.448-G148*(46.815+G148*(0.00059-G148*0.001813))))/60)/60</f>
        <v>23.4363780328009</v>
      </c>
      <c r="R148" s="0" t="n">
        <f aca="false">Q148+0.00256*COS(RADIANS(125.04-1934.136*G148))</f>
        <v>23.4379621288093</v>
      </c>
      <c r="S148" s="0" t="n">
        <f aca="false">DEGREES(ATAN2(COS(RADIANS(P148)),COS(RADIANS(R148))*SIN(RADIANS(P148))))</f>
        <v>64.3153615528192</v>
      </c>
      <c r="T148" s="0" t="n">
        <f aca="false">DEGREES(ASIN(SIN(RADIANS(R148))*SIN(RADIANS(P148))))</f>
        <v>21.3401034555389</v>
      </c>
      <c r="U148" s="0" t="n">
        <f aca="false">TAN(RADIANS(R148/2))*TAN(RADIANS(R148/2))</f>
        <v>0.0430295105865797</v>
      </c>
      <c r="V148" s="0" t="n">
        <f aca="false">4*DEGREES(U148*SIN(2*RADIANS(I148))-2*K148*SIN(RADIANS(J148))+4*K148*U148*SIN(RADIANS(J148))*COS(2*RADIANS(I148))-0.5*U148*U148*SIN(4*RADIANS(I148))-1.25*K148*K148*SIN(2*RADIANS(J148)))</f>
        <v>2.82822138912086</v>
      </c>
      <c r="W148" s="0" t="n">
        <f aca="false">DEGREES(ACOS(COS(RADIANS(90.833))/(COS(RADIANS($B$2))*COS(RADIANS(T148)))-TAN(RADIANS($B$2))*TAN(RADIANS(T148))))</f>
        <v>150.192035489484</v>
      </c>
      <c r="X148" s="7" t="n">
        <f aca="false">(720-4*$B$3-V148+$B$4*60)/1440</f>
        <v>0.506415315702</v>
      </c>
      <c r="Y148" s="10" t="n">
        <f aca="false">(X148*1440-W148*4)/1440</f>
        <v>0.0892152171200998</v>
      </c>
      <c r="Z148" s="7" t="n">
        <f aca="false">(X148*1440+W148*4)/1440</f>
        <v>0.923615414283899</v>
      </c>
      <c r="AA148" s="0" t="n">
        <f aca="false">8*W148</f>
        <v>1201.53628391587</v>
      </c>
      <c r="AB148" s="0" t="n">
        <f aca="false">MOD(E148*1440+V148+4*$B$3-60*$B$4,1440)</f>
        <v>770.761945389121</v>
      </c>
      <c r="AC148" s="0" t="n">
        <f aca="false">IF(AB148/4&lt;0,AB148/4+180,AB148/4-180)</f>
        <v>12.6904863472802</v>
      </c>
      <c r="AD148" s="0" t="n">
        <f aca="false">DEGREES(ACOS(SIN(RADIANS($B$2))*SIN(RADIANS(T148))+COS(RADIANS($B$2))*COS(RADIANS(T148))*COS(RADIANS(AC148))))</f>
        <v>44.2801156826384</v>
      </c>
      <c r="AE148" s="0" t="n">
        <f aca="false">90-AD148</f>
        <v>45.7198843173616</v>
      </c>
      <c r="AF148" s="0" t="n">
        <f aca="false">IF(AE148&gt;85,0,IF(AE148&gt;5,58.1/TAN(RADIANS(AE148))-0.07/POWER(TAN(RADIANS(AE148)),3)+0.000086/POWER(TAN(RADIANS(AE148)),5),IF(AE148&gt;-0.575,1735+AE148*(-518.2+AE148*(103.4+AE148*(-12.79+AE148*0.711))),-20.772/TAN(RADIANS(AE148)))))/3600</f>
        <v>0.0157203396816387</v>
      </c>
      <c r="AG148" s="0" t="n">
        <f aca="false">AE148+AF148</f>
        <v>45.7356046570432</v>
      </c>
      <c r="AH148" s="0" t="n">
        <f aca="false"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>197.042716915897</v>
      </c>
    </row>
    <row r="149" customFormat="false" ht="15" hidden="false" customHeight="false" outlineLevel="0" collapsed="false">
      <c r="D149" s="6" t="n">
        <f aca="false">D148+1</f>
        <v>44709</v>
      </c>
      <c r="E149" s="7" t="n">
        <f aca="false">$B$5</f>
        <v>0.541666666666667</v>
      </c>
      <c r="F149" s="8" t="n">
        <f aca="false">D149+2415018.5+E149-$B$4/24</f>
        <v>2459728</v>
      </c>
      <c r="G149" s="9" t="n">
        <f aca="false">(F149-2451545)/36525</f>
        <v>0.22403832991102</v>
      </c>
      <c r="I149" s="0" t="n">
        <f aca="false">MOD(280.46646+G149*(36000.76983+G149*0.0003032),360)</f>
        <v>66.0188234427988</v>
      </c>
      <c r="J149" s="0" t="n">
        <f aca="false">357.52911+G149*(35999.05029-0.0001537*G149)</f>
        <v>8422.69620763972</v>
      </c>
      <c r="K149" s="0" t="n">
        <f aca="false">0.016708634-G149*(0.000042037+0.0000001267*G149)</f>
        <v>0.0166992097412505</v>
      </c>
      <c r="L149" s="0" t="n">
        <f aca="false">SIN(RADIANS(J149))*(1.914602-G149*(0.004817+0.000014*G149))+SIN(RADIANS(2*J149))*(0.019993-0.000101*G149)+SIN(RADIANS(3*J149))*0.000289</f>
        <v>1.14068702419956</v>
      </c>
      <c r="M149" s="0" t="n">
        <f aca="false">I149+L149</f>
        <v>67.1595104669983</v>
      </c>
      <c r="N149" s="0" t="n">
        <f aca="false">J149+L149</f>
        <v>8423.83689466392</v>
      </c>
      <c r="O149" s="0" t="n">
        <f aca="false">(1.000001018*(1-K149*K149))/(1+K149*COS(RADIANS(N149)))</f>
        <v>1.01338455153164</v>
      </c>
      <c r="P149" s="0" t="n">
        <f aca="false">M149-0.00569-0.00478*SIN(RADIANS(125.04-1934.136*G149))</f>
        <v>67.1500682330248</v>
      </c>
      <c r="Q149" s="0" t="n">
        <f aca="false">23+(26+((21.448-G149*(46.815+G149*(0.00059-G149*0.001813))))/60)/60</f>
        <v>23.4363776767663</v>
      </c>
      <c r="R149" s="0" t="n">
        <f aca="false">Q149+0.00256*COS(RADIANS(125.04-1934.136*G149))</f>
        <v>23.4379636307265</v>
      </c>
      <c r="S149" s="0" t="n">
        <f aca="false">DEGREES(ATAN2(COS(RADIANS(P149)),COS(RADIANS(R149))*SIN(RADIANS(P149))))</f>
        <v>65.3315376108641</v>
      </c>
      <c r="T149" s="0" t="n">
        <f aca="false">DEGREES(ASIN(SIN(RADIANS(R149))*SIN(RADIANS(P149))))</f>
        <v>21.5025134047862</v>
      </c>
      <c r="U149" s="0" t="n">
        <f aca="false">TAN(RADIANS(R149/2))*TAN(RADIANS(R149/2))</f>
        <v>0.0430295162581478</v>
      </c>
      <c r="V149" s="0" t="n">
        <f aca="false">4*DEGREES(U149*SIN(2*RADIANS(I149))-2*K149*SIN(RADIANS(J149))+4*K149*U149*SIN(RADIANS(J149))*COS(2*RADIANS(I149))-0.5*U149*U149*SIN(4*RADIANS(I149))-1.25*K149*K149*SIN(2*RADIANS(J149)))</f>
        <v>2.70617418442988</v>
      </c>
      <c r="W149" s="0" t="n">
        <f aca="false">DEGREES(ACOS(COS(RADIANS(90.833))/(COS(RADIANS($B$2))*COS(RADIANS(T149)))-TAN(RADIANS($B$2))*TAN(RADIANS(T149))))</f>
        <v>151.008836693071</v>
      </c>
      <c r="X149" s="7" t="n">
        <f aca="false">(720-4*$B$3-V149+$B$4*60)/1440</f>
        <v>0.506500070705257</v>
      </c>
      <c r="Y149" s="10" t="n">
        <f aca="false">(X149*1440-W149*4)/1440</f>
        <v>0.0870310798911714</v>
      </c>
      <c r="Z149" s="7" t="n">
        <f aca="false">(X149*1440+W149*4)/1440</f>
        <v>0.925969061519343</v>
      </c>
      <c r="AA149" s="0" t="n">
        <f aca="false">8*W149</f>
        <v>1208.07069354457</v>
      </c>
      <c r="AB149" s="0" t="n">
        <f aca="false">MOD(E149*1440+V149+4*$B$3-60*$B$4,1440)</f>
        <v>770.63989818443</v>
      </c>
      <c r="AC149" s="0" t="n">
        <f aca="false">IF(AB149/4&lt;0,AB149/4+180,AB149/4-180)</f>
        <v>12.6599745461075</v>
      </c>
      <c r="AD149" s="0" t="n">
        <f aca="false">DEGREES(ACOS(SIN(RADIANS($B$2))*SIN(RADIANS(T149))+COS(RADIANS($B$2))*COS(RADIANS(T149))*COS(RADIANS(AC149))))</f>
        <v>44.1153648611958</v>
      </c>
      <c r="AE149" s="0" t="n">
        <f aca="false">90-AD149</f>
        <v>45.8846351388043</v>
      </c>
      <c r="AF149" s="0" t="n">
        <f aca="false">IF(AE149&gt;85,0,IF(AE149&gt;5,58.1/TAN(RADIANS(AE149))-0.07/POWER(TAN(RADIANS(AE149)),3)+0.000086/POWER(TAN(RADIANS(AE149)),5),IF(AE149&gt;-0.575,1735+AE149*(-518.2+AE149*(103.4+AE149*(-12.79+AE149*0.711))),-20.772/TAN(RADIANS(AE149)))))/3600</f>
        <v>0.015630362474248</v>
      </c>
      <c r="AG149" s="0" t="n">
        <f aca="false">AE149+AF149</f>
        <v>45.9002655012785</v>
      </c>
      <c r="AH149" s="0" t="n">
        <f aca="false"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>197.033537888023</v>
      </c>
    </row>
    <row r="150" customFormat="false" ht="15" hidden="false" customHeight="false" outlineLevel="0" collapsed="false">
      <c r="D150" s="6" t="n">
        <f aca="false">D149+1</f>
        <v>44710</v>
      </c>
      <c r="E150" s="7" t="n">
        <f aca="false">$B$5</f>
        <v>0.541666666666667</v>
      </c>
      <c r="F150" s="8" t="n">
        <f aca="false">D150+2415018.5+E150-$B$4/24</f>
        <v>2459729</v>
      </c>
      <c r="G150" s="9" t="n">
        <f aca="false">(F150-2451545)/36525</f>
        <v>0.224065708418891</v>
      </c>
      <c r="I150" s="0" t="n">
        <f aca="false">MOD(280.46646+G150*(36000.76983+G150*0.0003032),360)</f>
        <v>67.0044708066835</v>
      </c>
      <c r="J150" s="0" t="n">
        <f aca="false">357.52911+G150*(35999.05029-0.0001537*G150)</f>
        <v>8423.68180791956</v>
      </c>
      <c r="K150" s="0" t="n">
        <f aca="false">0.016708634-G150*(0.000042037+0.0000001267*G150)</f>
        <v>0.0166992085887857</v>
      </c>
      <c r="L150" s="0" t="n">
        <f aca="false">SIN(RADIANS(J150))*(1.914602-G150*(0.004817+0.000014*G150))+SIN(RADIANS(2*J150))*(0.019993-0.000101*G150)+SIN(RADIANS(3*J150))*0.000289</f>
        <v>1.11453283197365</v>
      </c>
      <c r="M150" s="0" t="n">
        <f aca="false">I150+L150</f>
        <v>68.1190036386571</v>
      </c>
      <c r="N150" s="0" t="n">
        <f aca="false">J150+L150</f>
        <v>8424.79634075154</v>
      </c>
      <c r="O150" s="0" t="n">
        <f aca="false">(1.000001018*(1-K150*K150))/(1+K150*COS(RADIANS(N150)))</f>
        <v>1.0135521320867</v>
      </c>
      <c r="P150" s="0" t="n">
        <f aca="false">M150-0.00569-0.00478*SIN(RADIANS(125.04-1934.136*G150))</f>
        <v>68.1095641431463</v>
      </c>
      <c r="Q150" s="0" t="n">
        <f aca="false">23+(26+((21.448-G150*(46.815+G150*(0.00059-G150*0.001813))))/60)/60</f>
        <v>23.4363773207317</v>
      </c>
      <c r="R150" s="0" t="n">
        <f aca="false">Q150+0.00256*COS(RADIANS(125.04-1934.136*G150))</f>
        <v>23.4379651312889</v>
      </c>
      <c r="S150" s="0" t="n">
        <f aca="false">DEGREES(ATAN2(COS(RADIANS(P150)),COS(RADIANS(R150))*SIN(RADIANS(P150))))</f>
        <v>66.3496014898554</v>
      </c>
      <c r="T150" s="0" t="n">
        <f aca="false">DEGREES(ASIN(SIN(RADIANS(R150))*SIN(RADIANS(P150))))</f>
        <v>21.6587124532715</v>
      </c>
      <c r="U150" s="0" t="n">
        <f aca="false">TAN(RADIANS(R150/2))*TAN(RADIANS(R150/2))</f>
        <v>0.0430295219246007</v>
      </c>
      <c r="V150" s="0" t="n">
        <f aca="false">4*DEGREES(U150*SIN(2*RADIANS(I150))-2*K150*SIN(RADIANS(J150))+4*K150*U150*SIN(RADIANS(J150))*COS(2*RADIANS(I150))-0.5*U150*U150*SIN(4*RADIANS(I150))-1.25*K150*K150*SIN(2*RADIANS(J150)))</f>
        <v>2.57659628480156</v>
      </c>
      <c r="W150" s="0" t="n">
        <f aca="false">DEGREES(ACOS(COS(RADIANS(90.833))/(COS(RADIANS($B$2))*COS(RADIANS(T150)))-TAN(RADIANS($B$2))*TAN(RADIANS(T150))))</f>
        <v>151.816559465987</v>
      </c>
      <c r="X150" s="7" t="n">
        <f aca="false">(720-4*$B$3-V150+$B$4*60)/1440</f>
        <v>0.506590055357777</v>
      </c>
      <c r="Y150" s="10" t="n">
        <f aca="false">(X150*1440-W150*4)/1440</f>
        <v>0.0848773901744787</v>
      </c>
      <c r="Z150" s="7" t="n">
        <f aca="false">(X150*1440+W150*4)/1440</f>
        <v>0.928302720541075</v>
      </c>
      <c r="AA150" s="0" t="n">
        <f aca="false">8*W150</f>
        <v>1214.5324757279</v>
      </c>
      <c r="AB150" s="0" t="n">
        <f aca="false">MOD(E150*1440+V150+4*$B$3-60*$B$4,1440)</f>
        <v>770.510320284802</v>
      </c>
      <c r="AC150" s="0" t="n">
        <f aca="false">IF(AB150/4&lt;0,AB150/4+180,AB150/4-180)</f>
        <v>12.6275800712004</v>
      </c>
      <c r="AD150" s="0" t="n">
        <f aca="false">DEGREES(ACOS(SIN(RADIANS($B$2))*SIN(RADIANS(T150))+COS(RADIANS($B$2))*COS(RADIANS(T150))*COS(RADIANS(AC150))))</f>
        <v>43.9565381511259</v>
      </c>
      <c r="AE150" s="0" t="n">
        <f aca="false">90-AD150</f>
        <v>46.0434618488741</v>
      </c>
      <c r="AF150" s="0" t="n">
        <f aca="false">IF(AE150&gt;85,0,IF(AE150&gt;5,58.1/TAN(RADIANS(AE150))-0.07/POWER(TAN(RADIANS(AE150)),3)+0.000086/POWER(TAN(RADIANS(AE150)),5),IF(AE150&gt;-0.575,1735+AE150*(-518.2+AE150*(103.4+AE150*(-12.79+AE150*0.711))),-20.772/TAN(RADIANS(AE150)))))/3600</f>
        <v>0.0155440910766785</v>
      </c>
      <c r="AG150" s="0" t="n">
        <f aca="false">AE150+AF150</f>
        <v>46.0590059399508</v>
      </c>
      <c r="AH150" s="0" t="n">
        <f aca="false"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>197.020698409204</v>
      </c>
    </row>
    <row r="151" customFormat="false" ht="15" hidden="false" customHeight="false" outlineLevel="0" collapsed="false">
      <c r="D151" s="6" t="n">
        <f aca="false">D150+1</f>
        <v>44711</v>
      </c>
      <c r="E151" s="7" t="n">
        <f aca="false">$B$5</f>
        <v>0.541666666666667</v>
      </c>
      <c r="F151" s="8" t="n">
        <f aca="false">D151+2415018.5+E151-$B$4/24</f>
        <v>2459730</v>
      </c>
      <c r="G151" s="9" t="n">
        <f aca="false">(F151-2451545)/36525</f>
        <v>0.224093086926763</v>
      </c>
      <c r="I151" s="0" t="n">
        <f aca="false">MOD(280.46646+G151*(36000.76983+G151*0.0003032),360)</f>
        <v>67.9901181705682</v>
      </c>
      <c r="J151" s="0" t="n">
        <f aca="false">357.52911+G151*(35999.05029-0.0001537*G151)</f>
        <v>8424.6674081994</v>
      </c>
      <c r="K151" s="0" t="n">
        <f aca="false">0.016708634-G151*(0.000042037+0.0000001267*G151)</f>
        <v>0.0166992074363208</v>
      </c>
      <c r="L151" s="0" t="n">
        <f aca="false">SIN(RADIANS(J151))*(1.914602-G151*(0.004817+0.000014*G151))+SIN(RADIANS(2*J151))*(0.019993-0.000101*G151)+SIN(RADIANS(3*J151))*0.000289</f>
        <v>1.08806512387906</v>
      </c>
      <c r="M151" s="0" t="n">
        <f aca="false">I151+L151</f>
        <v>69.0781832944472</v>
      </c>
      <c r="N151" s="0" t="n">
        <f aca="false">J151+L151</f>
        <v>8425.75547332328</v>
      </c>
      <c r="O151" s="0" t="n">
        <f aca="false">(1.000001018*(1-K151*K151))/(1+K151*COS(RADIANS(N151)))</f>
        <v>1.01371578227058</v>
      </c>
      <c r="P151" s="0" t="n">
        <f aca="false">M151-0.00569-0.00478*SIN(RADIANS(125.04-1934.136*G151))</f>
        <v>69.0687465406017</v>
      </c>
      <c r="Q151" s="0" t="n">
        <f aca="false">23+(26+((21.448-G151*(46.815+G151*(0.00059-G151*0.001813))))/60)/60</f>
        <v>23.4363769646971</v>
      </c>
      <c r="R151" s="0" t="n">
        <f aca="false">Q151+0.00256*COS(RADIANS(125.04-1934.136*G151))</f>
        <v>23.437966630495</v>
      </c>
      <c r="S151" s="0" t="n">
        <f aca="false">DEGREES(ATAN2(COS(RADIANS(P151)),COS(RADIANS(R151))*SIN(RADIANS(P151))))</f>
        <v>67.369494298847</v>
      </c>
      <c r="T151" s="0" t="n">
        <f aca="false">DEGREES(ASIN(SIN(RADIANS(R151))*SIN(RADIANS(P151))))</f>
        <v>21.8086453151441</v>
      </c>
      <c r="U151" s="0" t="n">
        <f aca="false">TAN(RADIANS(R151/2))*TAN(RADIANS(R151/2))</f>
        <v>0.0430295275859324</v>
      </c>
      <c r="V151" s="0" t="n">
        <f aca="false">4*DEGREES(U151*SIN(2*RADIANS(I151))-2*K151*SIN(RADIANS(J151))+4*K151*U151*SIN(RADIANS(J151))*COS(2*RADIANS(I151))-0.5*U151*U151*SIN(4*RADIANS(I151))-1.25*K151*K151*SIN(2*RADIANS(J151)))</f>
        <v>2.43972339674332</v>
      </c>
      <c r="W151" s="0" t="n">
        <f aca="false">DEGREES(ACOS(COS(RADIANS(90.833))/(COS(RADIANS($B$2))*COS(RADIANS(T151)))-TAN(RADIANS($B$2))*TAN(RADIANS(T151))))</f>
        <v>152.614137842798</v>
      </c>
      <c r="X151" s="7" t="n">
        <f aca="false">(720-4*$B$3-V151+$B$4*60)/1440</f>
        <v>0.506685105974484</v>
      </c>
      <c r="Y151" s="10" t="n">
        <f aca="false">(X151*1440-W151*4)/1440</f>
        <v>0.0827569453000446</v>
      </c>
      <c r="Z151" s="7" t="n">
        <f aca="false">(X151*1440+W151*4)/1440</f>
        <v>0.930613266648923</v>
      </c>
      <c r="AA151" s="0" t="n">
        <f aca="false">8*W151</f>
        <v>1220.91310274238</v>
      </c>
      <c r="AB151" s="0" t="n">
        <f aca="false">MOD(E151*1440+V151+4*$B$3-60*$B$4,1440)</f>
        <v>770.373447396743</v>
      </c>
      <c r="AC151" s="0" t="n">
        <f aca="false">IF(AB151/4&lt;0,AB151/4+180,AB151/4-180)</f>
        <v>12.5933618491858</v>
      </c>
      <c r="AD151" s="0" t="n">
        <f aca="false">DEGREES(ACOS(SIN(RADIANS($B$2))*SIN(RADIANS(T151))+COS(RADIANS($B$2))*COS(RADIANS(T151))*COS(RADIANS(AC151))))</f>
        <v>43.8036980918493</v>
      </c>
      <c r="AE151" s="0" t="n">
        <f aca="false">90-AD151</f>
        <v>46.1963019081507</v>
      </c>
      <c r="AF151" s="0" t="n">
        <f aca="false">IF(AE151&gt;85,0,IF(AE151&gt;5,58.1/TAN(RADIANS(AE151))-0.07/POWER(TAN(RADIANS(AE151)),3)+0.000086/POWER(TAN(RADIANS(AE151)),5),IF(AE151&gt;-0.575,1735+AE151*(-518.2+AE151*(103.4+AE151*(-12.79+AE151*0.711))),-20.772/TAN(RADIANS(AE151)))))/3600</f>
        <v>0.0154615028215187</v>
      </c>
      <c r="AG151" s="0" t="n">
        <f aca="false">AE151+AF151</f>
        <v>46.2117634109722</v>
      </c>
      <c r="AH151" s="0" t="n">
        <f aca="false"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>197.004241843262</v>
      </c>
    </row>
    <row r="152" customFormat="false" ht="15" hidden="false" customHeight="false" outlineLevel="0" collapsed="false">
      <c r="D152" s="6" t="n">
        <f aca="false">D151+1</f>
        <v>44712</v>
      </c>
      <c r="E152" s="7" t="n">
        <f aca="false">$B$5</f>
        <v>0.541666666666667</v>
      </c>
      <c r="F152" s="8" t="n">
        <f aca="false">D152+2415018.5+E152-$B$4/24</f>
        <v>2459731</v>
      </c>
      <c r="G152" s="9" t="n">
        <f aca="false">(F152-2451545)/36525</f>
        <v>0.224120465434634</v>
      </c>
      <c r="I152" s="0" t="n">
        <f aca="false">MOD(280.46646+G152*(36000.76983+G152*0.0003032),360)</f>
        <v>68.9757655344529</v>
      </c>
      <c r="J152" s="0" t="n">
        <f aca="false">357.52911+G152*(35999.05029-0.0001537*G152)</f>
        <v>8425.65300847924</v>
      </c>
      <c r="K152" s="0" t="n">
        <f aca="false">0.016708634-G152*(0.000042037+0.0000001267*G152)</f>
        <v>0.0166992062838557</v>
      </c>
      <c r="L152" s="0" t="n">
        <f aca="false">SIN(RADIANS(J152))*(1.914602-G152*(0.004817+0.000014*G152))+SIN(RADIANS(2*J152))*(0.019993-0.000101*G152)+SIN(RADIANS(3*J152))*0.000289</f>
        <v>1.06129152918745</v>
      </c>
      <c r="M152" s="0" t="n">
        <f aca="false">I152+L152</f>
        <v>70.0370570636403</v>
      </c>
      <c r="N152" s="0" t="n">
        <f aca="false">J152+L152</f>
        <v>8426.71430000843</v>
      </c>
      <c r="O152" s="0" t="n">
        <f aca="false">(1.000001018*(1-K152*K152))/(1+K152*COS(RADIANS(N152)))</f>
        <v>1.01387545750138</v>
      </c>
      <c r="P152" s="0" t="n">
        <f aca="false">M152-0.00569-0.00478*SIN(RADIANS(125.04-1934.136*G152))</f>
        <v>70.0276230546606</v>
      </c>
      <c r="Q152" s="0" t="n">
        <f aca="false">23+(26+((21.448-G152*(46.815+G152*(0.00059-G152*0.001813))))/60)/60</f>
        <v>23.4363766086625</v>
      </c>
      <c r="R152" s="0" t="n">
        <f aca="false">Q152+0.00256*COS(RADIANS(125.04-1934.136*G152))</f>
        <v>23.4379681283433</v>
      </c>
      <c r="S152" s="0" t="n">
        <f aca="false">DEGREES(ATAN2(COS(RADIANS(P152)),COS(RADIANS(R152))*SIN(RADIANS(P152))))</f>
        <v>68.3911540983387</v>
      </c>
      <c r="T152" s="0" t="n">
        <f aca="false">DEGREES(ASIN(SIN(RADIANS(R152))*SIN(RADIANS(P152))))</f>
        <v>21.952258701206</v>
      </c>
      <c r="U152" s="0" t="n">
        <f aca="false">TAN(RADIANS(R152/2))*TAN(RADIANS(R152/2))</f>
        <v>0.0430295332421369</v>
      </c>
      <c r="V152" s="0" t="n">
        <f aca="false">4*DEGREES(U152*SIN(2*RADIANS(I152))-2*K152*SIN(RADIANS(J152))+4*K152*U152*SIN(RADIANS(J152))*COS(2*RADIANS(I152))-0.5*U152*U152*SIN(4*RADIANS(I152))-1.25*K152*K152*SIN(2*RADIANS(J152)))</f>
        <v>2.29580331448372</v>
      </c>
      <c r="W152" s="0" t="n">
        <f aca="false">DEGREES(ACOS(COS(RADIANS(90.833))/(COS(RADIANS($B$2))*COS(RADIANS(T152)))-TAN(RADIANS($B$2))*TAN(RADIANS(T152))))</f>
        <v>153.400395385077</v>
      </c>
      <c r="X152" s="7" t="n">
        <f aca="false">(720-4*$B$3-V152+$B$4*60)/1440</f>
        <v>0.506785050476053</v>
      </c>
      <c r="Y152" s="10" t="n">
        <f aca="false">(X152*1440-W152*4)/1440</f>
        <v>0.0806728410730626</v>
      </c>
      <c r="Z152" s="7" t="n">
        <f aca="false">(X152*1440+W152*4)/1440</f>
        <v>0.932897259879044</v>
      </c>
      <c r="AA152" s="0" t="n">
        <f aca="false">8*W152</f>
        <v>1227.20316308061</v>
      </c>
      <c r="AB152" s="0" t="n">
        <f aca="false">MOD(E152*1440+V152+4*$B$3-60*$B$4,1440)</f>
        <v>770.229527314484</v>
      </c>
      <c r="AC152" s="0" t="n">
        <f aca="false">IF(AB152/4&lt;0,AB152/4+180,AB152/4-180)</f>
        <v>12.5573818286209</v>
      </c>
      <c r="AD152" s="0" t="n">
        <f aca="false">DEGREES(ACOS(SIN(RADIANS($B$2))*SIN(RADIANS(T152))+COS(RADIANS($B$2))*COS(RADIANS(T152))*COS(RADIANS(AC152))))</f>
        <v>43.6569058140516</v>
      </c>
      <c r="AE152" s="0" t="n">
        <f aca="false">90-AD152</f>
        <v>46.3430941859484</v>
      </c>
      <c r="AF152" s="0" t="n">
        <f aca="false">IF(AE152&gt;85,0,IF(AE152&gt;5,58.1/TAN(RADIANS(AE152))-0.07/POWER(TAN(RADIANS(AE152)),3)+0.000086/POWER(TAN(RADIANS(AE152)),5),IF(AE152&gt;-0.575,1735+AE152*(-518.2+AE152*(103.4+AE152*(-12.79+AE152*0.711))),-20.772/TAN(RADIANS(AE152)))))/3600</f>
        <v>0.0153825766647093</v>
      </c>
      <c r="AG152" s="0" t="n">
        <f aca="false">AE152+AF152</f>
        <v>46.3584767626132</v>
      </c>
      <c r="AH152" s="0" t="n">
        <f aca="false"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>196.984217747116</v>
      </c>
    </row>
    <row r="153" customFormat="false" ht="15" hidden="false" customHeight="false" outlineLevel="0" collapsed="false">
      <c r="D153" s="6" t="n">
        <f aca="false">D152+1</f>
        <v>44713</v>
      </c>
      <c r="E153" s="7" t="n">
        <f aca="false">$B$5</f>
        <v>0.541666666666667</v>
      </c>
      <c r="F153" s="8" t="n">
        <f aca="false">D153+2415018.5+E153-$B$4/24</f>
        <v>2459732</v>
      </c>
      <c r="G153" s="9" t="n">
        <f aca="false">(F153-2451545)/36525</f>
        <v>0.224147843942505</v>
      </c>
      <c r="I153" s="0" t="n">
        <f aca="false">MOD(280.46646+G153*(36000.76983+G153*0.0003032),360)</f>
        <v>69.9614128983394</v>
      </c>
      <c r="J153" s="0" t="n">
        <f aca="false">357.52911+G153*(35999.05029-0.0001537*G153)</f>
        <v>8426.63860875908</v>
      </c>
      <c r="K153" s="0" t="n">
        <f aca="false">0.016708634-G153*(0.000042037+0.0000001267*G153)</f>
        <v>0.0166992051313904</v>
      </c>
      <c r="L153" s="0" t="n">
        <f aca="false">SIN(RADIANS(J153))*(1.914602-G153*(0.004817+0.000014*G153))+SIN(RADIANS(2*J153))*(0.019993-0.000101*G153)+SIN(RADIANS(3*J153))*0.000289</f>
        <v>1.03421974963655</v>
      </c>
      <c r="M153" s="0" t="n">
        <f aca="false">I153+L153</f>
        <v>70.995632647976</v>
      </c>
      <c r="N153" s="0" t="n">
        <f aca="false">J153+L153</f>
        <v>8427.67282850872</v>
      </c>
      <c r="O153" s="0" t="n">
        <f aca="false">(1.000001018*(1-K153*K153))/(1+K153*COS(RADIANS(N153)))</f>
        <v>1.01403111432231</v>
      </c>
      <c r="P153" s="0" t="n">
        <f aca="false">M153-0.00569-0.00478*SIN(RADIANS(125.04-1934.136*G153))</f>
        <v>70.98620138706</v>
      </c>
      <c r="Q153" s="0" t="n">
        <f aca="false">23+(26+((21.448-G153*(46.815+G153*(0.00059-G153*0.001813))))/60)/60</f>
        <v>23.4363762526279</v>
      </c>
      <c r="R153" s="0" t="n">
        <f aca="false">Q153+0.00256*COS(RADIANS(125.04-1934.136*G153))</f>
        <v>23.4379696248322</v>
      </c>
      <c r="S153" s="0" t="n">
        <f aca="false">DEGREES(ATAN2(COS(RADIANS(P153)),COS(RADIANS(R153))*SIN(RADIANS(P153))))</f>
        <v>69.414515973574</v>
      </c>
      <c r="T153" s="0" t="n">
        <f aca="false">DEGREES(ASIN(SIN(RADIANS(R153))*SIN(RADIANS(P153))))</f>
        <v>22.0895013766788</v>
      </c>
      <c r="U153" s="0" t="n">
        <f aca="false">TAN(RADIANS(R153/2))*TAN(RADIANS(R153/2))</f>
        <v>0.0430295388932083</v>
      </c>
      <c r="V153" s="0" t="n">
        <f aca="false">4*DEGREES(U153*SIN(2*RADIANS(I153))-2*K153*SIN(RADIANS(J153))+4*K153*U153*SIN(RADIANS(J153))*COS(2*RADIANS(I153))-0.5*U153*U153*SIN(4*RADIANS(I153))-1.25*K153*K153*SIN(2*RADIANS(J153)))</f>
        <v>2.14509561082148</v>
      </c>
      <c r="W153" s="0" t="n">
        <f aca="false">DEGREES(ACOS(COS(RADIANS(90.833))/(COS(RADIANS($B$2))*COS(RADIANS(T153)))-TAN(RADIANS($B$2))*TAN(RADIANS(T153))))</f>
        <v>154.174033707548</v>
      </c>
      <c r="X153" s="7" t="n">
        <f aca="false">(720-4*$B$3-V153+$B$4*60)/1440</f>
        <v>0.506889708603596</v>
      </c>
      <c r="Y153" s="10" t="n">
        <f aca="false">(X153*1440-W153*4)/1440</f>
        <v>0.078628503860408</v>
      </c>
      <c r="Z153" s="7" t="n">
        <f aca="false">(X153*1440+W153*4)/1440</f>
        <v>0.935150913346785</v>
      </c>
      <c r="AA153" s="0" t="n">
        <f aca="false">8*W153</f>
        <v>1233.39226966038</v>
      </c>
      <c r="AB153" s="0" t="n">
        <f aca="false">MOD(E153*1440+V153+4*$B$3-60*$B$4,1440)</f>
        <v>770.078819610822</v>
      </c>
      <c r="AC153" s="0" t="n">
        <f aca="false">IF(AB153/4&lt;0,AB153/4+180,AB153/4-180)</f>
        <v>12.5197049027054</v>
      </c>
      <c r="AD153" s="0" t="n">
        <f aca="false">DEGREES(ACOS(SIN(RADIANS($B$2))*SIN(RADIANS(T153))+COS(RADIANS($B$2))*COS(RADIANS(T153))*COS(RADIANS(AC153))))</f>
        <v>43.5162209607979</v>
      </c>
      <c r="AE153" s="0" t="n">
        <f aca="false">90-AD153</f>
        <v>46.4837790392021</v>
      </c>
      <c r="AF153" s="0" t="n">
        <f aca="false">IF(AE153&gt;85,0,IF(AE153&gt;5,58.1/TAN(RADIANS(AE153))-0.07/POWER(TAN(RADIANS(AE153)),3)+0.000086/POWER(TAN(RADIANS(AE153)),5),IF(AE153&gt;-0.575,1735+AE153*(-518.2+AE153*(103.4+AE153*(-12.79+AE153*0.711))),-20.772/TAN(RADIANS(AE153)))))/3600</f>
        <v>0.0153072931217878</v>
      </c>
      <c r="AG153" s="0" t="n">
        <f aca="false">AE153+AF153</f>
        <v>46.4990863323239</v>
      </c>
      <c r="AH153" s="0" t="n">
        <f aca="false"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>196.960681863848</v>
      </c>
    </row>
    <row r="154" customFormat="false" ht="15" hidden="false" customHeight="false" outlineLevel="0" collapsed="false">
      <c r="D154" s="6" t="n">
        <f aca="false">D153+1</f>
        <v>44714</v>
      </c>
      <c r="E154" s="7" t="n">
        <f aca="false">$B$5</f>
        <v>0.541666666666667</v>
      </c>
      <c r="F154" s="8" t="n">
        <f aca="false">D154+2415018.5+E154-$B$4/24</f>
        <v>2459733</v>
      </c>
      <c r="G154" s="9" t="n">
        <f aca="false">(F154-2451545)/36525</f>
        <v>0.224175222450376</v>
      </c>
      <c r="I154" s="0" t="n">
        <f aca="false">MOD(280.46646+G154*(36000.76983+G154*0.0003032),360)</f>
        <v>70.9470602622259</v>
      </c>
      <c r="J154" s="0" t="n">
        <f aca="false">357.52911+G154*(35999.05029-0.0001537*G154)</f>
        <v>8427.62420903892</v>
      </c>
      <c r="K154" s="0" t="n">
        <f aca="false">0.016708634-G154*(0.000042037+0.0000001267*G154)</f>
        <v>0.0166992039789249</v>
      </c>
      <c r="L154" s="0" t="n">
        <f aca="false">SIN(RADIANS(J154))*(1.914602-G154*(0.004817+0.000014*G154))+SIN(RADIANS(2*J154))*(0.019993-0.000101*G154)+SIN(RADIANS(3*J154))*0.000289</f>
        <v>1.00685755742516</v>
      </c>
      <c r="M154" s="0" t="n">
        <f aca="false">I154+L154</f>
        <v>71.9539178196511</v>
      </c>
      <c r="N154" s="0" t="n">
        <f aca="false">J154+L154</f>
        <v>8428.63106659634</v>
      </c>
      <c r="O154" s="0" t="n">
        <f aca="false">(1.000001018*(1-K154*K154))/(1+K154*COS(RADIANS(N154)))</f>
        <v>1.01418271041034</v>
      </c>
      <c r="P154" s="0" t="n">
        <f aca="false">M154-0.00569-0.00478*SIN(RADIANS(125.04-1934.136*G154))</f>
        <v>71.9444893099947</v>
      </c>
      <c r="Q154" s="0" t="n">
        <f aca="false">23+(26+((21.448-G154*(46.815+G154*(0.00059-G154*0.001813))))/60)/60</f>
        <v>23.4363758965933</v>
      </c>
      <c r="R154" s="0" t="n">
        <f aca="false">Q154+0.00256*COS(RADIANS(125.04-1934.136*G154))</f>
        <v>23.43797111996</v>
      </c>
      <c r="S154" s="0" t="n">
        <f aca="false">DEGREES(ATAN2(COS(RADIANS(P154)),COS(RADIANS(R154))*SIN(RADIANS(P154))))</f>
        <v>70.4395121152153</v>
      </c>
      <c r="T154" s="0" t="n">
        <f aca="false">DEGREES(ASIN(SIN(RADIANS(R154))*SIN(RADIANS(P154))))</f>
        <v>22.2203242177911</v>
      </c>
      <c r="U154" s="0" t="n">
        <f aca="false">TAN(RADIANS(R154/2))*TAN(RADIANS(R154/2))</f>
        <v>0.0430295445391406</v>
      </c>
      <c r="V154" s="0" t="n">
        <f aca="false">4*DEGREES(U154*SIN(2*RADIANS(I154))-2*K154*SIN(RADIANS(J154))+4*K154*U154*SIN(RADIANS(J154))*COS(2*RADIANS(I154))-0.5*U154*U154*SIN(4*RADIANS(I154))-1.25*K154*K154*SIN(2*RADIANS(J154)))</f>
        <v>1.9878713002301</v>
      </c>
      <c r="W154" s="0" t="n">
        <f aca="false">DEGREES(ACOS(COS(RADIANS(90.833))/(COS(RADIANS($B$2))*COS(RADIANS(T154)))-TAN(RADIANS($B$2))*TAN(RADIANS(T154))))</f>
        <v>154.93362026568</v>
      </c>
      <c r="X154" s="7" t="n">
        <f aca="false">(720-4*$B$3-V154+$B$4*60)/1440</f>
        <v>0.506998892152618</v>
      </c>
      <c r="Y154" s="10" t="n">
        <f aca="false">(X154*1440-W154*4)/1440</f>
        <v>0.0766277247479519</v>
      </c>
      <c r="Z154" s="7" t="n">
        <f aca="false">(X154*1440+W154*4)/1440</f>
        <v>0.937370059557284</v>
      </c>
      <c r="AA154" s="0" t="n">
        <f aca="false">8*W154</f>
        <v>1239.46896212544</v>
      </c>
      <c r="AB154" s="0" t="n">
        <f aca="false">MOD(E154*1440+V154+4*$B$3-60*$B$4,1440)</f>
        <v>769.92159530023</v>
      </c>
      <c r="AC154" s="0" t="n">
        <f aca="false">IF(AB154/4&lt;0,AB154/4+180,AB154/4-180)</f>
        <v>12.4803988250575</v>
      </c>
      <c r="AD154" s="0" t="n">
        <f aca="false">DEGREES(ACOS(SIN(RADIANS($B$2))*SIN(RADIANS(T154))+COS(RADIANS($B$2))*COS(RADIANS(T154))*COS(RADIANS(AC154))))</f>
        <v>43.3817016076753</v>
      </c>
      <c r="AE154" s="0" t="n">
        <f aca="false">90-AD154</f>
        <v>46.6182983923247</v>
      </c>
      <c r="AF154" s="0" t="n">
        <f aca="false">IF(AE154&gt;85,0,IF(AE154&gt;5,58.1/TAN(RADIANS(AE154))-0.07/POWER(TAN(RADIANS(AE154)),3)+0.000086/POWER(TAN(RADIANS(AE154)),5),IF(AE154&gt;-0.575,1735+AE154*(-518.2+AE154*(103.4+AE154*(-12.79+AE154*0.711))),-20.772/TAN(RADIANS(AE154)))))/3600</f>
        <v>0.0152356342064365</v>
      </c>
      <c r="AG154" s="0" t="n">
        <f aca="false">AE154+AF154</f>
        <v>46.6335340265311</v>
      </c>
      <c r="AH154" s="0" t="n">
        <f aca="false"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>196.933696098014</v>
      </c>
    </row>
    <row r="155" customFormat="false" ht="15" hidden="false" customHeight="false" outlineLevel="0" collapsed="false">
      <c r="D155" s="6" t="n">
        <f aca="false">D154+1</f>
        <v>44715</v>
      </c>
      <c r="E155" s="7" t="n">
        <f aca="false">$B$5</f>
        <v>0.541666666666667</v>
      </c>
      <c r="F155" s="8" t="n">
        <f aca="false">D155+2415018.5+E155-$B$4/24</f>
        <v>2459734</v>
      </c>
      <c r="G155" s="9" t="n">
        <f aca="false">(F155-2451545)/36525</f>
        <v>0.224202600958248</v>
      </c>
      <c r="I155" s="0" t="n">
        <f aca="false">MOD(280.46646+G155*(36000.76983+G155*0.0003032),360)</f>
        <v>71.9327076261125</v>
      </c>
      <c r="J155" s="0" t="n">
        <f aca="false">357.52911+G155*(35999.05029-0.0001537*G155)</f>
        <v>8428.60980931876</v>
      </c>
      <c r="K155" s="0" t="n">
        <f aca="false">0.016708634-G155*(0.000042037+0.0000001267*G155)</f>
        <v>0.0166992028264592</v>
      </c>
      <c r="L155" s="0" t="n">
        <f aca="false">SIN(RADIANS(J155))*(1.914602-G155*(0.004817+0.000014*G155))+SIN(RADIANS(2*J155))*(0.019993-0.000101*G155)+SIN(RADIANS(3*J155))*0.000289</f>
        <v>0.979212793205787</v>
      </c>
      <c r="M155" s="0" t="n">
        <f aca="false">I155+L155</f>
        <v>72.9119204193183</v>
      </c>
      <c r="N155" s="0" t="n">
        <f aca="false">J155+L155</f>
        <v>8429.58902211196</v>
      </c>
      <c r="O155" s="0" t="n">
        <f aca="false">(1.000001018*(1-K155*K155))/(1+K155*COS(RADIANS(N155)))</f>
        <v>1.01433020458463</v>
      </c>
      <c r="P155" s="0" t="n">
        <f aca="false">M155-0.00569-0.00478*SIN(RADIANS(125.04-1934.136*G155))</f>
        <v>72.9024946641147</v>
      </c>
      <c r="Q155" s="0" t="n">
        <f aca="false">23+(26+((21.448-G155*(46.815+G155*(0.00059-G155*0.001813))))/60)/60</f>
        <v>23.4363755405587</v>
      </c>
      <c r="R155" s="0" t="n">
        <f aca="false">Q155+0.00256*COS(RADIANS(125.04-1934.136*G155))</f>
        <v>23.4379726137253</v>
      </c>
      <c r="S155" s="0" t="n">
        <f aca="false">DEGREES(ATAN2(COS(RADIANS(P155)),COS(RADIANS(R155))*SIN(RADIANS(P155))))</f>
        <v>71.4660719073671</v>
      </c>
      <c r="T155" s="0" t="n">
        <f aca="false">DEGREES(ASIN(SIN(RADIANS(R155))*SIN(RADIANS(P155))))</f>
        <v>22.3446802670016</v>
      </c>
      <c r="U155" s="0" t="n">
        <f aca="false">TAN(RADIANS(R155/2))*TAN(RADIANS(R155/2))</f>
        <v>0.0430295501799278</v>
      </c>
      <c r="V155" s="0" t="n">
        <f aca="false">4*DEGREES(U155*SIN(2*RADIANS(I155))-2*K155*SIN(RADIANS(J155))+4*K155*U155*SIN(RADIANS(J155))*COS(2*RADIANS(I155))-0.5*U155*U155*SIN(4*RADIANS(I155))-1.25*K155*K155*SIN(2*RADIANS(J155)))</f>
        <v>1.82441247466017</v>
      </c>
      <c r="W155" s="0" t="n">
        <f aca="false">DEGREES(ACOS(COS(RADIANS(90.833))/(COS(RADIANS($B$2))*COS(RADIANS(T155)))-TAN(RADIANS($B$2))*TAN(RADIANS(T155))))</f>
        <v>155.677575602888</v>
      </c>
      <c r="X155" s="7" t="n">
        <f aca="false">(720-4*$B$3-V155+$B$4*60)/1440</f>
        <v>0.50711240522593</v>
      </c>
      <c r="Y155" s="10" t="n">
        <f aca="false">(X155*1440-W155*4)/1440</f>
        <v>0.0746746952179073</v>
      </c>
      <c r="Z155" s="7" t="n">
        <f aca="false">(X155*1440+W155*4)/1440</f>
        <v>0.939550115233953</v>
      </c>
      <c r="AA155" s="0" t="n">
        <f aca="false">8*W155</f>
        <v>1245.42060482311</v>
      </c>
      <c r="AB155" s="0" t="n">
        <f aca="false">MOD(E155*1440+V155+4*$B$3-60*$B$4,1440)</f>
        <v>769.75813647466</v>
      </c>
      <c r="AC155" s="0" t="n">
        <f aca="false">IF(AB155/4&lt;0,AB155/4+180,AB155/4-180)</f>
        <v>12.4395341186651</v>
      </c>
      <c r="AD155" s="0" t="n">
        <f aca="false">DEGREES(ACOS(SIN(RADIANS($B$2))*SIN(RADIANS(T155))+COS(RADIANS($B$2))*COS(RADIANS(T155))*COS(RADIANS(AC155))))</f>
        <v>43.2534041822415</v>
      </c>
      <c r="AE155" s="0" t="n">
        <f aca="false">90-AD155</f>
        <v>46.7465958177585</v>
      </c>
      <c r="AF155" s="0" t="n">
        <f aca="false">IF(AE155&gt;85,0,IF(AE155&gt;5,58.1/TAN(RADIANS(AE155))-0.07/POWER(TAN(RADIANS(AE155)),3)+0.000086/POWER(TAN(RADIANS(AE155)),5),IF(AE155&gt;-0.575,1735+AE155*(-518.2+AE155*(103.4+AE155*(-12.79+AE155*0.711))),-20.772/TAN(RADIANS(AE155)))))/3600</f>
        <v>0.0151675833713238</v>
      </c>
      <c r="AG155" s="0" t="n">
        <f aca="false">AE155+AF155</f>
        <v>46.7617634011298</v>
      </c>
      <c r="AH155" s="0" t="n">
        <f aca="false"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>196.90332847263</v>
      </c>
    </row>
    <row r="156" customFormat="false" ht="15" hidden="false" customHeight="false" outlineLevel="0" collapsed="false">
      <c r="D156" s="6" t="n">
        <f aca="false">D155+1</f>
        <v>44716</v>
      </c>
      <c r="E156" s="7" t="n">
        <f aca="false">$B$5</f>
        <v>0.541666666666667</v>
      </c>
      <c r="F156" s="8" t="n">
        <f aca="false">D156+2415018.5+E156-$B$4/24</f>
        <v>2459735</v>
      </c>
      <c r="G156" s="9" t="n">
        <f aca="false">(F156-2451545)/36525</f>
        <v>0.224229979466119</v>
      </c>
      <c r="I156" s="0" t="n">
        <f aca="false">MOD(280.46646+G156*(36000.76983+G156*0.0003032),360)</f>
        <v>72.9183549899972</v>
      </c>
      <c r="J156" s="0" t="n">
        <f aca="false">357.52911+G156*(35999.05029-0.0001537*G156)</f>
        <v>8429.59540959859</v>
      </c>
      <c r="K156" s="0" t="n">
        <f aca="false">0.016708634-G156*(0.000042037+0.0000001267*G156)</f>
        <v>0.0166992016739933</v>
      </c>
      <c r="L156" s="0" t="n">
        <f aca="false">SIN(RADIANS(J156))*(1.914602-G156*(0.004817+0.000014*G156))+SIN(RADIANS(2*J156))*(0.019993-0.000101*G156)+SIN(RADIANS(3*J156))*0.000289</f>
        <v>0.951293364075828</v>
      </c>
      <c r="M156" s="0" t="n">
        <f aca="false">I156+L156</f>
        <v>73.869648354073</v>
      </c>
      <c r="N156" s="0" t="n">
        <f aca="false">J156+L156</f>
        <v>8430.54670296267</v>
      </c>
      <c r="O156" s="0" t="n">
        <f aca="false">(1.000001018*(1-K156*K156))/(1+K156*COS(RADIANS(N156)))</f>
        <v>1.01447355681461</v>
      </c>
      <c r="P156" s="0" t="n">
        <f aca="false">M156-0.00569-0.00478*SIN(RADIANS(125.04-1934.136*G156))</f>
        <v>73.8602253565133</v>
      </c>
      <c r="Q156" s="0" t="n">
        <f aca="false">23+(26+((21.448-G156*(46.815+G156*(0.00059-G156*0.001813))))/60)/60</f>
        <v>23.436375184524</v>
      </c>
      <c r="R156" s="0" t="n">
        <f aca="false">Q156+0.00256*COS(RADIANS(125.04-1934.136*G156))</f>
        <v>23.4379741061263</v>
      </c>
      <c r="S156" s="0" t="n">
        <f aca="false">DEGREES(ATAN2(COS(RADIANS(P156)),COS(RADIANS(R156))*SIN(RADIANS(P156))))</f>
        <v>72.494122022854</v>
      </c>
      <c r="T156" s="0" t="n">
        <f aca="false">DEGREES(ASIN(SIN(RADIANS(R156))*SIN(RADIANS(P156))))</f>
        <v>22.4625247866706</v>
      </c>
      <c r="U156" s="0" t="n">
        <f aca="false">TAN(RADIANS(R156/2))*TAN(RADIANS(R156/2))</f>
        <v>0.0430295558155639</v>
      </c>
      <c r="V156" s="0" t="n">
        <f aca="false">4*DEGREES(U156*SIN(2*RADIANS(I156))-2*K156*SIN(RADIANS(J156))+4*K156*U156*SIN(RADIANS(J156))*COS(2*RADIANS(I156))-0.5*U156*U156*SIN(4*RADIANS(I156))-1.25*K156*K156*SIN(2*RADIANS(J156)))</f>
        <v>1.65501191259257</v>
      </c>
      <c r="W156" s="0" t="n">
        <f aca="false">DEGREES(ACOS(COS(RADIANS(90.833))/(COS(RADIANS($B$2))*COS(RADIANS(T156)))-TAN(RADIANS($B$2))*TAN(RADIANS(T156))))</f>
        <v>156.404160383236</v>
      </c>
      <c r="X156" s="7" t="n">
        <f aca="false">(720-4*$B$3-V156+$B$4*60)/1440</f>
        <v>0.507230044505144</v>
      </c>
      <c r="Y156" s="10" t="n">
        <f aca="false">(X156*1440-W156*4)/1440</f>
        <v>0.0727740434405999</v>
      </c>
      <c r="Z156" s="7" t="n">
        <f aca="false">(X156*1440+W156*4)/1440</f>
        <v>0.941686045569688</v>
      </c>
      <c r="AA156" s="0" t="n">
        <f aca="false">8*W156</f>
        <v>1251.23328306589</v>
      </c>
      <c r="AB156" s="0" t="n">
        <f aca="false">MOD(E156*1440+V156+4*$B$3-60*$B$4,1440)</f>
        <v>769.588735912593</v>
      </c>
      <c r="AC156" s="0" t="n">
        <f aca="false">IF(AB156/4&lt;0,AB156/4+180,AB156/4-180)</f>
        <v>12.3971839781482</v>
      </c>
      <c r="AD156" s="0" t="n">
        <f aca="false">DEGREES(ACOS(SIN(RADIANS($B$2))*SIN(RADIANS(T156))+COS(RADIANS($B$2))*COS(RADIANS(T156))*COS(RADIANS(AC156))))</f>
        <v>43.1313833830828</v>
      </c>
      <c r="AE156" s="0" t="n">
        <f aca="false">90-AD156</f>
        <v>46.8686166169172</v>
      </c>
      <c r="AF156" s="0" t="n">
        <f aca="false">IF(AE156&gt;85,0,IF(AE156&gt;5,58.1/TAN(RADIANS(AE156))-0.07/POWER(TAN(RADIANS(AE156)),3)+0.000086/POWER(TAN(RADIANS(AE156)),5),IF(AE156&gt;-0.575,1735+AE156*(-518.2+AE156*(103.4+AE156*(-12.79+AE156*0.711))),-20.772/TAN(RADIANS(AE156)))))/3600</f>
        <v>0.0151031254512411</v>
      </c>
      <c r="AG156" s="0" t="n">
        <f aca="false">AE156+AF156</f>
        <v>46.8837197423684</v>
      </c>
      <c r="AH156" s="0" t="n">
        <f aca="false"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>196.869653067393</v>
      </c>
    </row>
    <row r="157" customFormat="false" ht="15" hidden="false" customHeight="false" outlineLevel="0" collapsed="false">
      <c r="D157" s="6" t="n">
        <f aca="false">D156+1</f>
        <v>44717</v>
      </c>
      <c r="E157" s="7" t="n">
        <f aca="false">$B$5</f>
        <v>0.541666666666667</v>
      </c>
      <c r="F157" s="8" t="n">
        <f aca="false">D157+2415018.5+E157-$B$4/24</f>
        <v>2459736</v>
      </c>
      <c r="G157" s="9" t="n">
        <f aca="false">(F157-2451545)/36525</f>
        <v>0.22425735797399</v>
      </c>
      <c r="I157" s="0" t="n">
        <f aca="false">MOD(280.46646+G157*(36000.76983+G157*0.0003032),360)</f>
        <v>73.9040023538837</v>
      </c>
      <c r="J157" s="0" t="n">
        <f aca="false">357.52911+G157*(35999.05029-0.0001537*G157)</f>
        <v>8430.58100987843</v>
      </c>
      <c r="K157" s="0" t="n">
        <f aca="false">0.016708634-G157*(0.000042037+0.0000001267*G157)</f>
        <v>0.0166992005215272</v>
      </c>
      <c r="L157" s="0" t="n">
        <f aca="false">SIN(RADIANS(J157))*(1.914602-G157*(0.004817+0.000014*G157))+SIN(RADIANS(2*J157))*(0.019993-0.000101*G157)+SIN(RADIANS(3*J157))*0.000289</f>
        <v>0.92310724156566</v>
      </c>
      <c r="M157" s="0" t="n">
        <f aca="false">I157+L157</f>
        <v>74.8271095954494</v>
      </c>
      <c r="N157" s="0" t="n">
        <f aca="false">J157+L157</f>
        <v>8431.50411712</v>
      </c>
      <c r="O157" s="0" t="n">
        <f aca="false">(1.000001018*(1-K157*K157))/(1+K157*COS(RADIANS(N157)))</f>
        <v>1.01461272822788</v>
      </c>
      <c r="P157" s="0" t="n">
        <f aca="false">M157-0.00569-0.00478*SIN(RADIANS(125.04-1934.136*G157))</f>
        <v>74.8176893587222</v>
      </c>
      <c r="Q157" s="0" t="n">
        <f aca="false">23+(26+((21.448-G157*(46.815+G157*(0.00059-G157*0.001813))))/60)/60</f>
        <v>23.4363748284894</v>
      </c>
      <c r="R157" s="0" t="n">
        <f aca="false">Q157+0.00256*COS(RADIANS(125.04-1934.136*G157))</f>
        <v>23.4379755971616</v>
      </c>
      <c r="S157" s="0" t="n">
        <f aca="false">DEGREES(ATAN2(COS(RADIANS(P157)),COS(RADIANS(R157))*SIN(RADIANS(P157))))</f>
        <v>73.523586525661</v>
      </c>
      <c r="T157" s="0" t="n">
        <f aca="false">DEGREES(ASIN(SIN(RADIANS(R157))*SIN(RADIANS(P157))))</f>
        <v>22.5738153109966</v>
      </c>
      <c r="U157" s="0" t="n">
        <f aca="false">TAN(RADIANS(R157/2))*TAN(RADIANS(R157/2))</f>
        <v>0.043029561446043</v>
      </c>
      <c r="V157" s="0" t="n">
        <f aca="false">4*DEGREES(U157*SIN(2*RADIANS(I157))-2*K157*SIN(RADIANS(J157))+4*K157*U157*SIN(RADIANS(J157))*COS(2*RADIANS(I157))-0.5*U157*U157*SIN(4*RADIANS(I157))-1.25*K157*K157*SIN(2*RADIANS(J157)))</f>
        <v>1.47997266199917</v>
      </c>
      <c r="W157" s="0" t="n">
        <f aca="false">DEGREES(ACOS(COS(RADIANS(90.833))/(COS(RADIANS($B$2))*COS(RADIANS(T157)))-TAN(RADIANS($B$2))*TAN(RADIANS(T157))))</f>
        <v>157.111462706778</v>
      </c>
      <c r="X157" s="7" t="n">
        <f aca="false">(720-4*$B$3-V157+$B$4*60)/1440</f>
        <v>0.507351599540278</v>
      </c>
      <c r="Y157" s="10" t="n">
        <f aca="false">(X157*1440-W157*4)/1440</f>
        <v>0.0709308697992277</v>
      </c>
      <c r="Z157" s="7" t="n">
        <f aca="false">(X157*1440+W157*4)/1440</f>
        <v>0.943772329281329</v>
      </c>
      <c r="AA157" s="0" t="n">
        <f aca="false">8*W157</f>
        <v>1256.89170165423</v>
      </c>
      <c r="AB157" s="0" t="n">
        <f aca="false">MOD(E157*1440+V157+4*$B$3-60*$B$4,1440)</f>
        <v>769.413696661999</v>
      </c>
      <c r="AC157" s="0" t="n">
        <f aca="false">IF(AB157/4&lt;0,AB157/4+180,AB157/4-180)</f>
        <v>12.3534241654998</v>
      </c>
      <c r="AD157" s="0" t="n">
        <f aca="false">DEGREES(ACOS(SIN(RADIANS($B$2))*SIN(RADIANS(T157))+COS(RADIANS($B$2))*COS(RADIANS(T157))*COS(RADIANS(AC157))))</f>
        <v>43.015692098789</v>
      </c>
      <c r="AE157" s="0" t="n">
        <f aca="false">90-AD157</f>
        <v>46.9843079012111</v>
      </c>
      <c r="AF157" s="0" t="n">
        <f aca="false">IF(AE157&gt;85,0,IF(AE157&gt;5,58.1/TAN(RADIANS(AE157))-0.07/POWER(TAN(RADIANS(AE157)),3)+0.000086/POWER(TAN(RADIANS(AE157)),5),IF(AE157&gt;-0.575,1735+AE157*(-518.2+AE157*(103.4+AE157*(-12.79+AE157*0.711))),-20.772/TAN(RADIANS(AE157)))))/3600</f>
        <v>0.0150422466085426</v>
      </c>
      <c r="AG157" s="0" t="n">
        <f aca="false">AE157+AF157</f>
        <v>46.9993501478196</v>
      </c>
      <c r="AH157" s="0" t="n">
        <f aca="false"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>196.832749937746</v>
      </c>
    </row>
    <row r="158" customFormat="false" ht="15" hidden="false" customHeight="false" outlineLevel="0" collapsed="false">
      <c r="D158" s="6" t="n">
        <f aca="false">D157+1</f>
        <v>44718</v>
      </c>
      <c r="E158" s="7" t="n">
        <f aca="false">$B$5</f>
        <v>0.541666666666667</v>
      </c>
      <c r="F158" s="8" t="n">
        <f aca="false">D158+2415018.5+E158-$B$4/24</f>
        <v>2459737</v>
      </c>
      <c r="G158" s="9" t="n">
        <f aca="false">(F158-2451545)/36525</f>
        <v>0.224284736481862</v>
      </c>
      <c r="I158" s="0" t="n">
        <f aca="false">MOD(280.46646+G158*(36000.76983+G158*0.0003032),360)</f>
        <v>74.889649717772</v>
      </c>
      <c r="J158" s="0" t="n">
        <f aca="false">357.52911+G158*(35999.05029-0.0001537*G158)</f>
        <v>8431.56661015827</v>
      </c>
      <c r="K158" s="0" t="n">
        <f aca="false">0.016708634-G158*(0.000042037+0.0000001267*G158)</f>
        <v>0.0166991993690609</v>
      </c>
      <c r="L158" s="0" t="n">
        <f aca="false">SIN(RADIANS(J158))*(1.914602-G158*(0.004817+0.000014*G158))+SIN(RADIANS(2*J158))*(0.019993-0.000101*G158)+SIN(RADIANS(3*J158))*0.000289</f>
        <v>0.894662459625252</v>
      </c>
      <c r="M158" s="0" t="n">
        <f aca="false">I158+L158</f>
        <v>75.7843121773973</v>
      </c>
      <c r="N158" s="0" t="n">
        <f aca="false">J158+L158</f>
        <v>8432.46127261789</v>
      </c>
      <c r="O158" s="0" t="n">
        <f aca="false">(1.000001018*(1-K158*K158))/(1+K158*COS(RADIANS(N158)))</f>
        <v>1.01474768111776</v>
      </c>
      <c r="P158" s="0" t="n">
        <f aca="false">M158-0.00569-0.00478*SIN(RADIANS(125.04-1934.136*G158))</f>
        <v>75.7748947046889</v>
      </c>
      <c r="Q158" s="0" t="n">
        <f aca="false">23+(26+((21.448-G158*(46.815+G158*(0.00059-G158*0.001813))))/60)/60</f>
        <v>23.4363744724548</v>
      </c>
      <c r="R158" s="0" t="n">
        <f aca="false">Q158+0.00256*COS(RADIANS(125.04-1934.136*G158))</f>
        <v>23.4379770868296</v>
      </c>
      <c r="S158" s="0" t="n">
        <f aca="false">DEGREES(ATAN2(COS(RADIANS(P158)),COS(RADIANS(R158))*SIN(RADIANS(P158))))</f>
        <v>74.5543869803633</v>
      </c>
      <c r="T158" s="0" t="n">
        <f aca="false">DEGREES(ASIN(SIN(RADIANS(R158))*SIN(RADIANS(P158))))</f>
        <v>22.6785116960341</v>
      </c>
      <c r="U158" s="0" t="n">
        <f aca="false">TAN(RADIANS(R158/2))*TAN(RADIANS(R158/2))</f>
        <v>0.0430295670713591</v>
      </c>
      <c r="V158" s="0" t="n">
        <f aca="false">4*DEGREES(U158*SIN(2*RADIANS(I158))-2*K158*SIN(RADIANS(J158))+4*K158*U158*SIN(RADIANS(J158))*COS(2*RADIANS(I158))-0.5*U158*U158*SIN(4*RADIANS(I158))-1.25*K158*K158*SIN(2*RADIANS(J158)))</f>
        <v>1.29960759796542</v>
      </c>
      <c r="W158" s="0" t="n">
        <f aca="false">DEGREES(ACOS(COS(RADIANS(90.833))/(COS(RADIANS($B$2))*COS(RADIANS(T158)))-TAN(RADIANS($B$2))*TAN(RADIANS(T158))))</f>
        <v>157.797386427098</v>
      </c>
      <c r="X158" s="7" t="n">
        <f aca="false">(720-4*$B$3-V158+$B$4*60)/1440</f>
        <v>0.507476853056968</v>
      </c>
      <c r="Y158" s="10" t="n">
        <f aca="false">(X158*1440-W158*4)/1440</f>
        <v>0.0691507796483619</v>
      </c>
      <c r="Z158" s="7" t="n">
        <f aca="false">(X158*1440+W158*4)/1440</f>
        <v>0.945802926465575</v>
      </c>
      <c r="AA158" s="0" t="n">
        <f aca="false">8*W158</f>
        <v>1262.37909141679</v>
      </c>
      <c r="AB158" s="0" t="n">
        <f aca="false">MOD(E158*1440+V158+4*$B$3-60*$B$4,1440)</f>
        <v>769.233331597965</v>
      </c>
      <c r="AC158" s="0" t="n">
        <f aca="false">IF(AB158/4&lt;0,AB158/4+180,AB158/4-180)</f>
        <v>12.3083328994913</v>
      </c>
      <c r="AD158" s="0" t="n">
        <f aca="false">DEGREES(ACOS(SIN(RADIANS($B$2))*SIN(RADIANS(T158))+COS(RADIANS($B$2))*COS(RADIANS(T158))*COS(RADIANS(AC158))))</f>
        <v>42.9063813271679</v>
      </c>
      <c r="AE158" s="0" t="n">
        <f aca="false">90-AD158</f>
        <v>47.0936186728322</v>
      </c>
      <c r="AF158" s="0" t="n">
        <f aca="false">IF(AE158&gt;85,0,IF(AE158&gt;5,58.1/TAN(RADIANS(AE158))-0.07/POWER(TAN(RADIANS(AE158)),3)+0.000086/POWER(TAN(RADIANS(AE158)),5),IF(AE158&gt;-0.575,1735+AE158*(-518.2+AE158*(103.4+AE158*(-12.79+AE158*0.711))),-20.772/TAN(RADIANS(AE158)))))/3600</f>
        <v>0.0149849342809056</v>
      </c>
      <c r="AG158" s="0" t="n">
        <f aca="false">AE158+AF158</f>
        <v>47.1086036071131</v>
      </c>
      <c r="AH158" s="0" t="n">
        <f aca="false"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>196.792705014502</v>
      </c>
    </row>
    <row r="159" customFormat="false" ht="15" hidden="false" customHeight="false" outlineLevel="0" collapsed="false">
      <c r="D159" s="6" t="n">
        <f aca="false">D158+1</f>
        <v>44719</v>
      </c>
      <c r="E159" s="7" t="n">
        <f aca="false">$B$5</f>
        <v>0.541666666666667</v>
      </c>
      <c r="F159" s="8" t="n">
        <f aca="false">D159+2415018.5+E159-$B$4/24</f>
        <v>2459738</v>
      </c>
      <c r="G159" s="9" t="n">
        <f aca="false">(F159-2451545)/36525</f>
        <v>0.224312114989733</v>
      </c>
      <c r="I159" s="0" t="n">
        <f aca="false">MOD(280.46646+G159*(36000.76983+G159*0.0003032),360)</f>
        <v>75.8752970816604</v>
      </c>
      <c r="J159" s="0" t="n">
        <f aca="false">357.52911+G159*(35999.05029-0.0001537*G159)</f>
        <v>8432.55221043811</v>
      </c>
      <c r="K159" s="0" t="n">
        <f aca="false">0.016708634-G159*(0.000042037+0.0000001267*G159)</f>
        <v>0.0166991982165945</v>
      </c>
      <c r="L159" s="0" t="n">
        <f aca="false">SIN(RADIANS(J159))*(1.914602-G159*(0.004817+0.000014*G159))+SIN(RADIANS(2*J159))*(0.019993-0.000101*G159)+SIN(RADIANS(3*J159))*0.000289</f>
        <v>0.865967112609841</v>
      </c>
      <c r="M159" s="0" t="n">
        <f aca="false">I159+L159</f>
        <v>76.7412641942702</v>
      </c>
      <c r="N159" s="0" t="n">
        <f aca="false">J159+L159</f>
        <v>8433.41817755072</v>
      </c>
      <c r="O159" s="0" t="n">
        <f aca="false">(1.000001018*(1-K159*K159))/(1+K159*COS(RADIANS(N159)))</f>
        <v>1.01487837895068</v>
      </c>
      <c r="P159" s="0" t="n">
        <f aca="false">M159-0.00569-0.00478*SIN(RADIANS(125.04-1934.136*G159))</f>
        <v>76.7318494887645</v>
      </c>
      <c r="Q159" s="0" t="n">
        <f aca="false">23+(26+((21.448-G159*(46.815+G159*(0.00059-G159*0.001813))))/60)/60</f>
        <v>23.4363741164202</v>
      </c>
      <c r="R159" s="0" t="n">
        <f aca="false">Q159+0.00256*COS(RADIANS(125.04-1934.136*G159))</f>
        <v>23.4379785751286</v>
      </c>
      <c r="S159" s="0" t="n">
        <f aca="false">DEGREES(ATAN2(COS(RADIANS(P159)),COS(RADIANS(R159))*SIN(RADIANS(P159))))</f>
        <v>75.586442568396</v>
      </c>
      <c r="T159" s="0" t="n">
        <f aca="false">DEGREES(ASIN(SIN(RADIANS(R159))*SIN(RADIANS(P159))))</f>
        <v>22.7765761676159</v>
      </c>
      <c r="U159" s="0" t="n">
        <f aca="false">TAN(RADIANS(R159/2))*TAN(RADIANS(R159/2))</f>
        <v>0.0430295726915063</v>
      </c>
      <c r="V159" s="0" t="n">
        <f aca="false">4*DEGREES(U159*SIN(2*RADIANS(I159))-2*K159*SIN(RADIANS(J159))+4*K159*U159*SIN(RADIANS(J159))*COS(2*RADIANS(I159))-0.5*U159*U159*SIN(4*RADIANS(I159))-1.25*K159*K159*SIN(2*RADIANS(J159)))</f>
        <v>1.11423895581661</v>
      </c>
      <c r="W159" s="0" t="n">
        <f aca="false">DEGREES(ACOS(COS(RADIANS(90.833))/(COS(RADIANS($B$2))*COS(RADIANS(T159)))-TAN(RADIANS($B$2))*TAN(RADIANS(T159))))</f>
        <v>158.459641469237</v>
      </c>
      <c r="X159" s="7" t="n">
        <f aca="false">(720-4*$B$3-V159+$B$4*60)/1440</f>
        <v>0.507605581280683</v>
      </c>
      <c r="Y159" s="10" t="n">
        <f aca="false">(X159*1440-W159*4)/1440</f>
        <v>0.0674399105328032</v>
      </c>
      <c r="Z159" s="7" t="n">
        <f aca="false">(X159*1440+W159*4)/1440</f>
        <v>0.947771252028563</v>
      </c>
      <c r="AA159" s="0" t="n">
        <f aca="false">8*W159</f>
        <v>1267.67713175389</v>
      </c>
      <c r="AB159" s="0" t="n">
        <f aca="false">MOD(E159*1440+V159+4*$B$3-60*$B$4,1440)</f>
        <v>769.047962955817</v>
      </c>
      <c r="AC159" s="0" t="n">
        <f aca="false">IF(AB159/4&lt;0,AB159/4+180,AB159/4-180)</f>
        <v>12.2619907389542</v>
      </c>
      <c r="AD159" s="0" t="n">
        <f aca="false">DEGREES(ACOS(SIN(RADIANS($B$2))*SIN(RADIANS(T159))+COS(RADIANS($B$2))*COS(RADIANS(T159))*COS(RADIANS(AC159))))</f>
        <v>42.8035000950273</v>
      </c>
      <c r="AE159" s="0" t="n">
        <f aca="false">90-AD159</f>
        <v>47.1964999049727</v>
      </c>
      <c r="AF159" s="0" t="n">
        <f aca="false">IF(AE159&gt;85,0,IF(AE159&gt;5,58.1/TAN(RADIANS(AE159))-0.07/POWER(TAN(RADIANS(AE159)),3)+0.000086/POWER(TAN(RADIANS(AE159)),5),IF(AE159&gt;-0.575,1735+AE159*(-518.2+AE159*(103.4+AE159*(-12.79+AE159*0.711))),-20.772/TAN(RADIANS(AE159)))))/3600</f>
        <v>0.0149311771314318</v>
      </c>
      <c r="AG159" s="0" t="n">
        <f aca="false">AE159+AF159</f>
        <v>47.2114310821041</v>
      </c>
      <c r="AH159" s="0" t="n">
        <f aca="false"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>196.749609983815</v>
      </c>
    </row>
    <row r="160" customFormat="false" ht="15" hidden="false" customHeight="false" outlineLevel="0" collapsed="false">
      <c r="D160" s="6" t="n">
        <f aca="false">D159+1</f>
        <v>44720</v>
      </c>
      <c r="E160" s="7" t="n">
        <f aca="false">$B$5</f>
        <v>0.541666666666667</v>
      </c>
      <c r="F160" s="8" t="n">
        <f aca="false">D160+2415018.5+E160-$B$4/24</f>
        <v>2459739</v>
      </c>
      <c r="G160" s="9" t="n">
        <f aca="false">(F160-2451545)/36525</f>
        <v>0.224339493497604</v>
      </c>
      <c r="I160" s="0" t="n">
        <f aca="false">MOD(280.46646+G160*(36000.76983+G160*0.0003032),360)</f>
        <v>76.8609444455487</v>
      </c>
      <c r="J160" s="0" t="n">
        <f aca="false">357.52911+G160*(35999.05029-0.0001537*G160)</f>
        <v>8433.53781071794</v>
      </c>
      <c r="K160" s="0" t="n">
        <f aca="false">0.016708634-G160*(0.000042037+0.0000001267*G160)</f>
        <v>0.0166991970641278</v>
      </c>
      <c r="L160" s="0" t="n">
        <f aca="false">SIN(RADIANS(J160))*(1.914602-G160*(0.004817+0.000014*G160))+SIN(RADIANS(2*J160))*(0.019993-0.000101*G160)+SIN(RADIANS(3*J160))*0.000289</f>
        <v>0.837029353263091</v>
      </c>
      <c r="M160" s="0" t="n">
        <f aca="false">I160+L160</f>
        <v>77.6979737988118</v>
      </c>
      <c r="N160" s="0" t="n">
        <f aca="false">J160+L160</f>
        <v>8434.37484007121</v>
      </c>
      <c r="O160" s="0" t="n">
        <f aca="false">(1.000001018*(1-K160*K160))/(1+K160*COS(RADIANS(N160)))</f>
        <v>1.01500478637322</v>
      </c>
      <c r="P160" s="0" t="n">
        <f aca="false">M160-0.00569-0.00478*SIN(RADIANS(125.04-1934.136*G160))</f>
        <v>77.6885618636904</v>
      </c>
      <c r="Q160" s="0" t="n">
        <f aca="false">23+(26+((21.448-G160*(46.815+G160*(0.00059-G160*0.001813))))/60)/60</f>
        <v>23.4363737603856</v>
      </c>
      <c r="R160" s="0" t="n">
        <f aca="false">Q160+0.00256*COS(RADIANS(125.04-1934.136*G160))</f>
        <v>23.4379800620571</v>
      </c>
      <c r="S160" s="0" t="n">
        <f aca="false">DEGREES(ATAN2(COS(RADIANS(P160)),COS(RADIANS(R160))*SIN(RADIANS(P160))))</f>
        <v>76.6196702109365</v>
      </c>
      <c r="T160" s="0" t="n">
        <f aca="false">DEGREES(ASIN(SIN(RADIANS(R160))*SIN(RADIANS(P160))))</f>
        <v>22.8679733670059</v>
      </c>
      <c r="U160" s="0" t="n">
        <f aca="false">TAN(RADIANS(R160/2))*TAN(RADIANS(R160/2))</f>
        <v>0.0430295783064786</v>
      </c>
      <c r="V160" s="0" t="n">
        <f aca="false">4*DEGREES(U160*SIN(2*RADIANS(I160))-2*K160*SIN(RADIANS(J160))+4*K160*U160*SIN(RADIANS(J160))*COS(2*RADIANS(I160))-0.5*U160*U160*SIN(4*RADIANS(I160))-1.25*K160*K160*SIN(2*RADIANS(J160)))</f>
        <v>0.9241978407034</v>
      </c>
      <c r="W160" s="0" t="n">
        <f aca="false">DEGREES(ACOS(COS(RADIANS(90.833))/(COS(RADIANS($B$2))*COS(RADIANS(T160)))-TAN(RADIANS($B$2))*TAN(RADIANS(T160))))</f>
        <v>159.095737479884</v>
      </c>
      <c r="X160" s="7" t="n">
        <f aca="false">(720-4*$B$3-V160+$B$4*60)/1440</f>
        <v>0.507737554277289</v>
      </c>
      <c r="Y160" s="10" t="n">
        <f aca="false">(X160*1440-W160*4)/1440</f>
        <v>0.0658049501665009</v>
      </c>
      <c r="Z160" s="7" t="n">
        <f aca="false">(X160*1440+W160*4)/1440</f>
        <v>0.949670158388078</v>
      </c>
      <c r="AA160" s="0" t="n">
        <f aca="false">8*W160</f>
        <v>1272.76589983907</v>
      </c>
      <c r="AB160" s="0" t="n">
        <f aca="false">MOD(E160*1440+V160+4*$B$3-60*$B$4,1440)</f>
        <v>768.857921840703</v>
      </c>
      <c r="AC160" s="0" t="n">
        <f aca="false">IF(AB160/4&lt;0,AB160/4+180,AB160/4-180)</f>
        <v>12.2144804601759</v>
      </c>
      <c r="AD160" s="0" t="n">
        <f aca="false">DEGREES(ACOS(SIN(RADIANS($B$2))*SIN(RADIANS(T160))+COS(RADIANS($B$2))*COS(RADIANS(T160))*COS(RADIANS(AC160))))</f>
        <v>42.7070953788615</v>
      </c>
      <c r="AE160" s="0" t="n">
        <f aca="false">90-AD160</f>
        <v>47.2929046211386</v>
      </c>
      <c r="AF160" s="0" t="n">
        <f aca="false">IF(AE160&gt;85,0,IF(AE160&gt;5,58.1/TAN(RADIANS(AE160))-0.07/POWER(TAN(RADIANS(AE160)),3)+0.000086/POWER(TAN(RADIANS(AE160)),5),IF(AE160&gt;-0.575,1735+AE160*(-518.2+AE160*(103.4+AE160*(-12.79+AE160*0.711))),-20.772/TAN(RADIANS(AE160)))))/3600</f>
        <v>0.0148809650011211</v>
      </c>
      <c r="AG160" s="0" t="n">
        <f aca="false">AE160+AF160</f>
        <v>47.3077855861397</v>
      </c>
      <c r="AH160" s="0" t="n">
        <f aca="false"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>196.703562147424</v>
      </c>
    </row>
    <row r="161" customFormat="false" ht="15" hidden="false" customHeight="false" outlineLevel="0" collapsed="false">
      <c r="D161" s="6" t="n">
        <f aca="false">D160+1</f>
        <v>44721</v>
      </c>
      <c r="E161" s="7" t="n">
        <f aca="false">$B$5</f>
        <v>0.541666666666667</v>
      </c>
      <c r="F161" s="8" t="n">
        <f aca="false">D161+2415018.5+E161-$B$4/24</f>
        <v>2459740</v>
      </c>
      <c r="G161" s="9" t="n">
        <f aca="false">(F161-2451545)/36525</f>
        <v>0.224366872005476</v>
      </c>
      <c r="I161" s="0" t="n">
        <f aca="false">MOD(280.46646+G161*(36000.76983+G161*0.0003032),360)</f>
        <v>77.8465918094389</v>
      </c>
      <c r="J161" s="0" t="n">
        <f aca="false">357.52911+G161*(35999.05029-0.0001537*G161)</f>
        <v>8434.52341099778</v>
      </c>
      <c r="K161" s="0" t="n">
        <f aca="false">0.016708634-G161*(0.000042037+0.0000001267*G161)</f>
        <v>0.016699195911661</v>
      </c>
      <c r="L161" s="0" t="n">
        <f aca="false">SIN(RADIANS(J161))*(1.914602-G161*(0.004817+0.000014*G161))+SIN(RADIANS(2*J161))*(0.019993-0.000101*G161)+SIN(RADIANS(3*J161))*0.000289</f>
        <v>0.807857390699398</v>
      </c>
      <c r="M161" s="0" t="n">
        <f aca="false">I161+L161</f>
        <v>78.6544492001383</v>
      </c>
      <c r="N161" s="0" t="n">
        <f aca="false">J161+L161</f>
        <v>8435.33126838848</v>
      </c>
      <c r="O161" s="0" t="n">
        <f aca="false">(1.000001018*(1-K161*K161))/(1+K161*COS(RADIANS(N161)))</f>
        <v>1.01512686921896</v>
      </c>
      <c r="P161" s="0" t="n">
        <f aca="false">M161-0.00569-0.00478*SIN(RADIANS(125.04-1934.136*G161))</f>
        <v>78.6450400385804</v>
      </c>
      <c r="Q161" s="0" t="n">
        <f aca="false">23+(26+((21.448-G161*(46.815+G161*(0.00059-G161*0.001813))))/60)/60</f>
        <v>23.436373404351</v>
      </c>
      <c r="R161" s="0" t="n">
        <f aca="false">Q161+0.00256*COS(RADIANS(125.04-1934.136*G161))</f>
        <v>23.4379815476136</v>
      </c>
      <c r="S161" s="0" t="n">
        <f aca="false">DEGREES(ATAN2(COS(RADIANS(P161)),COS(RADIANS(R161))*SIN(RADIANS(P161))))</f>
        <v>77.6539846981468</v>
      </c>
      <c r="T161" s="0" t="n">
        <f aca="false">DEGREES(ASIN(SIN(RADIANS(R161))*SIN(RADIANS(P161))))</f>
        <v>22.952670394113</v>
      </c>
      <c r="U161" s="0" t="n">
        <f aca="false">TAN(RADIANS(R161/2))*TAN(RADIANS(R161/2))</f>
        <v>0.0430295839162701</v>
      </c>
      <c r="V161" s="0" t="n">
        <f aca="false">4*DEGREES(U161*SIN(2*RADIANS(I161))-2*K161*SIN(RADIANS(J161))+4*K161*U161*SIN(RADIANS(J161))*COS(2*RADIANS(I161))-0.5*U161*U161*SIN(4*RADIANS(I161))-1.25*K161*K161*SIN(2*RADIANS(J161)))</f>
        <v>0.72982371467975</v>
      </c>
      <c r="W161" s="0" t="n">
        <f aca="false">DEGREES(ACOS(COS(RADIANS(90.833))/(COS(RADIANS($B$2))*COS(RADIANS(T161)))-TAN(RADIANS($B$2))*TAN(RADIANS(T161))))</f>
        <v>159.702982517979</v>
      </c>
      <c r="X161" s="7" t="n">
        <f aca="false">(720-4*$B$3-V161+$B$4*60)/1440</f>
        <v>0.50787253630925</v>
      </c>
      <c r="Y161" s="10" t="n">
        <f aca="false">(X161*1440-W161*4)/1440</f>
        <v>0.0642531404259748</v>
      </c>
      <c r="Z161" s="7" t="n">
        <f aca="false">(X161*1440+W161*4)/1440</f>
        <v>0.951491932192526</v>
      </c>
      <c r="AA161" s="0" t="n">
        <f aca="false">8*W161</f>
        <v>1277.62386014383</v>
      </c>
      <c r="AB161" s="0" t="n">
        <f aca="false">MOD(E161*1440+V161+4*$B$3-60*$B$4,1440)</f>
        <v>768.66354771468</v>
      </c>
      <c r="AC161" s="0" t="n">
        <f aca="false">IF(AB161/4&lt;0,AB161/4+180,AB161/4-180)</f>
        <v>12.1658869286699</v>
      </c>
      <c r="AD161" s="0" t="n">
        <f aca="false">DEGREES(ACOS(SIN(RADIANS($B$2))*SIN(RADIANS(T161))+COS(RADIANS($B$2))*COS(RADIANS(T161))*COS(RADIANS(AC161))))</f>
        <v>42.6172120267825</v>
      </c>
      <c r="AE161" s="0" t="n">
        <f aca="false">90-AD161</f>
        <v>47.3827879732175</v>
      </c>
      <c r="AF161" s="0" t="n">
        <f aca="false">IF(AE161&gt;85,0,IF(AE161&gt;5,58.1/TAN(RADIANS(AE161))-0.07/POWER(TAN(RADIANS(AE161)),3)+0.000086/POWER(TAN(RADIANS(AE161)),5),IF(AE161&gt;-0.575,1735+AE161*(-518.2+AE161*(103.4+AE161*(-12.79+AE161*0.711))),-20.772/TAN(RADIANS(AE161)))))/3600</f>
        <v>0.0148342888637511</v>
      </c>
      <c r="AG161" s="0" t="n">
        <f aca="false">AE161+AF161</f>
        <v>47.3976222620812</v>
      </c>
      <c r="AH161" s="0" t="n">
        <f aca="false"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>196.654664263171</v>
      </c>
    </row>
    <row r="162" customFormat="false" ht="15" hidden="false" customHeight="false" outlineLevel="0" collapsed="false">
      <c r="D162" s="6" t="n">
        <f aca="false">D161+1</f>
        <v>44722</v>
      </c>
      <c r="E162" s="7" t="n">
        <f aca="false">$B$5</f>
        <v>0.541666666666667</v>
      </c>
      <c r="F162" s="8" t="n">
        <f aca="false">D162+2415018.5+E162-$B$4/24</f>
        <v>2459741</v>
      </c>
      <c r="G162" s="9" t="n">
        <f aca="false">(F162-2451545)/36525</f>
        <v>0.224394250513347</v>
      </c>
      <c r="I162" s="0" t="n">
        <f aca="false">MOD(280.46646+G162*(36000.76983+G162*0.0003032),360)</f>
        <v>78.8322391733273</v>
      </c>
      <c r="J162" s="0" t="n">
        <f aca="false">357.52911+G162*(35999.05029-0.0001537*G162)</f>
        <v>8435.50901127761</v>
      </c>
      <c r="K162" s="0" t="n">
        <f aca="false">0.016708634-G162*(0.000042037+0.0000001267*G162)</f>
        <v>0.016699194759194</v>
      </c>
      <c r="L162" s="0" t="n">
        <f aca="false">SIN(RADIANS(J162))*(1.914602-G162*(0.004817+0.000014*G162))+SIN(RADIANS(2*J162))*(0.019993-0.000101*G162)+SIN(RADIANS(3*J162))*0.000289</f>
        <v>0.77845948838551</v>
      </c>
      <c r="M162" s="0" t="n">
        <f aca="false">I162+L162</f>
        <v>79.6106986617128</v>
      </c>
      <c r="N162" s="0" t="n">
        <f aca="false">J162+L162</f>
        <v>8436.287470766</v>
      </c>
      <c r="O162" s="0" t="n">
        <f aca="false">(1.000001018*(1-K162*K162))/(1+K162*COS(RADIANS(N162)))</f>
        <v>1.01524459451501</v>
      </c>
      <c r="P162" s="0" t="n">
        <f aca="false">M162-0.00569-0.00478*SIN(RADIANS(125.04-1934.136*G162))</f>
        <v>79.6012922768951</v>
      </c>
      <c r="Q162" s="0" t="n">
        <f aca="false">23+(26+((21.448-G162*(46.815+G162*(0.00059-G162*0.001813))))/60)/60</f>
        <v>23.4363730483164</v>
      </c>
      <c r="R162" s="0" t="n">
        <f aca="false">Q162+0.00256*COS(RADIANS(125.04-1934.136*G162))</f>
        <v>23.4379830317964</v>
      </c>
      <c r="S162" s="0" t="n">
        <f aca="false">DEGREES(ATAN2(COS(RADIANS(P162)),COS(RADIANS(R162))*SIN(RADIANS(P162))))</f>
        <v>78.6892988244889</v>
      </c>
      <c r="T162" s="0" t="n">
        <f aca="false">DEGREES(ASIN(SIN(RADIANS(R162))*SIN(RADIANS(P162))))</f>
        <v>23.0306368481036</v>
      </c>
      <c r="U162" s="0" t="n">
        <f aca="false">TAN(RADIANS(R162/2))*TAN(RADIANS(R162/2))</f>
        <v>0.0430295895208748</v>
      </c>
      <c r="V162" s="0" t="n">
        <f aca="false">4*DEGREES(U162*SIN(2*RADIANS(I162))-2*K162*SIN(RADIANS(J162))+4*K162*U162*SIN(RADIANS(J162))*COS(2*RADIANS(I162))-0.5*U162*U162*SIN(4*RADIANS(I162))-1.25*K162*K162*SIN(2*RADIANS(J162)))</f>
        <v>0.531463862400385</v>
      </c>
      <c r="W162" s="0" t="n">
        <f aca="false">DEGREES(ACOS(COS(RADIANS(90.833))/(COS(RADIANS($B$2))*COS(RADIANS(T162)))-TAN(RADIANS($B$2))*TAN(RADIANS(T162))))</f>
        <v>160.278488881859</v>
      </c>
      <c r="X162" s="7" t="n">
        <f aca="false">(720-4*$B$3-V162+$B$4*60)/1440</f>
        <v>0.508010286206666</v>
      </c>
      <c r="Y162" s="10" t="n">
        <f aca="false">(X162*1440-W162*4)/1440</f>
        <v>0.0627922615348373</v>
      </c>
      <c r="Z162" s="7" t="n">
        <f aca="false">(X162*1440+W162*4)/1440</f>
        <v>0.953228310878496</v>
      </c>
      <c r="AA162" s="0" t="n">
        <f aca="false">8*W162</f>
        <v>1282.22791105487</v>
      </c>
      <c r="AB162" s="0" t="n">
        <f aca="false">MOD(E162*1440+V162+4*$B$3-60*$B$4,1440)</f>
        <v>768.4651878624</v>
      </c>
      <c r="AC162" s="0" t="n">
        <f aca="false">IF(AB162/4&lt;0,AB162/4+180,AB162/4-180)</f>
        <v>12.1162969656001</v>
      </c>
      <c r="AD162" s="0" t="n">
        <f aca="false">DEGREES(ACOS(SIN(RADIANS($B$2))*SIN(RADIANS(T162))+COS(RADIANS($B$2))*COS(RADIANS(T162))*COS(RADIANS(AC162))))</f>
        <v>42.5338926820428</v>
      </c>
      <c r="AE162" s="0" t="n">
        <f aca="false">90-AD162</f>
        <v>47.4661073179572</v>
      </c>
      <c r="AF162" s="0" t="n">
        <f aca="false">IF(AE162&gt;85,0,IF(AE162&gt;5,58.1/TAN(RADIANS(AE162))-0.07/POWER(TAN(RADIANS(AE162)),3)+0.000086/POWER(TAN(RADIANS(AE162)),5),IF(AE162&gt;-0.575,1735+AE162*(-518.2+AE162*(103.4+AE162*(-12.79+AE162*0.711))),-20.772/TAN(RADIANS(AE162)))))/3600</f>
        <v>0.0147911407832021</v>
      </c>
      <c r="AG162" s="0" t="n">
        <f aca="false">AE162+AF162</f>
        <v>47.4808984587404</v>
      </c>
      <c r="AH162" s="0" t="n">
        <f aca="false"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>196.60302436592</v>
      </c>
    </row>
    <row r="163" customFormat="false" ht="15" hidden="false" customHeight="false" outlineLevel="0" collapsed="false">
      <c r="D163" s="6" t="n">
        <f aca="false">D162+1</f>
        <v>44723</v>
      </c>
      <c r="E163" s="7" t="n">
        <f aca="false">$B$5</f>
        <v>0.541666666666667</v>
      </c>
      <c r="F163" s="8" t="n">
        <f aca="false">D163+2415018.5+E163-$B$4/24</f>
        <v>2459742</v>
      </c>
      <c r="G163" s="9" t="n">
        <f aca="false">(F163-2451545)/36525</f>
        <v>0.224421629021218</v>
      </c>
      <c r="I163" s="0" t="n">
        <f aca="false">MOD(280.46646+G163*(36000.76983+G163*0.0003032),360)</f>
        <v>79.8178865372174</v>
      </c>
      <c r="J163" s="0" t="n">
        <f aca="false">357.52911+G163*(35999.05029-0.0001537*G163)</f>
        <v>8436.49461155745</v>
      </c>
      <c r="K163" s="0" t="n">
        <f aca="false">0.016708634-G163*(0.000042037+0.0000001267*G163)</f>
        <v>0.0166991936067268</v>
      </c>
      <c r="L163" s="0" t="n">
        <f aca="false">SIN(RADIANS(J163))*(1.914602-G163*(0.004817+0.000014*G163))+SIN(RADIANS(2*J163))*(0.019993-0.000101*G163)+SIN(RADIANS(3*J163))*0.000289</f>
        <v>0.748843962119949</v>
      </c>
      <c r="M163" s="0" t="n">
        <f aca="false">I163+L163</f>
        <v>80.5667304993374</v>
      </c>
      <c r="N163" s="0" t="n">
        <f aca="false">J163+L163</f>
        <v>8437.24345551957</v>
      </c>
      <c r="O163" s="0" t="n">
        <f aca="false">(1.000001018*(1-K163*K163))/(1+K163*COS(RADIANS(N163)))</f>
        <v>1.01535793048832</v>
      </c>
      <c r="P163" s="0" t="n">
        <f aca="false">M163-0.00569-0.00478*SIN(RADIANS(125.04-1934.136*G163))</f>
        <v>80.5573268944345</v>
      </c>
      <c r="Q163" s="0" t="n">
        <f aca="false">23+(26+((21.448-G163*(46.815+G163*(0.00059-G163*0.001813))))/60)/60</f>
        <v>23.4363726922818</v>
      </c>
      <c r="R163" s="0" t="n">
        <f aca="false">Q163+0.00256*COS(RADIANS(125.04-1934.136*G163))</f>
        <v>23.437984514604</v>
      </c>
      <c r="S163" s="0" t="n">
        <f aca="false">DEGREES(ATAN2(COS(RADIANS(P163)),COS(RADIANS(R163))*SIN(RADIANS(P163))))</f>
        <v>79.7255235298238</v>
      </c>
      <c r="T163" s="0" t="n">
        <f aca="false">DEGREES(ASIN(SIN(RADIANS(R163))*SIN(RADIANS(P163))))</f>
        <v>23.1018448652606</v>
      </c>
      <c r="U163" s="0" t="n">
        <f aca="false">TAN(RADIANS(R163/2))*TAN(RADIANS(R163/2))</f>
        <v>0.0430295951202867</v>
      </c>
      <c r="V163" s="0" t="n">
        <f aca="false">4*DEGREES(U163*SIN(2*RADIANS(I163))-2*K163*SIN(RADIANS(J163))+4*K163*U163*SIN(RADIANS(J163))*COS(2*RADIANS(I163))-0.5*U163*U163*SIN(4*RADIANS(I163))-1.25*K163*K163*SIN(2*RADIANS(J163)))</f>
        <v>0.329472836646412</v>
      </c>
      <c r="W163" s="0" t="n">
        <f aca="false">DEGREES(ACOS(COS(RADIANS(90.833))/(COS(RADIANS($B$2))*COS(RADIANS(T163)))-TAN(RADIANS($B$2))*TAN(RADIANS(T163))))</f>
        <v>160.819188511511</v>
      </c>
      <c r="X163" s="7" t="n">
        <f aca="false">(720-4*$B$3-V163+$B$4*60)/1440</f>
        <v>0.508150557752329</v>
      </c>
      <c r="Y163" s="10" t="n">
        <f aca="false">(X163*1440-W163*4)/1440</f>
        <v>0.0614305896647987</v>
      </c>
      <c r="Z163" s="7" t="n">
        <f aca="false">(X163*1440+W163*4)/1440</f>
        <v>0.954870525839859</v>
      </c>
      <c r="AA163" s="0" t="n">
        <f aca="false">8*W163</f>
        <v>1286.55350809209</v>
      </c>
      <c r="AB163" s="0" t="n">
        <f aca="false">MOD(E163*1440+V163+4*$B$3-60*$B$4,1440)</f>
        <v>768.263196836646</v>
      </c>
      <c r="AC163" s="0" t="n">
        <f aca="false">IF(AB163/4&lt;0,AB163/4+180,AB163/4-180)</f>
        <v>12.0657992091616</v>
      </c>
      <c r="AD163" s="0" t="n">
        <f aca="false">DEGREES(ACOS(SIN(RADIANS($B$2))*SIN(RADIANS(T163))+COS(RADIANS($B$2))*COS(RADIANS(T163))*COS(RADIANS(AC163))))</f>
        <v>42.4571777084868</v>
      </c>
      <c r="AE163" s="0" t="n">
        <f aca="false">90-AD163</f>
        <v>47.5428222915132</v>
      </c>
      <c r="AF163" s="0" t="n">
        <f aca="false">IF(AE163&gt;85,0,IF(AE163&gt;5,58.1/TAN(RADIANS(AE163))-0.07/POWER(TAN(RADIANS(AE163)),3)+0.000086/POWER(TAN(RADIANS(AE163)),5),IF(AE163&gt;-0.575,1735+AE163*(-518.2+AE163*(103.4+AE163*(-12.79+AE163*0.711))),-20.772/TAN(RADIANS(AE163)))))/3600</f>
        <v>0.0147515138732698</v>
      </c>
      <c r="AG163" s="0" t="n">
        <f aca="false">AE163+AF163</f>
        <v>47.5575738053865</v>
      </c>
      <c r="AH163" s="0" t="n">
        <f aca="false"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>196.548755569125</v>
      </c>
    </row>
    <row r="164" customFormat="false" ht="15" hidden="false" customHeight="false" outlineLevel="0" collapsed="false">
      <c r="D164" s="6" t="n">
        <f aca="false">D163+1</f>
        <v>44724</v>
      </c>
      <c r="E164" s="7" t="n">
        <f aca="false">$B$5</f>
        <v>0.541666666666667</v>
      </c>
      <c r="F164" s="8" t="n">
        <f aca="false">D164+2415018.5+E164-$B$4/24</f>
        <v>2459743</v>
      </c>
      <c r="G164" s="9" t="n">
        <f aca="false">(F164-2451545)/36525</f>
        <v>0.22444900752909</v>
      </c>
      <c r="I164" s="0" t="n">
        <f aca="false">MOD(280.46646+G164*(36000.76983+G164*0.0003032),360)</f>
        <v>80.8035339011094</v>
      </c>
      <c r="J164" s="0" t="n">
        <f aca="false">357.52911+G164*(35999.05029-0.0001537*G164)</f>
        <v>8437.48021183729</v>
      </c>
      <c r="K164" s="0" t="n">
        <f aca="false">0.016708634-G164*(0.000042037+0.0000001267*G164)</f>
        <v>0.0166991924542594</v>
      </c>
      <c r="L164" s="0" t="n">
        <f aca="false">SIN(RADIANS(J164))*(1.914602-G164*(0.004817+0.000014*G164))+SIN(RADIANS(2*J164))*(0.019993-0.000101*G164)+SIN(RADIANS(3*J164))*0.000289</f>
        <v>0.719019178012727</v>
      </c>
      <c r="M164" s="0" t="n">
        <f aca="false">I164+L164</f>
        <v>81.5225530791221</v>
      </c>
      <c r="N164" s="0" t="n">
        <f aca="false">J164+L164</f>
        <v>8438.1992310153</v>
      </c>
      <c r="O164" s="0" t="n">
        <f aca="false">(1.000001018*(1-K164*K164))/(1+K164*COS(RADIANS(N164)))</f>
        <v>1.01546684657177</v>
      </c>
      <c r="P164" s="0" t="n">
        <f aca="false">M164-0.00569-0.00478*SIN(RADIANS(125.04-1934.136*G164))</f>
        <v>81.5131522573061</v>
      </c>
      <c r="Q164" s="0" t="n">
        <f aca="false">23+(26+((21.448-G164*(46.815+G164*(0.00059-G164*0.001813))))/60)/60</f>
        <v>23.4363723362472</v>
      </c>
      <c r="R164" s="0" t="n">
        <f aca="false">Q164+0.00256*COS(RADIANS(125.04-1934.136*G164))</f>
        <v>23.4379859960349</v>
      </c>
      <c r="S164" s="0" t="n">
        <f aca="false">DEGREES(ATAN2(COS(RADIANS(P164)),COS(RADIANS(R164))*SIN(RADIANS(P164))))</f>
        <v>80.7625680459038</v>
      </c>
      <c r="T164" s="0" t="n">
        <f aca="false">DEGREES(ASIN(SIN(RADIANS(R164))*SIN(RADIANS(P164))))</f>
        <v>23.1662691539398</v>
      </c>
      <c r="U164" s="0" t="n">
        <f aca="false">TAN(RADIANS(R164/2))*TAN(RADIANS(R164/2))</f>
        <v>0.0430296007145001</v>
      </c>
      <c r="V164" s="0" t="n">
        <f aca="false">4*DEGREES(U164*SIN(2*RADIANS(I164))-2*K164*SIN(RADIANS(J164))+4*K164*U164*SIN(RADIANS(J164))*COS(2*RADIANS(I164))-0.5*U164*U164*SIN(4*RADIANS(I164))-1.25*K164*K164*SIN(2*RADIANS(J164)))</f>
        <v>0.124211884973692</v>
      </c>
      <c r="W164" s="0" t="n">
        <f aca="false">DEGREES(ACOS(COS(RADIANS(90.833))/(COS(RADIANS($B$2))*COS(RADIANS(T164)))-TAN(RADIANS($B$2))*TAN(RADIANS(T164))))</f>
        <v>161.321860610153</v>
      </c>
      <c r="X164" s="7" t="n">
        <f aca="false">(720-4*$B$3-V164+$B$4*60)/1440</f>
        <v>0.508293100079879</v>
      </c>
      <c r="Y164" s="10" t="n">
        <f aca="false">(X164*1440-W164*4)/1440</f>
        <v>0.0601768206072312</v>
      </c>
      <c r="Z164" s="7" t="n">
        <f aca="false">(X164*1440+W164*4)/1440</f>
        <v>0.956409379552528</v>
      </c>
      <c r="AA164" s="0" t="n">
        <f aca="false">8*W164</f>
        <v>1290.57488488123</v>
      </c>
      <c r="AB164" s="0" t="n">
        <f aca="false">MOD(E164*1440+V164+4*$B$3-60*$B$4,1440)</f>
        <v>768.057935884974</v>
      </c>
      <c r="AC164" s="0" t="n">
        <f aca="false">IF(AB164/4&lt;0,AB164/4+180,AB164/4-180)</f>
        <v>12.0144839712434</v>
      </c>
      <c r="AD164" s="0" t="n">
        <f aca="false">DEGREES(ACOS(SIN(RADIANS($B$2))*SIN(RADIANS(T164))+COS(RADIANS($B$2))*COS(RADIANS(T164))*COS(RADIANS(AC164))))</f>
        <v>42.387105118279</v>
      </c>
      <c r="AE164" s="0" t="n">
        <f aca="false">90-AD164</f>
        <v>47.612894881721</v>
      </c>
      <c r="AF164" s="0" t="n">
        <f aca="false">IF(AE164&gt;85,0,IF(AE164&gt;5,58.1/TAN(RADIANS(AE164))-0.07/POWER(TAN(RADIANS(AE164)),3)+0.000086/POWER(TAN(RADIANS(AE164)),5),IF(AE164&gt;-0.575,1735+AE164*(-518.2+AE164*(103.4+AE164*(-12.79+AE164*0.711))),-20.772/TAN(RADIANS(AE164)))))/3600</f>
        <v>0.0147154022600136</v>
      </c>
      <c r="AG164" s="0" t="n">
        <f aca="false">AE164+AF164</f>
        <v>47.627610283981</v>
      </c>
      <c r="AH164" s="0" t="n">
        <f aca="false"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>196.491975847398</v>
      </c>
    </row>
    <row r="165" customFormat="false" ht="15" hidden="false" customHeight="false" outlineLevel="0" collapsed="false">
      <c r="D165" s="6" t="n">
        <f aca="false">D164+1</f>
        <v>44725</v>
      </c>
      <c r="E165" s="7" t="n">
        <f aca="false">$B$5</f>
        <v>0.541666666666667</v>
      </c>
      <c r="F165" s="8" t="n">
        <f aca="false">D165+2415018.5+E165-$B$4/24</f>
        <v>2459744</v>
      </c>
      <c r="G165" s="9" t="n">
        <f aca="false">(F165-2451545)/36525</f>
        <v>0.224476386036961</v>
      </c>
      <c r="I165" s="0" t="n">
        <f aca="false">MOD(280.46646+G165*(36000.76983+G165*0.0003032),360)</f>
        <v>81.7891812649996</v>
      </c>
      <c r="J165" s="0" t="n">
        <f aca="false">357.52911+G165*(35999.05029-0.0001537*G165)</f>
        <v>8438.46581211712</v>
      </c>
      <c r="K165" s="0" t="n">
        <f aca="false">0.016708634-G165*(0.000042037+0.0000001267*G165)</f>
        <v>0.0166991913017918</v>
      </c>
      <c r="L165" s="0" t="n">
        <f aca="false">SIN(RADIANS(J165))*(1.914602-G165*(0.004817+0.000014*G165))+SIN(RADIANS(2*J165))*(0.019993-0.000101*G165)+SIN(RADIANS(3*J165))*0.000289</f>
        <v>0.688993550463531</v>
      </c>
      <c r="M165" s="0" t="n">
        <f aca="false">I165+L165</f>
        <v>82.4781748154631</v>
      </c>
      <c r="N165" s="0" t="n">
        <f aca="false">J165+L165</f>
        <v>8439.15480566759</v>
      </c>
      <c r="O165" s="0" t="n">
        <f aca="false">(1.000001018*(1-K165*K165))/(1+K165*COS(RADIANS(N165)))</f>
        <v>1.01557131340995</v>
      </c>
      <c r="P165" s="0" t="n">
        <f aca="false">M165-0.00569-0.00478*SIN(RADIANS(125.04-1934.136*G165))</f>
        <v>82.4687767799036</v>
      </c>
      <c r="Q165" s="0" t="n">
        <f aca="false">23+(26+((21.448-G165*(46.815+G165*(0.00059-G165*0.001813))))/60)/60</f>
        <v>23.4363719802125</v>
      </c>
      <c r="R165" s="0" t="n">
        <f aca="false">Q165+0.00256*COS(RADIANS(125.04-1934.136*G165))</f>
        <v>23.4379874760874</v>
      </c>
      <c r="S165" s="0" t="n">
        <f aca="false">DEGREES(ATAN2(COS(RADIANS(P165)),COS(RADIANS(R165))*SIN(RADIANS(P165))))</f>
        <v>81.8003400479126</v>
      </c>
      <c r="T165" s="0" t="n">
        <f aca="false">DEGREES(ASIN(SIN(RADIANS(R165))*SIN(RADIANS(P165))))</f>
        <v>23.2238870264888</v>
      </c>
      <c r="U165" s="0" t="n">
        <f aca="false">TAN(RADIANS(R165/2))*TAN(RADIANS(R165/2))</f>
        <v>0.0430296063035088</v>
      </c>
      <c r="V165" s="0" t="n">
        <f aca="false">4*DEGREES(U165*SIN(2*RADIANS(I165))-2*K165*SIN(RADIANS(J165))+4*K165*U165*SIN(RADIANS(J165))*COS(2*RADIANS(I165))-0.5*U165*U165*SIN(4*RADIANS(I165))-1.25*K165*K165*SIN(2*RADIANS(J165)))</f>
        <v>-0.0839516411533306</v>
      </c>
      <c r="W165" s="0" t="n">
        <f aca="false">DEGREES(ACOS(COS(RADIANS(90.833))/(COS(RADIANS($B$2))*COS(RADIANS(T165)))-TAN(RADIANS($B$2))*TAN(RADIANS(T165))))</f>
        <v>161.783174071188</v>
      </c>
      <c r="X165" s="7" t="n">
        <f aca="false">(720-4*$B$3-V165+$B$4*60)/1440</f>
        <v>0.508437658084134</v>
      </c>
      <c r="Y165" s="10" t="n">
        <f aca="false">(X165*1440-W165*4)/1440</f>
        <v>0.0590399523308353</v>
      </c>
      <c r="Z165" s="7" t="n">
        <f aca="false">(X165*1440+W165*4)/1440</f>
        <v>0.957835363837433</v>
      </c>
      <c r="AA165" s="0" t="n">
        <f aca="false">8*W165</f>
        <v>1294.2653925695</v>
      </c>
      <c r="AB165" s="0" t="n">
        <f aca="false">MOD(E165*1440+V165+4*$B$3-60*$B$4,1440)</f>
        <v>767.849772358847</v>
      </c>
      <c r="AC165" s="0" t="n">
        <f aca="false">IF(AB165/4&lt;0,AB165/4+180,AB165/4-180)</f>
        <v>11.9624430897117</v>
      </c>
      <c r="AD165" s="0" t="n">
        <f aca="false">DEGREES(ACOS(SIN(RADIANS($B$2))*SIN(RADIANS(T165))+COS(RADIANS($B$2))*COS(RADIANS(T165))*COS(RADIANS(AC165))))</f>
        <v>42.3237105022401</v>
      </c>
      <c r="AE165" s="0" t="n">
        <f aca="false">90-AD165</f>
        <v>47.6762894977599</v>
      </c>
      <c r="AF165" s="0" t="n">
        <f aca="false">IF(AE165&gt;85,0,IF(AE165&gt;5,58.1/TAN(RADIANS(AE165))-0.07/POWER(TAN(RADIANS(AE165)),3)+0.000086/POWER(TAN(RADIANS(AE165)),5),IF(AE165&gt;-0.575,1735+AE165*(-518.2+AE165*(103.4+AE165*(-12.79+AE165*0.711))),-20.772/TAN(RADIANS(AE165)))))/3600</f>
        <v>0.0146828010466881</v>
      </c>
      <c r="AG165" s="0" t="n">
        <f aca="false">AE165+AF165</f>
        <v>47.6909722988066</v>
      </c>
      <c r="AH165" s="0" t="n">
        <f aca="false"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>196.432807800566</v>
      </c>
    </row>
    <row r="166" customFormat="false" ht="15" hidden="false" customHeight="false" outlineLevel="0" collapsed="false">
      <c r="D166" s="6" t="n">
        <f aca="false">D165+1</f>
        <v>44726</v>
      </c>
      <c r="E166" s="7" t="n">
        <f aca="false">$B$5</f>
        <v>0.541666666666667</v>
      </c>
      <c r="F166" s="8" t="n">
        <f aca="false">D166+2415018.5+E166-$B$4/24</f>
        <v>2459745</v>
      </c>
      <c r="G166" s="9" t="n">
        <f aca="false">(F166-2451545)/36525</f>
        <v>0.224503764544832</v>
      </c>
      <c r="I166" s="0" t="n">
        <f aca="false">MOD(280.46646+G166*(36000.76983+G166*0.0003032),360)</f>
        <v>82.7748286288916</v>
      </c>
      <c r="J166" s="0" t="n">
        <f aca="false">357.52911+G166*(35999.05029-0.0001537*G166)</f>
        <v>8439.45141239696</v>
      </c>
      <c r="K166" s="0" t="n">
        <f aca="false">0.016708634-G166*(0.000042037+0.0000001267*G166)</f>
        <v>0.016699190149324</v>
      </c>
      <c r="L166" s="0" t="n">
        <f aca="false">SIN(RADIANS(J166))*(1.914602-G166*(0.004817+0.000014*G166))+SIN(RADIANS(2*J166))*(0.019993-0.000101*G166)+SIN(RADIANS(3*J166))*0.000289</f>
        <v>0.658775540139306</v>
      </c>
      <c r="M166" s="0" t="n">
        <f aca="false">I166+L166</f>
        <v>83.4336041690309</v>
      </c>
      <c r="N166" s="0" t="n">
        <f aca="false">J166+L166</f>
        <v>8440.1101879371</v>
      </c>
      <c r="O166" s="0" t="n">
        <f aca="false">(1.000001018*(1-K166*K166))/(1+K166*COS(RADIANS(N166)))</f>
        <v>1.01567130286469</v>
      </c>
      <c r="P166" s="0" t="n">
        <f aca="false">M166-0.00569-0.00478*SIN(RADIANS(125.04-1934.136*G166))</f>
        <v>83.4242089228952</v>
      </c>
      <c r="Q166" s="0" t="n">
        <f aca="false">23+(26+((21.448-G166*(46.815+G166*(0.00059-G166*0.001813))))/60)/60</f>
        <v>23.4363716241779</v>
      </c>
      <c r="R166" s="0" t="n">
        <f aca="false">Q166+0.00256*COS(RADIANS(125.04-1934.136*G166))</f>
        <v>23.4379889547599</v>
      </c>
      <c r="S166" s="0" t="n">
        <f aca="false">DEGREES(ATAN2(COS(RADIANS(P166)),COS(RADIANS(R166))*SIN(RADIANS(P166))))</f>
        <v>82.8387458106502</v>
      </c>
      <c r="T166" s="0" t="n">
        <f aca="false">DEGREES(ASIN(SIN(RADIANS(R166))*SIN(RADIANS(P166))))</f>
        <v>23.2746784280021</v>
      </c>
      <c r="U166" s="0" t="n">
        <f aca="false">TAN(RADIANS(R166/2))*TAN(RADIANS(R166/2))</f>
        <v>0.0430296118873071</v>
      </c>
      <c r="V166" s="0" t="n">
        <f aca="false">4*DEGREES(U166*SIN(2*RADIANS(I166))-2*K166*SIN(RADIANS(J166))+4*K166*U166*SIN(RADIANS(J166))*COS(2*RADIANS(I166))-0.5*U166*U166*SIN(4*RADIANS(I166))-1.25*K166*K166*SIN(2*RADIANS(J166)))</f>
        <v>-0.294644893310043</v>
      </c>
      <c r="W166" s="0" t="n">
        <f aca="false">DEGREES(ACOS(COS(RADIANS(90.833))/(COS(RADIANS($B$2))*COS(RADIANS(T166)))-TAN(RADIANS($B$2))*TAN(RADIANS(T166))))</f>
        <v>162.19974682011</v>
      </c>
      <c r="X166" s="7" t="n">
        <f aca="false">(720-4*$B$3-V166+$B$4*60)/1440</f>
        <v>0.508583972842577</v>
      </c>
      <c r="Y166" s="10" t="n">
        <f aca="false">(X166*1440-W166*4)/1440</f>
        <v>0.0580291205644946</v>
      </c>
      <c r="Z166" s="7" t="n">
        <f aca="false">(X166*1440+W166*4)/1440</f>
        <v>0.959138825120658</v>
      </c>
      <c r="AA166" s="0" t="n">
        <f aca="false">8*W166</f>
        <v>1297.59797456088</v>
      </c>
      <c r="AB166" s="0" t="n">
        <f aca="false">MOD(E166*1440+V166+4*$B$3-60*$B$4,1440)</f>
        <v>767.63907910669</v>
      </c>
      <c r="AC166" s="0" t="n">
        <f aca="false">IF(AB166/4&lt;0,AB166/4+180,AB166/4-180)</f>
        <v>11.9097697766725</v>
      </c>
      <c r="AD166" s="0" t="n">
        <f aca="false">DEGREES(ACOS(SIN(RADIANS($B$2))*SIN(RADIANS(T166))+COS(RADIANS($B$2))*COS(RADIANS(T166))*COS(RADIANS(AC166))))</f>
        <v>42.2670269631217</v>
      </c>
      <c r="AE166" s="0" t="n">
        <f aca="false">90-AD166</f>
        <v>47.7329730368783</v>
      </c>
      <c r="AF166" s="0" t="n">
        <f aca="false">IF(AE166&gt;85,0,IF(AE166&gt;5,58.1/TAN(RADIANS(AE166))-0.07/POWER(TAN(RADIANS(AE166)),3)+0.000086/POWER(TAN(RADIANS(AE166)),5),IF(AE166&gt;-0.575,1735+AE166*(-518.2+AE166*(103.4+AE166*(-12.79+AE166*0.711))),-20.772/TAN(RADIANS(AE166)))))/3600</f>
        <v>0.0146537062813077</v>
      </c>
      <c r="AG166" s="0" t="n">
        <f aca="false">AE166+AF166</f>
        <v>47.7476267431597</v>
      </c>
      <c r="AH166" s="0" t="n">
        <f aca="false"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>196.371378399815</v>
      </c>
    </row>
    <row r="167" customFormat="false" ht="15" hidden="false" customHeight="false" outlineLevel="0" collapsed="false">
      <c r="D167" s="6" t="n">
        <f aca="false">D166+1</f>
        <v>44727</v>
      </c>
      <c r="E167" s="7" t="n">
        <f aca="false">$B$5</f>
        <v>0.541666666666667</v>
      </c>
      <c r="F167" s="8" t="n">
        <f aca="false">D167+2415018.5+E167-$B$4/24</f>
        <v>2459746</v>
      </c>
      <c r="G167" s="9" t="n">
        <f aca="false">(F167-2451545)/36525</f>
        <v>0.224531143052704</v>
      </c>
      <c r="I167" s="0" t="n">
        <f aca="false">MOD(280.46646+G167*(36000.76983+G167*0.0003032),360)</f>
        <v>83.7604759927817</v>
      </c>
      <c r="J167" s="0" t="n">
        <f aca="false">357.52911+G167*(35999.05029-0.0001537*G167)</f>
        <v>8440.4370126768</v>
      </c>
      <c r="K167" s="0" t="n">
        <f aca="false">0.016708634-G167*(0.000042037+0.0000001267*G167)</f>
        <v>0.016699188996856</v>
      </c>
      <c r="L167" s="0" t="n">
        <f aca="false">SIN(RADIANS(J167))*(1.914602-G167*(0.004817+0.000014*G167))+SIN(RADIANS(2*J167))*(0.019993-0.000101*G167)+SIN(RADIANS(3*J167))*0.000289</f>
        <v>0.628373651951484</v>
      </c>
      <c r="M167" s="0" t="n">
        <f aca="false">I167+L167</f>
        <v>84.3888496447332</v>
      </c>
      <c r="N167" s="0" t="n">
        <f aca="false">J167+L167</f>
        <v>8441.06538632875</v>
      </c>
      <c r="O167" s="0" t="n">
        <f aca="false">(1.000001018*(1-K167*K167))/(1+K167*COS(RADIANS(N167)))</f>
        <v>1.0157667880204</v>
      </c>
      <c r="P167" s="0" t="n">
        <f aca="false">M167-0.00569-0.00478*SIN(RADIANS(125.04-1934.136*G167))</f>
        <v>84.3794571911863</v>
      </c>
      <c r="Q167" s="0" t="n">
        <f aca="false">23+(26+((21.448-G167*(46.815+G167*(0.00059-G167*0.001813))))/60)/60</f>
        <v>23.4363712681433</v>
      </c>
      <c r="R167" s="0" t="n">
        <f aca="false">Q167+0.00256*COS(RADIANS(125.04-1934.136*G167))</f>
        <v>23.437990432051</v>
      </c>
      <c r="S167" s="0" t="n">
        <f aca="false">DEGREES(ATAN2(COS(RADIANS(P167)),COS(RADIANS(R167))*SIN(RADIANS(P167))))</f>
        <v>83.8776903688876</v>
      </c>
      <c r="T167" s="0" t="n">
        <f aca="false">DEGREES(ASIN(SIN(RADIANS(R167))*SIN(RADIANS(P167))))</f>
        <v>23.3186259617951</v>
      </c>
      <c r="U167" s="0" t="n">
        <f aca="false">TAN(RADIANS(R167/2))*TAN(RADIANS(R167/2))</f>
        <v>0.0430296174658889</v>
      </c>
      <c r="V167" s="0" t="n">
        <f aca="false">4*DEGREES(U167*SIN(2*RADIANS(I167))-2*K167*SIN(RADIANS(J167))+4*K167*U167*SIN(RADIANS(J167))*COS(2*RADIANS(I167))-0.5*U167*U167*SIN(4*RADIANS(I167))-1.25*K167*K167*SIN(2*RADIANS(J167)))</f>
        <v>-0.507490147629628</v>
      </c>
      <c r="W167" s="0" t="n">
        <f aca="false">DEGREES(ACOS(COS(RADIANS(90.833))/(COS(RADIANS($B$2))*COS(RADIANS(T167)))-TAN(RADIANS($B$2))*TAN(RADIANS(T167))))</f>
        <v>162.568223132472</v>
      </c>
      <c r="X167" s="7" t="n">
        <f aca="false">(720-4*$B$3-V167+$B$4*60)/1440</f>
        <v>0.508731782046965</v>
      </c>
      <c r="Y167" s="10" t="n">
        <f aca="false">(X167*1440-W167*4)/1440</f>
        <v>0.0571533844567642</v>
      </c>
      <c r="Z167" s="7" t="n">
        <f aca="false">(X167*1440+W167*4)/1440</f>
        <v>0.960310179637166</v>
      </c>
      <c r="AA167" s="0" t="n">
        <f aca="false">8*W167</f>
        <v>1300.54578505978</v>
      </c>
      <c r="AB167" s="0" t="n">
        <f aca="false">MOD(E167*1440+V167+4*$B$3-60*$B$4,1440)</f>
        <v>767.42623385237</v>
      </c>
      <c r="AC167" s="0" t="n">
        <f aca="false">IF(AB167/4&lt;0,AB167/4+180,AB167/4-180)</f>
        <v>11.8565584630926</v>
      </c>
      <c r="AD167" s="0" t="n">
        <f aca="false">DEGREES(ACOS(SIN(RADIANS($B$2))*SIN(RADIANS(T167))+COS(RADIANS($B$2))*COS(RADIANS(T167))*COS(RADIANS(AC167))))</f>
        <v>42.2170850521397</v>
      </c>
      <c r="AE167" s="0" t="n">
        <f aca="false">90-AD167</f>
        <v>47.7829149478604</v>
      </c>
      <c r="AF167" s="0" t="n">
        <f aca="false">IF(AE167&gt;85,0,IF(AE167&gt;5,58.1/TAN(RADIANS(AE167))-0.07/POWER(TAN(RADIANS(AE167)),3)+0.000086/POWER(TAN(RADIANS(AE167)),5),IF(AE167&gt;-0.575,1735+AE167*(-518.2+AE167*(103.4+AE167*(-12.79+AE167*0.711))),-20.772/TAN(RADIANS(AE167)))))/3600</f>
        <v>0.0146281149268976</v>
      </c>
      <c r="AG167" s="0" t="n">
        <f aca="false">AE167+AF167</f>
        <v>47.7975430627873</v>
      </c>
      <c r="AH167" s="0" t="n">
        <f aca="false"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>196.30781871665</v>
      </c>
    </row>
    <row r="168" customFormat="false" ht="15" hidden="false" customHeight="false" outlineLevel="0" collapsed="false">
      <c r="D168" s="6" t="n">
        <f aca="false">D167+1</f>
        <v>44728</v>
      </c>
      <c r="E168" s="7" t="n">
        <f aca="false">$B$5</f>
        <v>0.541666666666667</v>
      </c>
      <c r="F168" s="8" t="n">
        <f aca="false">D168+2415018.5+E168-$B$4/24</f>
        <v>2459747</v>
      </c>
      <c r="G168" s="9" t="n">
        <f aca="false">(F168-2451545)/36525</f>
        <v>0.224558521560575</v>
      </c>
      <c r="I168" s="0" t="n">
        <f aca="false">MOD(280.46646+G168*(36000.76983+G168*0.0003032),360)</f>
        <v>84.7461233566737</v>
      </c>
      <c r="J168" s="0" t="n">
        <f aca="false">357.52911+G168*(35999.05029-0.0001537*G168)</f>
        <v>8441.42261295663</v>
      </c>
      <c r="K168" s="0" t="n">
        <f aca="false">0.016708634-G168*(0.000042037+0.0000001267*G168)</f>
        <v>0.0166991878443879</v>
      </c>
      <c r="L168" s="0" t="n">
        <f aca="false">SIN(RADIANS(J168))*(1.914602-G168*(0.004817+0.000014*G168))+SIN(RADIANS(2*J168))*(0.019993-0.000101*G168)+SIN(RADIANS(3*J168))*0.000289</f>
        <v>0.597796433032487</v>
      </c>
      <c r="M168" s="0" t="n">
        <f aca="false">I168+L168</f>
        <v>85.3439197897062</v>
      </c>
      <c r="N168" s="0" t="n">
        <f aca="false">J168+L168</f>
        <v>8442.02040938966</v>
      </c>
      <c r="O168" s="0" t="n">
        <f aca="false">(1.000001018*(1-K168*K168))/(1+K168*COS(RADIANS(N168)))</f>
        <v>1.01585774318912</v>
      </c>
      <c r="P168" s="0" t="n">
        <f aca="false">M168-0.00569-0.00478*SIN(RADIANS(125.04-1934.136*G168))</f>
        <v>85.3345301319106</v>
      </c>
      <c r="Q168" s="0" t="n">
        <f aca="false">23+(26+((21.448-G168*(46.815+G168*(0.00059-G168*0.001813))))/60)/60</f>
        <v>23.4363709121087</v>
      </c>
      <c r="R168" s="0" t="n">
        <f aca="false">Q168+0.00256*COS(RADIANS(125.04-1934.136*G168))</f>
        <v>23.437991907959</v>
      </c>
      <c r="S168" s="0" t="n">
        <f aca="false">DEGREES(ATAN2(COS(RADIANS(P168)),COS(RADIANS(R168))*SIN(RADIANS(P168))))</f>
        <v>84.9170776814938</v>
      </c>
      <c r="T168" s="0" t="n">
        <f aca="false">DEGREES(ASIN(SIN(RADIANS(R168))*SIN(RADIANS(P168))))</f>
        <v>23.3557149114957</v>
      </c>
      <c r="U168" s="0" t="n">
        <f aca="false">TAN(RADIANS(R168/2))*TAN(RADIANS(R168/2))</f>
        <v>0.0430296230392485</v>
      </c>
      <c r="V168" s="0" t="n">
        <f aca="false">4*DEGREES(U168*SIN(2*RADIANS(I168))-2*K168*SIN(RADIANS(J168))+4*K168*U168*SIN(RADIANS(J168))*COS(2*RADIANS(I168))-0.5*U168*U168*SIN(4*RADIANS(I168))-1.25*K168*K168*SIN(2*RADIANS(J168)))</f>
        <v>-0.722105439347581</v>
      </c>
      <c r="W168" s="0" t="n">
        <f aca="false">DEGREES(ACOS(COS(RADIANS(90.833))/(COS(RADIANS($B$2))*COS(RADIANS(T168)))-TAN(RADIANS($B$2))*TAN(RADIANS(T168))))</f>
        <v>162.885368267668</v>
      </c>
      <c r="X168" s="7" t="n">
        <f aca="false">(720-4*$B$3-V168+$B$4*60)/1440</f>
        <v>0.508880820443991</v>
      </c>
      <c r="Y168" s="10" t="n">
        <f aca="false">(X168*1440-W168*4)/1440</f>
        <v>0.0564214641449128</v>
      </c>
      <c r="Z168" s="7" t="n">
        <f aca="false">(X168*1440+W168*4)/1440</f>
        <v>0.96134017674307</v>
      </c>
      <c r="AA168" s="0" t="n">
        <f aca="false">8*W168</f>
        <v>1303.08294614135</v>
      </c>
      <c r="AB168" s="0" t="n">
        <f aca="false">MOD(E168*1440+V168+4*$B$3-60*$B$4,1440)</f>
        <v>767.211618560652</v>
      </c>
      <c r="AC168" s="0" t="n">
        <f aca="false">IF(AB168/4&lt;0,AB168/4+180,AB168/4-180)</f>
        <v>11.8029046401631</v>
      </c>
      <c r="AD168" s="0" t="n">
        <f aca="false">DEGREES(ACOS(SIN(RADIANS($B$2))*SIN(RADIANS(T168))+COS(RADIANS($B$2))*COS(RADIANS(T168))*COS(RADIANS(AC168))))</f>
        <v>42.1739127090707</v>
      </c>
      <c r="AE168" s="0" t="n">
        <f aca="false">90-AD168</f>
        <v>47.8260872909293</v>
      </c>
      <c r="AF168" s="0" t="n">
        <f aca="false">IF(AE168&gt;85,0,IF(AE168&gt;5,58.1/TAN(RADIANS(AE168))-0.07/POWER(TAN(RADIANS(AE168)),3)+0.000086/POWER(TAN(RADIANS(AE168)),5),IF(AE168&gt;-0.575,1735+AE168*(-518.2+AE168*(103.4+AE168*(-12.79+AE168*0.711))),-20.772/TAN(RADIANS(AE168)))))/3600</f>
        <v>0.0146060248344807</v>
      </c>
      <c r="AG168" s="0" t="n">
        <f aca="false">AE168+AF168</f>
        <v>47.8406933157637</v>
      </c>
      <c r="AH168" s="0" t="n">
        <f aca="false"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>196.242263635511</v>
      </c>
    </row>
    <row r="169" customFormat="false" ht="15" hidden="false" customHeight="false" outlineLevel="0" collapsed="false">
      <c r="D169" s="6" t="n">
        <f aca="false">D168+1</f>
        <v>44729</v>
      </c>
      <c r="E169" s="7" t="n">
        <f aca="false">$B$5</f>
        <v>0.541666666666667</v>
      </c>
      <c r="F169" s="8" t="n">
        <f aca="false">D169+2415018.5+E169-$B$4/24</f>
        <v>2459748</v>
      </c>
      <c r="G169" s="9" t="n">
        <f aca="false">(F169-2451545)/36525</f>
        <v>0.224585900068446</v>
      </c>
      <c r="I169" s="0" t="n">
        <f aca="false">MOD(280.46646+G169*(36000.76983+G169*0.0003032),360)</f>
        <v>85.7317707205675</v>
      </c>
      <c r="J169" s="0" t="n">
        <f aca="false">357.52911+G169*(35999.05029-0.0001537*G169)</f>
        <v>8442.40821323646</v>
      </c>
      <c r="K169" s="0" t="n">
        <f aca="false">0.016708634-G169*(0.000042037+0.0000001267*G169)</f>
        <v>0.0166991866919195</v>
      </c>
      <c r="L169" s="0" t="n">
        <f aca="false">SIN(RADIANS(J169))*(1.914602-G169*(0.004817+0.000014*G169))+SIN(RADIANS(2*J169))*(0.019993-0.000101*G169)+SIN(RADIANS(3*J169))*0.000289</f>
        <v>0.567052470711907</v>
      </c>
      <c r="M169" s="0" t="n">
        <f aca="false">I169+L169</f>
        <v>86.2988231912794</v>
      </c>
      <c r="N169" s="0" t="n">
        <f aca="false">J169+L169</f>
        <v>8442.97526570718</v>
      </c>
      <c r="O169" s="0" t="n">
        <f aca="false">(1.000001018*(1-K169*K169))/(1+K169*COS(RADIANS(N169)))</f>
        <v>1.0159441439153</v>
      </c>
      <c r="P169" s="0" t="n">
        <f aca="false">M169-0.00569-0.00478*SIN(RADIANS(125.04-1934.136*G169))</f>
        <v>86.2894363323953</v>
      </c>
      <c r="Q169" s="0" t="n">
        <f aca="false">23+(26+((21.448-G169*(46.815+G169*(0.00059-G169*0.001813))))/60)/60</f>
        <v>23.4363705560741</v>
      </c>
      <c r="R169" s="0" t="n">
        <f aca="false">Q169+0.00256*COS(RADIANS(125.04-1934.136*G169))</f>
        <v>23.4379933824824</v>
      </c>
      <c r="S169" s="0" t="n">
        <f aca="false">DEGREES(ATAN2(COS(RADIANS(P169)),COS(RADIANS(R169))*SIN(RADIANS(P169))))</f>
        <v>85.9568107987963</v>
      </c>
      <c r="T169" s="0" t="n">
        <f aca="false">DEGREES(ASIN(SIN(RADIANS(R169))*SIN(RADIANS(P169))))</f>
        <v>23.3859332596598</v>
      </c>
      <c r="U169" s="0" t="n">
        <f aca="false">TAN(RADIANS(R169/2))*TAN(RADIANS(R169/2))</f>
        <v>0.0430296286073797</v>
      </c>
      <c r="V169" s="0" t="n">
        <f aca="false">4*DEGREES(U169*SIN(2*RADIANS(I169))-2*K169*SIN(RADIANS(J169))+4*K169*U169*SIN(RADIANS(J169))*COS(2*RADIANS(I169))-0.5*U169*U169*SIN(4*RADIANS(I169))-1.25*K169*K169*SIN(2*RADIANS(J169)))</f>
        <v>-0.938105208741982</v>
      </c>
      <c r="W169" s="0" t="n">
        <f aca="false">DEGREES(ACOS(COS(RADIANS(90.833))/(COS(RADIANS($B$2))*COS(RADIANS(T169)))-TAN(RADIANS($B$2))*TAN(RADIANS(T169))))</f>
        <v>163.148177389259</v>
      </c>
      <c r="X169" s="7" t="n">
        <f aca="false">(720-4*$B$3-V169+$B$4*60)/1440</f>
        <v>0.509030820283849</v>
      </c>
      <c r="Y169" s="10" t="n">
        <f aca="false">(X169*1440-W169*4)/1440</f>
        <v>0.0558414386470182</v>
      </c>
      <c r="Z169" s="7" t="n">
        <f aca="false">(X169*1440+W169*4)/1440</f>
        <v>0.962220201920679</v>
      </c>
      <c r="AA169" s="0" t="n">
        <f aca="false">8*W169</f>
        <v>1305.18541911407</v>
      </c>
      <c r="AB169" s="0" t="n">
        <f aca="false">MOD(E169*1440+V169+4*$B$3-60*$B$4,1440)</f>
        <v>766.995618791258</v>
      </c>
      <c r="AC169" s="0" t="n">
        <f aca="false">IF(AB169/4&lt;0,AB169/4+180,AB169/4-180)</f>
        <v>11.7489046978145</v>
      </c>
      <c r="AD169" s="0" t="n">
        <f aca="false">DEGREES(ACOS(SIN(RADIANS($B$2))*SIN(RADIANS(T169))+COS(RADIANS($B$2))*COS(RADIANS(T169))*COS(RADIANS(AC169))))</f>
        <v>42.1375352062066</v>
      </c>
      <c r="AE169" s="0" t="n">
        <f aca="false">90-AD169</f>
        <v>47.8624647937934</v>
      </c>
      <c r="AF169" s="0" t="n">
        <f aca="false">IF(AE169&gt;85,0,IF(AE169&gt;5,58.1/TAN(RADIANS(AE169))-0.07/POWER(TAN(RADIANS(AE169)),3)+0.000086/POWER(TAN(RADIANS(AE169)),5),IF(AE169&gt;-0.575,1735+AE169*(-518.2+AE169*(103.4+AE169*(-12.79+AE169*0.711))),-20.772/TAN(RADIANS(AE169)))))/3600</f>
        <v>0.0145874347188524</v>
      </c>
      <c r="AG169" s="0" t="n">
        <f aca="false">AE169+AF169</f>
        <v>47.8770522285122</v>
      </c>
      <c r="AH169" s="0" t="n">
        <f aca="false"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>196.174851551002</v>
      </c>
    </row>
    <row r="170" customFormat="false" ht="15" hidden="false" customHeight="false" outlineLevel="0" collapsed="false">
      <c r="D170" s="6" t="n">
        <f aca="false">D169+1</f>
        <v>44730</v>
      </c>
      <c r="E170" s="7" t="n">
        <f aca="false">$B$5</f>
        <v>0.541666666666667</v>
      </c>
      <c r="F170" s="8" t="n">
        <f aca="false">D170+2415018.5+E170-$B$4/24</f>
        <v>2459749</v>
      </c>
      <c r="G170" s="9" t="n">
        <f aca="false">(F170-2451545)/36525</f>
        <v>0.224613278576318</v>
      </c>
      <c r="I170" s="0" t="n">
        <f aca="false">MOD(280.46646+G170*(36000.76983+G170*0.0003032),360)</f>
        <v>86.7174180844613</v>
      </c>
      <c r="J170" s="0" t="n">
        <f aca="false">357.52911+G170*(35999.05029-0.0001537*G170)</f>
        <v>8443.3938135163</v>
      </c>
      <c r="K170" s="0" t="n">
        <f aca="false">0.016708634-G170*(0.000042037+0.0000001267*G170)</f>
        <v>0.016699185539451</v>
      </c>
      <c r="L170" s="0" t="n">
        <f aca="false">SIN(RADIANS(J170))*(1.914602-G170*(0.004817+0.000014*G170))+SIN(RADIANS(2*J170))*(0.019993-0.000101*G170)+SIN(RADIANS(3*J170))*0.000289</f>
        <v>0.536150390492051</v>
      </c>
      <c r="M170" s="0" t="n">
        <f aca="false">I170+L170</f>
        <v>87.2535684749534</v>
      </c>
      <c r="N170" s="0" t="n">
        <f aca="false">J170+L170</f>
        <v>8443.92996390679</v>
      </c>
      <c r="O170" s="0" t="n">
        <f aca="false">(1.000001018*(1-K170*K170))/(1+K170*COS(RADIANS(N170)))</f>
        <v>1.0160259669804</v>
      </c>
      <c r="P170" s="0" t="n">
        <f aca="false">M170-0.00569-0.00478*SIN(RADIANS(125.04-1934.136*G170))</f>
        <v>87.2441844181386</v>
      </c>
      <c r="Q170" s="0" t="n">
        <f aca="false">23+(26+((21.448-G170*(46.815+G170*(0.00059-G170*0.001813))))/60)/60</f>
        <v>23.4363702000395</v>
      </c>
      <c r="R170" s="0" t="n">
        <f aca="false">Q170+0.00256*COS(RADIANS(125.04-1934.136*G170))</f>
        <v>23.4379948556196</v>
      </c>
      <c r="S170" s="0" t="n">
        <f aca="false">DEGREES(ATAN2(COS(RADIANS(P170)),COS(RADIANS(R170))*SIN(RADIANS(P170))))</f>
        <v>86.996792032716</v>
      </c>
      <c r="T170" s="0" t="n">
        <f aca="false">DEGREES(ASIN(SIN(RADIANS(R170))*SIN(RADIANS(P170))))</f>
        <v>23.4092717028352</v>
      </c>
      <c r="U170" s="0" t="n">
        <f aca="false">TAN(RADIANS(R170/2))*TAN(RADIANS(R170/2))</f>
        <v>0.0430296341702769</v>
      </c>
      <c r="V170" s="0" t="n">
        <f aca="false">4*DEGREES(U170*SIN(2*RADIANS(I170))-2*K170*SIN(RADIANS(J170))+4*K170*U170*SIN(RADIANS(J170))*COS(2*RADIANS(I170))-0.5*U170*U170*SIN(4*RADIANS(I170))-1.25*K170*K170*SIN(2*RADIANS(J170)))</f>
        <v>-1.15510095682132</v>
      </c>
      <c r="W170" s="0" t="n">
        <f aca="false">DEGREES(ACOS(COS(RADIANS(90.833))/(COS(RADIANS($B$2))*COS(RADIANS(T170)))-TAN(RADIANS($B$2))*TAN(RADIANS(T170))))</f>
        <v>163.353992953325</v>
      </c>
      <c r="X170" s="7" t="n">
        <f aca="false">(720-4*$B$3-V170+$B$4*60)/1440</f>
        <v>0.50918151177557</v>
      </c>
      <c r="Y170" s="10" t="n">
        <f aca="false">(X170*1440-W170*4)/1440</f>
        <v>0.0554204202385562</v>
      </c>
      <c r="Z170" s="7" t="n">
        <f aca="false">(X170*1440+W170*4)/1440</f>
        <v>0.962942603312585</v>
      </c>
      <c r="AA170" s="0" t="n">
        <f aca="false">8*W170</f>
        <v>1306.8319436266</v>
      </c>
      <c r="AB170" s="0" t="n">
        <f aca="false">MOD(E170*1440+V170+4*$B$3-60*$B$4,1440)</f>
        <v>766.778623043179</v>
      </c>
      <c r="AC170" s="0" t="n">
        <f aca="false">IF(AB170/4&lt;0,AB170/4+180,AB170/4-180)</f>
        <v>11.6946557607947</v>
      </c>
      <c r="AD170" s="0" t="n">
        <f aca="false">DEGREES(ACOS(SIN(RADIANS($B$2))*SIN(RADIANS(T170))+COS(RADIANS($B$2))*COS(RADIANS(T170))*COS(RADIANS(AC170))))</f>
        <v>42.1079750964387</v>
      </c>
      <c r="AE170" s="0" t="n">
        <f aca="false">90-AD170</f>
        <v>47.8920249035613</v>
      </c>
      <c r="AF170" s="0" t="n">
        <f aca="false">IF(AE170&gt;85,0,IF(AE170&gt;5,58.1/TAN(RADIANS(AE170))-0.07/POWER(TAN(RADIANS(AE170)),3)+0.000086/POWER(TAN(RADIANS(AE170)),5),IF(AE170&gt;-0.575,1735+AE170*(-518.2+AE170*(103.4+AE170*(-12.79+AE170*0.711))),-20.772/TAN(RADIANS(AE170)))))/3600</f>
        <v>0.0145723441371939</v>
      </c>
      <c r="AG170" s="0" t="n">
        <f aca="false">AE170+AF170</f>
        <v>47.9065972476985</v>
      </c>
      <c r="AH170" s="0" t="n">
        <f aca="false"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>196.105724050811</v>
      </c>
    </row>
    <row r="171" customFormat="false" ht="15" hidden="false" customHeight="false" outlineLevel="0" collapsed="false">
      <c r="D171" s="6" t="n">
        <f aca="false">D170+1</f>
        <v>44731</v>
      </c>
      <c r="E171" s="7" t="n">
        <f aca="false">$B$5</f>
        <v>0.541666666666667</v>
      </c>
      <c r="F171" s="8" t="n">
        <f aca="false">D171+2415018.5+E171-$B$4/24</f>
        <v>2459750</v>
      </c>
      <c r="G171" s="9" t="n">
        <f aca="false">(F171-2451545)/36525</f>
        <v>0.224640657084189</v>
      </c>
      <c r="I171" s="0" t="n">
        <f aca="false">MOD(280.46646+G171*(36000.76983+G171*0.0003032),360)</f>
        <v>87.7030654483533</v>
      </c>
      <c r="J171" s="0" t="n">
        <f aca="false">357.52911+G171*(35999.05029-0.0001537*G171)</f>
        <v>8444.37941379613</v>
      </c>
      <c r="K171" s="0" t="n">
        <f aca="false">0.016708634-G171*(0.000042037+0.0000001267*G171)</f>
        <v>0.0166991843869822</v>
      </c>
      <c r="L171" s="0" t="n">
        <f aca="false">SIN(RADIANS(J171))*(1.914602-G171*(0.004817+0.000014*G171))+SIN(RADIANS(2*J171))*(0.019993-0.000101*G171)+SIN(RADIANS(3*J171))*0.000289</f>
        <v>0.50509885402374</v>
      </c>
      <c r="M171" s="0" t="n">
        <f aca="false">I171+L171</f>
        <v>88.208164302377</v>
      </c>
      <c r="N171" s="0" t="n">
        <f aca="false">J171+L171</f>
        <v>8444.88451265016</v>
      </c>
      <c r="O171" s="0" t="n">
        <f aca="false">(1.000001018*(1-K171*K171))/(1+K171*COS(RADIANS(N171)))</f>
        <v>1.0161031904072</v>
      </c>
      <c r="P171" s="0" t="n">
        <f aca="false">M171-0.00569-0.00478*SIN(RADIANS(125.04-1934.136*G171))</f>
        <v>88.1987830507869</v>
      </c>
      <c r="Q171" s="0" t="n">
        <f aca="false">23+(26+((21.448-G171*(46.815+G171*(0.00059-G171*0.001813))))/60)/60</f>
        <v>23.4363698440049</v>
      </c>
      <c r="R171" s="0" t="n">
        <f aca="false">Q171+0.00256*COS(RADIANS(125.04-1934.136*G171))</f>
        <v>23.4379963273691</v>
      </c>
      <c r="S171" s="0" t="n">
        <f aca="false">DEGREES(ATAN2(COS(RADIANS(P171)),COS(RADIANS(R171))*SIN(RADIANS(P171))))</f>
        <v>88.0369231291497</v>
      </c>
      <c r="T171" s="0" t="n">
        <f aca="false">DEGREES(ASIN(SIN(RADIANS(R171))*SIN(RADIANS(P171))))</f>
        <v>23.425723663007</v>
      </c>
      <c r="U171" s="0" t="n">
        <f aca="false">TAN(RADIANS(R171/2))*TAN(RADIANS(R171/2))</f>
        <v>0.043029639727934</v>
      </c>
      <c r="V171" s="0" t="n">
        <f aca="false">4*DEGREES(U171*SIN(2*RADIANS(I171))-2*K171*SIN(RADIANS(J171))+4*K171*U171*SIN(RADIANS(J171))*COS(2*RADIANS(I171))-0.5*U171*U171*SIN(4*RADIANS(I171))-1.25*K171*K171*SIN(2*RADIANS(J171)))</f>
        <v>-1.37270190905869</v>
      </c>
      <c r="W171" s="0" t="n">
        <f aca="false">DEGREES(ACOS(COS(RADIANS(90.833))/(COS(RADIANS($B$2))*COS(RADIANS(T171)))-TAN(RADIANS($B$2))*TAN(RADIANS(T171))))</f>
        <v>163.500622005654</v>
      </c>
      <c r="X171" s="7" t="n">
        <f aca="false">(720-4*$B$3-V171+$B$4*60)/1440</f>
        <v>0.509332623547958</v>
      </c>
      <c r="Y171" s="10" t="n">
        <f aca="false">(X171*1440-W171*4)/1440</f>
        <v>0.055164229087807</v>
      </c>
      <c r="Z171" s="7" t="n">
        <f aca="false">(X171*1440+W171*4)/1440</f>
        <v>0.963501018008108</v>
      </c>
      <c r="AA171" s="0" t="n">
        <f aca="false">8*W171</f>
        <v>1308.00497604523</v>
      </c>
      <c r="AB171" s="0" t="n">
        <f aca="false">MOD(E171*1440+V171+4*$B$3-60*$B$4,1440)</f>
        <v>766.561022090941</v>
      </c>
      <c r="AC171" s="0" t="n">
        <f aca="false">IF(AB171/4&lt;0,AB171/4+180,AB171/4-180)</f>
        <v>11.6402555227353</v>
      </c>
      <c r="AD171" s="0" t="n">
        <f aca="false">DEGREES(ACOS(SIN(RADIANS($B$2))*SIN(RADIANS(T171))+COS(RADIANS($B$2))*COS(RADIANS(T171))*COS(RADIANS(AC171))))</f>
        <v>42.0852521657294</v>
      </c>
      <c r="AE171" s="0" t="n">
        <f aca="false">90-AD171</f>
        <v>47.9147478342706</v>
      </c>
      <c r="AF171" s="0" t="n">
        <f aca="false">IF(AE171&gt;85,0,IF(AE171&gt;5,58.1/TAN(RADIANS(AE171))-0.07/POWER(TAN(RADIANS(AE171)),3)+0.000086/POWER(TAN(RADIANS(AE171)),5),IF(AE171&gt;-0.575,1735+AE171*(-518.2+AE171*(103.4+AE171*(-12.79+AE171*0.711))),-20.772/TAN(RADIANS(AE171)))))/3600</f>
        <v>0.0145607534705703</v>
      </c>
      <c r="AG171" s="0" t="n">
        <f aca="false">AE171+AF171</f>
        <v>47.9293085877412</v>
      </c>
      <c r="AH171" s="0" t="n">
        <f aca="false"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>196.035025585498</v>
      </c>
    </row>
    <row r="172" customFormat="false" ht="15" hidden="false" customHeight="false" outlineLevel="0" collapsed="false">
      <c r="D172" s="6" t="n">
        <f aca="false">D171+1</f>
        <v>44732</v>
      </c>
      <c r="E172" s="7" t="n">
        <f aca="false">$B$5</f>
        <v>0.541666666666667</v>
      </c>
      <c r="F172" s="8" t="n">
        <f aca="false">D172+2415018.5+E172-$B$4/24</f>
        <v>2459751</v>
      </c>
      <c r="G172" s="9" t="n">
        <f aca="false">(F172-2451545)/36525</f>
        <v>0.22466803559206</v>
      </c>
      <c r="I172" s="0" t="n">
        <f aca="false">MOD(280.46646+G172*(36000.76983+G172*0.0003032),360)</f>
        <v>88.6887128122471</v>
      </c>
      <c r="J172" s="0" t="n">
        <f aca="false">357.52911+G172*(35999.05029-0.0001537*G172)</f>
        <v>8445.36501407597</v>
      </c>
      <c r="K172" s="0" t="n">
        <f aca="false">0.016708634-G172*(0.000042037+0.0000001267*G172)</f>
        <v>0.0166991832345133</v>
      </c>
      <c r="L172" s="0" t="n">
        <f aca="false">SIN(RADIANS(J172))*(1.914602-G172*(0.004817+0.000014*G172))+SIN(RADIANS(2*J172))*(0.019993-0.000101*G172)+SIN(RADIANS(3*J172))*0.000289</f>
        <v>0.473906557081099</v>
      </c>
      <c r="M172" s="0" t="n">
        <f aca="false">I172+L172</f>
        <v>89.1626193693282</v>
      </c>
      <c r="N172" s="0" t="n">
        <f aca="false">J172+L172</f>
        <v>8445.83892063305</v>
      </c>
      <c r="O172" s="0" t="n">
        <f aca="false">(1.000001018*(1-K172*K172))/(1+K172*COS(RADIANS(N172)))</f>
        <v>1.01617579346386</v>
      </c>
      <c r="P172" s="0" t="n">
        <f aca="false">M172-0.00569-0.00478*SIN(RADIANS(125.04-1934.136*G172))</f>
        <v>89.1532409261157</v>
      </c>
      <c r="Q172" s="0" t="n">
        <f aca="false">23+(26+((21.448-G172*(46.815+G172*(0.00059-G172*0.001813))))/60)/60</f>
        <v>23.4363694879703</v>
      </c>
      <c r="R172" s="0" t="n">
        <f aca="false">Q172+0.00256*COS(RADIANS(125.04-1934.136*G172))</f>
        <v>23.4379977977293</v>
      </c>
      <c r="S172" s="0" t="n">
        <f aca="false">DEGREES(ATAN2(COS(RADIANS(P172)),COS(RADIANS(R172))*SIN(RADIANS(P172))))</f>
        <v>89.077105442073</v>
      </c>
      <c r="T172" s="0" t="n">
        <f aca="false">DEGREES(ASIN(SIN(RADIANS(R172))*SIN(RADIANS(P172))))</f>
        <v>23.435285295376</v>
      </c>
      <c r="U172" s="0" t="n">
        <f aca="false">TAN(RADIANS(R172/2))*TAN(RADIANS(R172/2))</f>
        <v>0.0430296452803451</v>
      </c>
      <c r="V172" s="0" t="n">
        <f aca="false">4*DEGREES(U172*SIN(2*RADIANS(I172))-2*K172*SIN(RADIANS(J172))+4*K172*U172*SIN(RADIANS(J172))*COS(2*RADIANS(I172))-0.5*U172*U172*SIN(4*RADIANS(I172))-1.25*K172*K172*SIN(2*RADIANS(J172)))</f>
        <v>-1.59051568543373</v>
      </c>
      <c r="W172" s="0" t="n">
        <f aca="false">DEGREES(ACOS(COS(RADIANS(90.833))/(COS(RADIANS($B$2))*COS(RADIANS(T172)))-TAN(RADIANS($B$2))*TAN(RADIANS(T172))))</f>
        <v>163.586442803534</v>
      </c>
      <c r="X172" s="7" t="n">
        <f aca="false">(720-4*$B$3-V172+$B$4*60)/1440</f>
        <v>0.509483883114885</v>
      </c>
      <c r="Y172" s="10" t="n">
        <f aca="false">(X172*1440-W172*4)/1440</f>
        <v>0.0550770975495118</v>
      </c>
      <c r="Z172" s="7" t="n">
        <f aca="false">(X172*1440+W172*4)/1440</f>
        <v>0.963890668680257</v>
      </c>
      <c r="AA172" s="0" t="n">
        <f aca="false">8*W172</f>
        <v>1308.69154242827</v>
      </c>
      <c r="AB172" s="0" t="n">
        <f aca="false">MOD(E172*1440+V172+4*$B$3-60*$B$4,1440)</f>
        <v>766.343208314566</v>
      </c>
      <c r="AC172" s="0" t="n">
        <f aca="false">IF(AB172/4&lt;0,AB172/4+180,AB172/4-180)</f>
        <v>11.5858020786416</v>
      </c>
      <c r="AD172" s="0" t="n">
        <f aca="false">DEGREES(ACOS(SIN(RADIANS($B$2))*SIN(RADIANS(T172))+COS(RADIANS($B$2))*COS(RADIANS(T172))*COS(RADIANS(AC172))))</f>
        <v>42.0693833902044</v>
      </c>
      <c r="AE172" s="0" t="n">
        <f aca="false">90-AD172</f>
        <v>47.9306166097956</v>
      </c>
      <c r="AF172" s="0" t="n">
        <f aca="false">IF(AE172&gt;85,0,IF(AE172&gt;5,58.1/TAN(RADIANS(AE172))-0.07/POWER(TAN(RADIANS(AE172)),3)+0.000086/POWER(TAN(RADIANS(AE172)),5),IF(AE172&gt;-0.575,1735+AE172*(-518.2+AE172*(103.4+AE172*(-12.79+AE172*0.711))),-20.772/TAN(RADIANS(AE172)))))/3600</f>
        <v>0.0145526639083607</v>
      </c>
      <c r="AG172" s="0" t="n">
        <f aca="false">AE172+AF172</f>
        <v>47.945169273704</v>
      </c>
      <c r="AH172" s="0" t="n">
        <f aca="false"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>195.962903126422</v>
      </c>
    </row>
    <row r="173" customFormat="false" ht="15" hidden="false" customHeight="false" outlineLevel="0" collapsed="false">
      <c r="D173" s="6" t="n">
        <f aca="false">D172+1</f>
        <v>44733</v>
      </c>
      <c r="E173" s="7" t="n">
        <f aca="false">$B$5</f>
        <v>0.541666666666667</v>
      </c>
      <c r="F173" s="8" t="n">
        <f aca="false">D173+2415018.5+E173-$B$4/24</f>
        <v>2459752</v>
      </c>
      <c r="G173" s="9" t="n">
        <f aca="false">(F173-2451545)/36525</f>
        <v>0.224695414099932</v>
      </c>
      <c r="I173" s="0" t="n">
        <f aca="false">MOD(280.46646+G173*(36000.76983+G173*0.0003032),360)</f>
        <v>89.6743601761427</v>
      </c>
      <c r="J173" s="0" t="n">
        <f aca="false">357.52911+G173*(35999.05029-0.0001537*G173)</f>
        <v>8446.3506143558</v>
      </c>
      <c r="K173" s="0" t="n">
        <f aca="false">0.016708634-G173*(0.000042037+0.0000001267*G173)</f>
        <v>0.0166991820820442</v>
      </c>
      <c r="L173" s="0" t="n">
        <f aca="false">SIN(RADIANS(J173))*(1.914602-G173*(0.004817+0.000014*G173))+SIN(RADIANS(2*J173))*(0.019993-0.000101*G173)+SIN(RADIANS(3*J173))*0.000289</f>
        <v>0.442582227536952</v>
      </c>
      <c r="M173" s="0" t="n">
        <f aca="false">I173+L173</f>
        <v>90.1169424036797</v>
      </c>
      <c r="N173" s="0" t="n">
        <f aca="false">J173+L173</f>
        <v>8446.79319658334</v>
      </c>
      <c r="O173" s="0" t="n">
        <f aca="false">(1.000001018*(1-K173*K173))/(1+K173*COS(RADIANS(N173)))</f>
        <v>1.01624375666778</v>
      </c>
      <c r="P173" s="0" t="n">
        <f aca="false">M173-0.00569-0.00478*SIN(RADIANS(125.04-1934.136*G173))</f>
        <v>90.1075667719954</v>
      </c>
      <c r="Q173" s="0" t="n">
        <f aca="false">23+(26+((21.448-G173*(46.815+G173*(0.00059-G173*0.001813))))/60)/60</f>
        <v>23.4363691319357</v>
      </c>
      <c r="R173" s="0" t="n">
        <f aca="false">Q173+0.00256*COS(RADIANS(125.04-1934.136*G173))</f>
        <v>23.4379992666986</v>
      </c>
      <c r="S173" s="0" t="n">
        <f aca="false">DEGREES(ATAN2(COS(RADIANS(P173)),COS(RADIANS(R173))*SIN(RADIANS(P173))))</f>
        <v>90.117240108806</v>
      </c>
      <c r="T173" s="0" t="n">
        <f aca="false">DEGREES(ASIN(SIN(RADIANS(R173))*SIN(RADIANS(P173))))</f>
        <v>23.4379554924329</v>
      </c>
      <c r="U173" s="0" t="n">
        <f aca="false">TAN(RADIANS(R173/2))*TAN(RADIANS(R173/2))</f>
        <v>0.0430296508275044</v>
      </c>
      <c r="V173" s="0" t="n">
        <f aca="false">4*DEGREES(U173*SIN(2*RADIANS(I173))-2*K173*SIN(RADIANS(J173))+4*K173*U173*SIN(RADIANS(J173))*COS(2*RADIANS(I173))-0.5*U173*U173*SIN(4*RADIANS(I173))-1.25*K173*K173*SIN(2*RADIANS(J173)))</f>
        <v>-1.80814897502167</v>
      </c>
      <c r="W173" s="0" t="n">
        <f aca="false">DEGREES(ACOS(COS(RADIANS(90.833))/(COS(RADIANS($B$2))*COS(RADIANS(T173)))-TAN(RADIANS($B$2))*TAN(RADIANS(T173))))</f>
        <v>163.610489575342</v>
      </c>
      <c r="X173" s="7" t="n">
        <f aca="false">(720-4*$B$3-V173+$B$4*60)/1440</f>
        <v>0.509635017343765</v>
      </c>
      <c r="Y173" s="10" t="n">
        <f aca="false">(X173*1440-W173*4)/1440</f>
        <v>0.055161435190036</v>
      </c>
      <c r="Z173" s="7" t="n">
        <f aca="false">(X173*1440+W173*4)/1440</f>
        <v>0.964108599497494</v>
      </c>
      <c r="AA173" s="0" t="n">
        <f aca="false">8*W173</f>
        <v>1308.88391660274</v>
      </c>
      <c r="AB173" s="0" t="n">
        <f aca="false">MOD(E173*1440+V173+4*$B$3-60*$B$4,1440)</f>
        <v>766.125575024978</v>
      </c>
      <c r="AC173" s="0" t="n">
        <f aca="false">IF(AB173/4&lt;0,AB173/4+180,AB173/4-180)</f>
        <v>11.5313937562446</v>
      </c>
      <c r="AD173" s="0" t="n">
        <f aca="false">DEGREES(ACOS(SIN(RADIANS($B$2))*SIN(RADIANS(T173))+COS(RADIANS($B$2))*COS(RADIANS(T173))*COS(RADIANS(AC173))))</f>
        <v>42.0603828980765</v>
      </c>
      <c r="AE173" s="0" t="n">
        <f aca="false">90-AD173</f>
        <v>47.9396171019235</v>
      </c>
      <c r="AF173" s="0" t="n">
        <f aca="false">IF(AE173&gt;85,0,IF(AE173&gt;5,58.1/TAN(RADIANS(AE173))-0.07/POWER(TAN(RADIANS(AE173)),3)+0.000086/POWER(TAN(RADIANS(AE173)),5),IF(AE173&gt;-0.575,1735+AE173*(-518.2+AE173*(103.4+AE173*(-12.79+AE173*0.711))),-20.772/TAN(RADIANS(AE173)))))/3600</f>
        <v>0.0145480774356629</v>
      </c>
      <c r="AG173" s="0" t="n">
        <f aca="false">AE173+AF173</f>
        <v>47.9541651793591</v>
      </c>
      <c r="AH173" s="0" t="n">
        <f aca="false"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>195.889505813185</v>
      </c>
    </row>
    <row r="174" s="1" customFormat="true" ht="15" hidden="false" customHeight="false" outlineLevel="0" collapsed="false">
      <c r="D174" s="12" t="n">
        <f aca="false">D173+1</f>
        <v>44734</v>
      </c>
      <c r="E174" s="10" t="n">
        <f aca="false">$B$5</f>
        <v>0.541666666666667</v>
      </c>
      <c r="F174" s="13" t="n">
        <f aca="false">D174+2415018.5+E174-$B$4/24</f>
        <v>2459753</v>
      </c>
      <c r="G174" s="14" t="n">
        <f aca="false">(F174-2451545)/36525</f>
        <v>0.224722792607803</v>
      </c>
      <c r="I174" s="1" t="n">
        <f aca="false">MOD(280.46646+G174*(36000.76983+G174*0.0003032),360)</f>
        <v>90.6600075400384</v>
      </c>
      <c r="J174" s="1" t="n">
        <f aca="false">357.52911+G174*(35999.05029-0.0001537*G174)</f>
        <v>8447.33621463563</v>
      </c>
      <c r="K174" s="1" t="n">
        <f aca="false">0.016708634-G174*(0.000042037+0.0000001267*G174)</f>
        <v>0.0166991809295749</v>
      </c>
      <c r="L174" s="1" t="n">
        <f aca="false">SIN(RADIANS(J174))*(1.914602-G174*(0.004817+0.000014*G174))+SIN(RADIANS(2*J174))*(0.019993-0.000101*G174)+SIN(RADIANS(3*J174))*0.000289</f>
        <v>0.411134623337301</v>
      </c>
      <c r="M174" s="1" t="n">
        <f aca="false">I174+L174</f>
        <v>91.0711421633757</v>
      </c>
      <c r="N174" s="1" t="n">
        <f aca="false">J174+L174</f>
        <v>8447.74734925897</v>
      </c>
      <c r="O174" s="1" t="n">
        <f aca="false">(1.000001018*(1-K174*K174))/(1+K174*COS(RADIANS(N174)))</f>
        <v>1.0163070617892</v>
      </c>
      <c r="P174" s="1" t="n">
        <f aca="false">M174-0.00569-0.00478*SIN(RADIANS(125.04-1934.136*G174))</f>
        <v>91.0617693463678</v>
      </c>
      <c r="Q174" s="1" t="n">
        <f aca="false">23+(26+((21.448-G174*(46.815+G174*(0.00059-G174*0.001813))))/60)/60</f>
        <v>23.4363687759011</v>
      </c>
      <c r="R174" s="1" t="n">
        <f aca="false">Q174+0.00256*COS(RADIANS(125.04-1934.136*G174))</f>
        <v>23.4380007342755</v>
      </c>
      <c r="S174" s="1" t="n">
        <f aca="false">DEGREES(ATAN2(COS(RADIANS(P174)),COS(RADIANS(R174))*SIN(RADIANS(P174))))</f>
        <v>91.1572282259216</v>
      </c>
      <c r="T174" s="1" t="n">
        <f aca="false">DEGREES(ASIN(SIN(RADIANS(R174))*SIN(RADIANS(P174))))</f>
        <v>23.4337358843077</v>
      </c>
      <c r="U174" s="1" t="n">
        <f aca="false">TAN(RADIANS(R174/2))*TAN(RADIANS(R174/2))</f>
        <v>0.043029656369406</v>
      </c>
      <c r="V174" s="1" t="n">
        <f aca="false">4*DEGREES(U174*SIN(2*RADIANS(I174))-2*K174*SIN(RADIANS(J174))+4*K174*U174*SIN(RADIANS(J174))*COS(2*RADIANS(I174))-0.5*U174*U174*SIN(4*RADIANS(I174))-1.25*K174*K174*SIN(2*RADIANS(J174)))</f>
        <v>-2.02520821335059</v>
      </c>
      <c r="W174" s="1" t="n">
        <f aca="false">DEGREES(ACOS(COS(RADIANS(90.833))/(COS(RADIANS($B$2))*COS(RADIANS(T174)))-TAN(RADIANS($B$2))*TAN(RADIANS(T174))))</f>
        <v>163.572505548533</v>
      </c>
      <c r="X174" s="10" t="n">
        <f aca="false">(720-4*$B$3-V174+$B$4*60)/1440</f>
        <v>0.509785752925938</v>
      </c>
      <c r="Y174" s="10" t="n">
        <f aca="false">(X174*1440-W174*4)/1440</f>
        <v>0.0554176819577894</v>
      </c>
      <c r="Z174" s="10" t="n">
        <f aca="false">(X174*1440+W174*4)/1440</f>
        <v>0.964153823894086</v>
      </c>
      <c r="AA174" s="1" t="n">
        <f aca="false">8*W174</f>
        <v>1308.58004438827</v>
      </c>
      <c r="AB174" s="1" t="n">
        <f aca="false">MOD(E174*1440+V174+4*$B$3-60*$B$4,1440)</f>
        <v>765.908515786649</v>
      </c>
      <c r="AC174" s="1" t="n">
        <f aca="false">IF(AB174/4&lt;0,AB174/4+180,AB174/4-180)</f>
        <v>11.4771289466624</v>
      </c>
      <c r="AD174" s="1" t="n">
        <f aca="false">DEGREES(ACOS(SIN(RADIANS($B$2))*SIN(RADIANS(T174))+COS(RADIANS($B$2))*COS(RADIANS(T174))*COS(RADIANS(AC174))))</f>
        <v>42.0582619365855</v>
      </c>
      <c r="AE174" s="1" t="n">
        <f aca="false">90-AD174</f>
        <v>47.9417380634145</v>
      </c>
      <c r="AF174" s="1" t="n">
        <f aca="false">IF(AE174&gt;85,0,IF(AE174&gt;5,58.1/TAN(RADIANS(AE174))-0.07/POWER(TAN(RADIANS(AE174)),3)+0.000086/POWER(TAN(RADIANS(AE174)),5),IF(AE174&gt;-0.575,1735+AE174*(-518.2+AE174*(103.4+AE174*(-12.79+AE174*0.711))),-20.772/TAN(RADIANS(AE174)))))/3600</f>
        <v>0.0145469968237116</v>
      </c>
      <c r="AG174" s="1" t="n">
        <f aca="false">AE174+AF174</f>
        <v>47.9562850602382</v>
      </c>
      <c r="AH174" s="1" t="n">
        <f aca="false"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>195.81498459205</v>
      </c>
    </row>
    <row r="175" customFormat="false" ht="15" hidden="false" customHeight="false" outlineLevel="0" collapsed="false">
      <c r="D175" s="6" t="n">
        <f aca="false">D174+1</f>
        <v>44735</v>
      </c>
      <c r="E175" s="7" t="n">
        <f aca="false">$B$5</f>
        <v>0.541666666666667</v>
      </c>
      <c r="F175" s="8" t="n">
        <f aca="false">D175+2415018.5+E175-$B$4/24</f>
        <v>2459754</v>
      </c>
      <c r="G175" s="9" t="n">
        <f aca="false">(F175-2451545)/36525</f>
        <v>0.224750171115674</v>
      </c>
      <c r="I175" s="0" t="n">
        <f aca="false">MOD(280.46646+G175*(36000.76983+G175*0.0003032),360)</f>
        <v>91.645654903934</v>
      </c>
      <c r="J175" s="0" t="n">
        <f aca="false">357.52911+G175*(35999.05029-0.0001537*G175)</f>
        <v>8448.32181491547</v>
      </c>
      <c r="K175" s="0" t="n">
        <f aca="false">0.016708634-G175*(0.000042037+0.0000001267*G175)</f>
        <v>0.0166991797771054</v>
      </c>
      <c r="L175" s="0" t="n">
        <f aca="false">SIN(RADIANS(J175))*(1.914602-G175*(0.004817+0.000014*G175))+SIN(RADIANS(2*J175))*(0.019993-0.000101*G175)+SIN(RADIANS(3*J175))*0.000289</f>
        <v>0.379572530476287</v>
      </c>
      <c r="M175" s="0" t="n">
        <f aca="false">I175+L175</f>
        <v>92.0252274344103</v>
      </c>
      <c r="N175" s="0" t="n">
        <f aca="false">J175+L175</f>
        <v>8448.70138744594</v>
      </c>
      <c r="O175" s="0" t="n">
        <f aca="false">(1.000001018*(1-K175*K175))/(1+K175*COS(RADIANS(N175)))</f>
        <v>1.01636569185452</v>
      </c>
      <c r="P175" s="0" t="n">
        <f aca="false">M175-0.00569-0.00478*SIN(RADIANS(125.04-1934.136*G175))</f>
        <v>92.0158574352246</v>
      </c>
      <c r="Q175" s="0" t="n">
        <f aca="false">23+(26+((21.448-G175*(46.815+G175*(0.00059-G175*0.001813))))/60)/60</f>
        <v>23.4363684198665</v>
      </c>
      <c r="R175" s="0" t="n">
        <f aca="false">Q175+0.00256*COS(RADIANS(125.04-1934.136*G175))</f>
        <v>23.4380022004584</v>
      </c>
      <c r="S175" s="0" t="n">
        <f aca="false">DEGREES(ATAN2(COS(RADIANS(P175)),COS(RADIANS(R175))*SIN(RADIANS(P175))))</f>
        <v>92.1969710252386</v>
      </c>
      <c r="T175" s="0" t="n">
        <f aca="false">DEGREES(ASIN(SIN(RADIANS(R175))*SIN(RADIANS(P175))))</f>
        <v>23.4226308353874</v>
      </c>
      <c r="U175" s="0" t="n">
        <f aca="false">TAN(RADIANS(R175/2))*TAN(RADIANS(R175/2))</f>
        <v>0.043029661906044</v>
      </c>
      <c r="V175" s="0" t="n">
        <f aca="false">4*DEGREES(U175*SIN(2*RADIANS(I175))-2*K175*SIN(RADIANS(J175))+4*K175*U175*SIN(RADIANS(J175))*COS(2*RADIANS(I175))-0.5*U175*U175*SIN(4*RADIANS(I175))-1.25*K175*K175*SIN(2*RADIANS(J175)))</f>
        <v>-2.24130026073599</v>
      </c>
      <c r="W175" s="0" t="n">
        <f aca="false">DEGREES(ACOS(COS(RADIANS(90.833))/(COS(RADIANS($B$2))*COS(RADIANS(T175)))-TAN(RADIANS($B$2))*TAN(RADIANS(T175))))</f>
        <v>163.472957653296</v>
      </c>
      <c r="X175" s="7" t="n">
        <f aca="false">(720-4*$B$3-V175+$B$4*60)/1440</f>
        <v>0.509935816847733</v>
      </c>
      <c r="Y175" s="10" t="n">
        <f aca="false">(X175*1440-W175*4)/1440</f>
        <v>0.0558442678108006</v>
      </c>
      <c r="Z175" s="7" t="n">
        <f aca="false">(X175*1440+W175*4)/1440</f>
        <v>0.964027365884666</v>
      </c>
      <c r="AA175" s="0" t="n">
        <f aca="false">8*W175</f>
        <v>1307.78366122637</v>
      </c>
      <c r="AB175" s="0" t="n">
        <f aca="false">MOD(E175*1440+V175+4*$B$3-60*$B$4,1440)</f>
        <v>765.692423739264</v>
      </c>
      <c r="AC175" s="0" t="n">
        <f aca="false">IF(AB175/4&lt;0,AB175/4+180,AB175/4-180)</f>
        <v>11.423105934816</v>
      </c>
      <c r="AD175" s="0" t="n">
        <f aca="false">DEGREES(ACOS(SIN(RADIANS($B$2))*SIN(RADIANS(T175))+COS(RADIANS($B$2))*COS(RADIANS(T175))*COS(RADIANS(AC175))))</f>
        <v>42.0630288441134</v>
      </c>
      <c r="AE175" s="0" t="n">
        <f aca="false">90-AD175</f>
        <v>47.9369711558867</v>
      </c>
      <c r="AF175" s="0" t="n">
        <f aca="false">IF(AE175&gt;85,0,IF(AE175&gt;5,58.1/TAN(RADIANS(AE175))-0.07/POWER(TAN(RADIANS(AE175)),3)+0.000086/POWER(TAN(RADIANS(AE175)),5),IF(AE175&gt;-0.575,1735+AE175*(-518.2+AE175*(103.4+AE175*(-12.79+AE175*0.711))),-20.772/TAN(RADIANS(AE175)))))/3600</f>
        <v>0.014549425623346</v>
      </c>
      <c r="AG175" s="0" t="n">
        <f aca="false">AE175+AF175</f>
        <v>47.95152058151</v>
      </c>
      <c r="AH175" s="0" t="n">
        <f aca="false"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>195.739491846838</v>
      </c>
    </row>
    <row r="176" customFormat="false" ht="15" hidden="false" customHeight="false" outlineLevel="0" collapsed="false">
      <c r="D176" s="6" t="n">
        <f aca="false">D175+1</f>
        <v>44736</v>
      </c>
      <c r="E176" s="7" t="n">
        <f aca="false">$B$5</f>
        <v>0.541666666666667</v>
      </c>
      <c r="F176" s="8" t="n">
        <f aca="false">D176+2415018.5+E176-$B$4/24</f>
        <v>2459755</v>
      </c>
      <c r="G176" s="9" t="n">
        <f aca="false">(F176-2451545)/36525</f>
        <v>0.224777549623546</v>
      </c>
      <c r="I176" s="0" t="n">
        <f aca="false">MOD(280.46646+G176*(36000.76983+G176*0.0003032),360)</f>
        <v>92.6313022678296</v>
      </c>
      <c r="J176" s="0" t="n">
        <f aca="false">357.52911+G176*(35999.05029-0.0001537*G176)</f>
        <v>8449.3074151953</v>
      </c>
      <c r="K176" s="0" t="n">
        <f aca="false">0.016708634-G176*(0.000042037+0.0000001267*G176)</f>
        <v>0.0166991786246357</v>
      </c>
      <c r="L176" s="0" t="n">
        <f aca="false">SIN(RADIANS(J176))*(1.914602-G176*(0.004817+0.000014*G176))+SIN(RADIANS(2*J176))*(0.019993-0.000101*G176)+SIN(RADIANS(3*J176))*0.000289</f>
        <v>0.347904760970505</v>
      </c>
      <c r="M176" s="0" t="n">
        <f aca="false">I176+L176</f>
        <v>92.9792070288001</v>
      </c>
      <c r="N176" s="0" t="n">
        <f aca="false">J176+L176</f>
        <v>8449.65531995627</v>
      </c>
      <c r="O176" s="0" t="n">
        <f aca="false">(1.000001018*(1-K176*K176))/(1+K176*COS(RADIANS(N176)))</f>
        <v>1.01641963114948</v>
      </c>
      <c r="P176" s="0" t="n">
        <f aca="false">M176-0.00569-0.00478*SIN(RADIANS(125.04-1934.136*G176))</f>
        <v>92.9698398505801</v>
      </c>
      <c r="Q176" s="0" t="n">
        <f aca="false">23+(26+((21.448-G176*(46.815+G176*(0.00059-G176*0.001813))))/60)/60</f>
        <v>23.4363680638319</v>
      </c>
      <c r="R176" s="0" t="n">
        <f aca="false">Q176+0.00256*COS(RADIANS(125.04-1934.136*G176))</f>
        <v>23.4380036652457</v>
      </c>
      <c r="S176" s="0" t="n">
        <f aca="false">DEGREES(ATAN2(COS(RADIANS(P176)),COS(RADIANS(R176))*SIN(RADIANS(P176))))</f>
        <v>93.2363700493381</v>
      </c>
      <c r="T176" s="0" t="n">
        <f aca="false">DEGREES(ASIN(SIN(RADIANS(R176))*SIN(RADIANS(P176))))</f>
        <v>23.4046474372102</v>
      </c>
      <c r="U176" s="0" t="n">
        <f aca="false">TAN(RADIANS(R176/2))*TAN(RADIANS(R176/2))</f>
        <v>0.0430296674374125</v>
      </c>
      <c r="V176" s="0" t="n">
        <f aca="false">4*DEGREES(U176*SIN(2*RADIANS(I176))-2*K176*SIN(RADIANS(J176))+4*K176*U176*SIN(RADIANS(J176))*COS(2*RADIANS(I176))-0.5*U176*U176*SIN(4*RADIANS(I176))-1.25*K176*K176*SIN(2*RADIANS(J176)))</f>
        <v>-2.45603307978496</v>
      </c>
      <c r="W176" s="0" t="n">
        <f aca="false">DEGREES(ACOS(COS(RADIANS(90.833))/(COS(RADIANS($B$2))*COS(RADIANS(T176)))-TAN(RADIANS($B$2))*TAN(RADIANS(T176))))</f>
        <v>163.313011009832</v>
      </c>
      <c r="X176" s="7" t="n">
        <f aca="false">(720-4*$B$3-V176+$B$4*60)/1440</f>
        <v>0.510084936860962</v>
      </c>
      <c r="Y176" s="10" t="n">
        <f aca="false">(X176*1440-W176*4)/1440</f>
        <v>0.0564376840558733</v>
      </c>
      <c r="Z176" s="7" t="n">
        <f aca="false">(X176*1440+W176*4)/1440</f>
        <v>0.963732189666051</v>
      </c>
      <c r="AA176" s="0" t="n">
        <f aca="false">8*W176</f>
        <v>1306.50408807866</v>
      </c>
      <c r="AB176" s="0" t="n">
        <f aca="false">MOD(E176*1440+V176+4*$B$3-60*$B$4,1440)</f>
        <v>765.477690920215</v>
      </c>
      <c r="AC176" s="0" t="n">
        <f aca="false">IF(AB176/4&lt;0,AB176/4+180,AB176/4-180)</f>
        <v>11.3694227300538</v>
      </c>
      <c r="AD176" s="0" t="n">
        <f aca="false">DEGREES(ACOS(SIN(RADIANS($B$2))*SIN(RADIANS(T176))+COS(RADIANS($B$2))*COS(RADIANS(T176))*COS(RADIANS(AC176))))</f>
        <v>42.0746890276049</v>
      </c>
      <c r="AE176" s="0" t="n">
        <f aca="false">90-AD176</f>
        <v>47.9253109723951</v>
      </c>
      <c r="AF176" s="0" t="n">
        <f aca="false">IF(AE176&gt;85,0,IF(AE176&gt;5,58.1/TAN(RADIANS(AE176))-0.07/POWER(TAN(RADIANS(AE176)),3)+0.000086/POWER(TAN(RADIANS(AE176)),5),IF(AE176&gt;-0.575,1735+AE176*(-518.2+AE176*(103.4+AE176*(-12.79+AE176*0.711))),-20.772/TAN(RADIANS(AE176)))))/3600</f>
        <v>0.0145553681615584</v>
      </c>
      <c r="AG176" s="0" t="n">
        <f aca="false">AE176+AF176</f>
        <v>47.9398663405566</v>
      </c>
      <c r="AH176" s="0" t="n">
        <f aca="false"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>195.66318102391</v>
      </c>
    </row>
    <row r="177" customFormat="false" ht="15" hidden="false" customHeight="false" outlineLevel="0" collapsed="false">
      <c r="D177" s="6" t="n">
        <f aca="false">D176+1</f>
        <v>44737</v>
      </c>
      <c r="E177" s="7" t="n">
        <f aca="false">$B$5</f>
        <v>0.541666666666667</v>
      </c>
      <c r="F177" s="8" t="n">
        <f aca="false">D177+2415018.5+E177-$B$4/24</f>
        <v>2459756</v>
      </c>
      <c r="G177" s="9" t="n">
        <f aca="false">(F177-2451545)/36525</f>
        <v>0.224804928131417</v>
      </c>
      <c r="I177" s="0" t="n">
        <f aca="false">MOD(280.46646+G177*(36000.76983+G177*0.0003032),360)</f>
        <v>93.6169496317234</v>
      </c>
      <c r="J177" s="0" t="n">
        <f aca="false">357.52911+G177*(35999.05029-0.0001537*G177)</f>
        <v>8450.29301547513</v>
      </c>
      <c r="K177" s="0" t="n">
        <f aca="false">0.016708634-G177*(0.000042037+0.0000001267*G177)</f>
        <v>0.0166991774721658</v>
      </c>
      <c r="L177" s="0" t="n">
        <f aca="false">SIN(RADIANS(J177))*(1.914602-G177*(0.004817+0.000014*G177))+SIN(RADIANS(2*J177))*(0.019993-0.000101*G177)+SIN(RADIANS(3*J177))*0.000289</f>
        <v>0.316140150834129</v>
      </c>
      <c r="M177" s="0" t="n">
        <f aca="false">I177+L177</f>
        <v>93.9330897825575</v>
      </c>
      <c r="N177" s="0" t="n">
        <f aca="false">J177+L177</f>
        <v>8450.60915562597</v>
      </c>
      <c r="O177" s="0" t="n">
        <f aca="false">(1.000001018*(1-K177*K177))/(1+K177*COS(RADIANS(N177)))</f>
        <v>1.01646886522198</v>
      </c>
      <c r="P177" s="0" t="n">
        <f aca="false">M177-0.00569-0.00478*SIN(RADIANS(125.04-1934.136*G177))</f>
        <v>93.923725428444</v>
      </c>
      <c r="Q177" s="0" t="n">
        <f aca="false">23+(26+((21.448-G177*(46.815+G177*(0.00059-G177*0.001813))))/60)/60</f>
        <v>23.4363677077972</v>
      </c>
      <c r="R177" s="0" t="n">
        <f aca="false">Q177+0.00256*COS(RADIANS(125.04-1934.136*G177))</f>
        <v>23.438005128636</v>
      </c>
      <c r="S177" s="0" t="n">
        <f aca="false">DEGREES(ATAN2(COS(RADIANS(P177)),COS(RADIANS(R177))*SIN(RADIANS(P177))))</f>
        <v>94.2753273260643</v>
      </c>
      <c r="T177" s="0" t="n">
        <f aca="false">DEGREES(ASIN(SIN(RADIANS(R177))*SIN(RADIANS(P177))))</f>
        <v>23.3797954976609</v>
      </c>
      <c r="U177" s="0" t="n">
        <f aca="false">TAN(RADIANS(R177/2))*TAN(RADIANS(R177/2))</f>
        <v>0.0430296729635056</v>
      </c>
      <c r="V177" s="0" t="n">
        <f aca="false">4*DEGREES(U177*SIN(2*RADIANS(I177))-2*K177*SIN(RADIANS(J177))+4*K177*U177*SIN(RADIANS(J177))*COS(2*RADIANS(I177))-0.5*U177*U177*SIN(4*RADIANS(I177))-1.25*K177*K177*SIN(2*RADIANS(J177)))</f>
        <v>-2.66901641028018</v>
      </c>
      <c r="W177" s="0" t="n">
        <f aca="false">DEGREES(ACOS(COS(RADIANS(90.833))/(COS(RADIANS($B$2))*COS(RADIANS(T177)))-TAN(RADIANS($B$2))*TAN(RADIANS(T177))))</f>
        <v>163.094466432771</v>
      </c>
      <c r="X177" s="7" t="n">
        <f aca="false">(720-4*$B$3-V177+$B$4*60)/1440</f>
        <v>0.510232841951584</v>
      </c>
      <c r="Y177" s="10" t="n">
        <f aca="false">(X177*1440-W177*4)/1440</f>
        <v>0.057192657416109</v>
      </c>
      <c r="Z177" s="7" t="n">
        <f aca="false">(X177*1440+W177*4)/1440</f>
        <v>0.963273026487058</v>
      </c>
      <c r="AA177" s="0" t="n">
        <f aca="false">8*W177</f>
        <v>1304.75573146217</v>
      </c>
      <c r="AB177" s="0" t="n">
        <f aca="false">MOD(E177*1440+V177+4*$B$3-60*$B$4,1440)</f>
        <v>765.26470758972</v>
      </c>
      <c r="AC177" s="0" t="n">
        <f aca="false">IF(AB177/4&lt;0,AB177/4+180,AB177/4-180)</f>
        <v>11.31617689743</v>
      </c>
      <c r="AD177" s="0" t="n">
        <f aca="false">DEGREES(ACOS(SIN(RADIANS($B$2))*SIN(RADIANS(T177))+COS(RADIANS($B$2))*COS(RADIANS(T177))*COS(RADIANS(AC177))))</f>
        <v>42.0932449453958</v>
      </c>
      <c r="AE177" s="0" t="n">
        <f aca="false">90-AD177</f>
        <v>47.9067550546042</v>
      </c>
      <c r="AF177" s="0" t="n">
        <f aca="false">IF(AE177&gt;85,0,IF(AE177&gt;5,58.1/TAN(RADIANS(AE177))-0.07/POWER(TAN(RADIANS(AE177)),3)+0.000086/POWER(TAN(RADIANS(AE177)),5),IF(AE177&gt;-0.575,1735+AE177*(-518.2+AE177*(103.4+AE177*(-12.79+AE177*0.711))),-20.772/TAN(RADIANS(AE177)))))/3600</f>
        <v>0.0145648295411506</v>
      </c>
      <c r="AG177" s="0" t="n">
        <f aca="false">AE177+AF177</f>
        <v>47.9213198841453</v>
      </c>
      <c r="AH177" s="0" t="n">
        <f aca="false"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>195.586206252866</v>
      </c>
    </row>
    <row r="178" customFormat="false" ht="15" hidden="false" customHeight="false" outlineLevel="0" collapsed="false">
      <c r="D178" s="6" t="n">
        <f aca="false">D177+1</f>
        <v>44738</v>
      </c>
      <c r="E178" s="7" t="n">
        <f aca="false">$B$5</f>
        <v>0.541666666666667</v>
      </c>
      <c r="F178" s="8" t="n">
        <f aca="false">D178+2415018.5+E178-$B$4/24</f>
        <v>2459757</v>
      </c>
      <c r="G178" s="9" t="n">
        <f aca="false">(F178-2451545)/36525</f>
        <v>0.224832306639288</v>
      </c>
      <c r="I178" s="0" t="n">
        <f aca="false">MOD(280.46646+G178*(36000.76983+G178*0.0003032),360)</f>
        <v>94.6025969956208</v>
      </c>
      <c r="J178" s="0" t="n">
        <f aca="false">357.52911+G178*(35999.05029-0.0001537*G178)</f>
        <v>8451.27861575497</v>
      </c>
      <c r="K178" s="0" t="n">
        <f aca="false">0.016708634-G178*(0.000042037+0.0000001267*G178)</f>
        <v>0.0166991763196958</v>
      </c>
      <c r="L178" s="0" t="n">
        <f aca="false">SIN(RADIANS(J178))*(1.914602-G178*(0.004817+0.000014*G178))+SIN(RADIANS(2*J178))*(0.019993-0.000101*G178)+SIN(RADIANS(3*J178))*0.000289</f>
        <v>0.284287558052699</v>
      </c>
      <c r="M178" s="0" t="n">
        <f aca="false">I178+L178</f>
        <v>94.8868845536735</v>
      </c>
      <c r="N178" s="0" t="n">
        <f aca="false">J178+L178</f>
        <v>8451.56290331302</v>
      </c>
      <c r="O178" s="0" t="n">
        <f aca="false">(1.000001018*(1-K178*K178))/(1+K178*COS(RADIANS(N178)))</f>
        <v>1.01651338088476</v>
      </c>
      <c r="P178" s="0" t="n">
        <f aca="false">M178-0.00569-0.00478*SIN(RADIANS(125.04-1934.136*G178))</f>
        <v>94.8775230268051</v>
      </c>
      <c r="Q178" s="0" t="n">
        <f aca="false">23+(26+((21.448-G178*(46.815+G178*(0.00059-G178*0.001813))))/60)/60</f>
        <v>23.4363673517626</v>
      </c>
      <c r="R178" s="0" t="n">
        <f aca="false">Q178+0.00256*COS(RADIANS(125.04-1934.136*G178))</f>
        <v>23.4380065906276</v>
      </c>
      <c r="S178" s="0" t="n">
        <f aca="false">DEGREES(ATAN2(COS(RADIANS(P178)),COS(RADIANS(R178))*SIN(RADIANS(P178))))</f>
        <v>95.3137455414772</v>
      </c>
      <c r="T178" s="0" t="n">
        <f aca="false">DEGREES(ASIN(SIN(RADIANS(R178))*SIN(RADIANS(P178))))</f>
        <v>23.3480875265027</v>
      </c>
      <c r="U178" s="0" t="n">
        <f aca="false">TAN(RADIANS(R178/2))*TAN(RADIANS(R178/2))</f>
        <v>0.0430296784843176</v>
      </c>
      <c r="V178" s="0" t="n">
        <f aca="false">4*DEGREES(U178*SIN(2*RADIANS(I178))-2*K178*SIN(RADIANS(J178))+4*K178*U178*SIN(RADIANS(J178))*COS(2*RADIANS(I178))-0.5*U178*U178*SIN(4*RADIANS(I178))-1.25*K178*K178*SIN(2*RADIANS(J178)))</f>
        <v>-2.87986243964836</v>
      </c>
      <c r="W178" s="0" t="n">
        <f aca="false">DEGREES(ACOS(COS(RADIANS(90.833))/(COS(RADIANS($B$2))*COS(RADIANS(T178)))-TAN(RADIANS($B$2))*TAN(RADIANS(T178))))</f>
        <v>162.819668592776</v>
      </c>
      <c r="X178" s="7" t="n">
        <f aca="false">(720-4*$B$3-V178+$B$4*60)/1440</f>
        <v>0.510379262805311</v>
      </c>
      <c r="Y178" s="10" t="n">
        <f aca="false">(X178*1440-W178*4)/1440</f>
        <v>0.0581024056031573</v>
      </c>
      <c r="Z178" s="7" t="n">
        <f aca="false">(X178*1440+W178*4)/1440</f>
        <v>0.962656120007466</v>
      </c>
      <c r="AA178" s="0" t="n">
        <f aca="false">8*W178</f>
        <v>1302.5573487422</v>
      </c>
      <c r="AB178" s="0" t="n">
        <f aca="false">MOD(E178*1440+V178+4*$B$3-60*$B$4,1440)</f>
        <v>765.053861560352</v>
      </c>
      <c r="AC178" s="0" t="n">
        <f aca="false">IF(AB178/4&lt;0,AB178/4+180,AB178/4-180)</f>
        <v>11.2634653900879</v>
      </c>
      <c r="AD178" s="0" t="n">
        <f aca="false">DEGREES(ACOS(SIN(RADIANS($B$2))*SIN(RADIANS(T178))+COS(RADIANS($B$2))*COS(RADIANS(T178))*COS(RADIANS(AC178))))</f>
        <v>42.1186960955183</v>
      </c>
      <c r="AE178" s="0" t="n">
        <f aca="false">90-AD178</f>
        <v>47.8813039044818</v>
      </c>
      <c r="AF178" s="0" t="n">
        <f aca="false">IF(AE178&gt;85,0,IF(AE178&gt;5,58.1/TAN(RADIANS(AE178))-0.07/POWER(TAN(RADIANS(AE178)),3)+0.000086/POWER(TAN(RADIANS(AE178)),5),IF(AE178&gt;-0.575,1735+AE178*(-518.2+AE178*(103.4+AE178*(-12.79+AE178*0.711))),-20.772/TAN(RADIANS(AE178)))))/3600</f>
        <v>0.0145778156435206</v>
      </c>
      <c r="AG178" s="0" t="n">
        <f aca="false">AE178+AF178</f>
        <v>47.8958817201253</v>
      </c>
      <c r="AH178" s="0" t="n">
        <f aca="false"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>195.508721964623</v>
      </c>
    </row>
    <row r="179" customFormat="false" ht="15" hidden="false" customHeight="false" outlineLevel="0" collapsed="false">
      <c r="D179" s="6" t="n">
        <f aca="false">D178+1</f>
        <v>44739</v>
      </c>
      <c r="E179" s="7" t="n">
        <f aca="false">$B$5</f>
        <v>0.541666666666667</v>
      </c>
      <c r="F179" s="8" t="n">
        <f aca="false">D179+2415018.5+E179-$B$4/24</f>
        <v>2459758</v>
      </c>
      <c r="G179" s="9" t="n">
        <f aca="false">(F179-2451545)/36525</f>
        <v>0.224859685147159</v>
      </c>
      <c r="I179" s="0" t="n">
        <f aca="false">MOD(280.46646+G179*(36000.76983+G179*0.0003032),360)</f>
        <v>95.5882443595183</v>
      </c>
      <c r="J179" s="0" t="n">
        <f aca="false">357.52911+G179*(35999.05029-0.0001537*G179)</f>
        <v>8452.2642160348</v>
      </c>
      <c r="K179" s="0" t="n">
        <f aca="false">0.016708634-G179*(0.000042037+0.0000001267*G179)</f>
        <v>0.0166991751672255</v>
      </c>
      <c r="L179" s="0" t="n">
        <f aca="false">SIN(RADIANS(J179))*(1.914602-G179*(0.004817+0.000014*G179))+SIN(RADIANS(2*J179))*(0.019993-0.000101*G179)+SIN(RADIANS(3*J179))*0.000289</f>
        <v>0.252355860558294</v>
      </c>
      <c r="M179" s="0" t="n">
        <f aca="false">I179+L179</f>
        <v>95.8406002200766</v>
      </c>
      <c r="N179" s="0" t="n">
        <f aca="false">J179+L179</f>
        <v>8452.51657189536</v>
      </c>
      <c r="O179" s="0" t="n">
        <f aca="false">(1.000001018*(1-K179*K179))/(1+K179*COS(RADIANS(N179)))</f>
        <v>1.01655316621782</v>
      </c>
      <c r="P179" s="0" t="n">
        <f aca="false">M179-0.00569-0.00478*SIN(RADIANS(125.04-1934.136*G179))</f>
        <v>95.8312415235894</v>
      </c>
      <c r="Q179" s="0" t="n">
        <f aca="false">23+(26+((21.448-G179*(46.815+G179*(0.00059-G179*0.001813))))/60)/60</f>
        <v>23.436366995728</v>
      </c>
      <c r="R179" s="0" t="n">
        <f aca="false">Q179+0.00256*COS(RADIANS(125.04-1934.136*G179))</f>
        <v>23.438008051219</v>
      </c>
      <c r="S179" s="0" t="n">
        <f aca="false">DEGREES(ATAN2(COS(RADIANS(P179)),COS(RADIANS(R179))*SIN(RADIANS(P179))))</f>
        <v>96.3515282106879</v>
      </c>
      <c r="T179" s="0" t="n">
        <f aca="false">DEGREES(ASIN(SIN(RADIANS(R179))*SIN(RADIANS(P179))))</f>
        <v>23.3095387173005</v>
      </c>
      <c r="U179" s="0" t="n">
        <f aca="false">TAN(RADIANS(R179/2))*TAN(RADIANS(R179/2))</f>
        <v>0.0430296839998424</v>
      </c>
      <c r="V179" s="0" t="n">
        <f aca="false">4*DEGREES(U179*SIN(2*RADIANS(I179))-2*K179*SIN(RADIANS(J179))+4*K179*U179*SIN(RADIANS(J179))*COS(2*RADIANS(I179))-0.5*U179*U179*SIN(4*RADIANS(I179))-1.25*K179*K179*SIN(2*RADIANS(J179)))</f>
        <v>-3.08818646723766</v>
      </c>
      <c r="W179" s="0" t="n">
        <f aca="false">DEGREES(ACOS(COS(RADIANS(90.833))/(COS(RADIANS($B$2))*COS(RADIANS(T179)))-TAN(RADIANS($B$2))*TAN(RADIANS(T179))))</f>
        <v>162.491395261917</v>
      </c>
      <c r="X179" s="7" t="n">
        <f aca="false">(720-4*$B$3-V179+$B$4*60)/1440</f>
        <v>0.510523932268915</v>
      </c>
      <c r="Y179" s="10" t="n">
        <f aca="false">(X179*1440-W179*4)/1440</f>
        <v>0.0591589454302568</v>
      </c>
      <c r="Z179" s="7" t="n">
        <f aca="false">(X179*1440+W179*4)/1440</f>
        <v>0.961888919107573</v>
      </c>
      <c r="AA179" s="0" t="n">
        <f aca="false">8*W179</f>
        <v>1299.93116209534</v>
      </c>
      <c r="AB179" s="0" t="n">
        <f aca="false">MOD(E179*1440+V179+4*$B$3-60*$B$4,1440)</f>
        <v>764.845537532762</v>
      </c>
      <c r="AC179" s="0" t="n">
        <f aca="false">IF(AB179/4&lt;0,AB179/4+180,AB179/4-180)</f>
        <v>11.2113843831906</v>
      </c>
      <c r="AD179" s="0" t="n">
        <f aca="false">DEGREES(ACOS(SIN(RADIANS($B$2))*SIN(RADIANS(T179))+COS(RADIANS($B$2))*COS(RADIANS(T179))*COS(RADIANS(AC179))))</f>
        <v>42.1510390095254</v>
      </c>
      <c r="AE179" s="0" t="n">
        <f aca="false">90-AD179</f>
        <v>47.8489609904746</v>
      </c>
      <c r="AF179" s="0" t="n">
        <f aca="false">IF(AE179&gt;85,0,IF(AE179&gt;5,58.1/TAN(RADIANS(AE179))-0.07/POWER(TAN(RADIANS(AE179)),3)+0.000086/POWER(TAN(RADIANS(AE179)),5),IF(AE179&gt;-0.575,1735+AE179*(-518.2+AE179*(103.4+AE179*(-12.79+AE179*0.711))),-20.772/TAN(RADIANS(AE179)))))/3600</f>
        <v>0.0145943331345977</v>
      </c>
      <c r="AG179" s="0" t="n">
        <f aca="false">AE179+AF179</f>
        <v>47.8635553236092</v>
      </c>
      <c r="AH179" s="0" t="n">
        <f aca="false"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>195.430882508579</v>
      </c>
    </row>
    <row r="180" customFormat="false" ht="15" hidden="false" customHeight="false" outlineLevel="0" collapsed="false">
      <c r="D180" s="6" t="n">
        <f aca="false">D179+1</f>
        <v>44740</v>
      </c>
      <c r="E180" s="7" t="n">
        <f aca="false">$B$5</f>
        <v>0.541666666666667</v>
      </c>
      <c r="F180" s="8" t="n">
        <f aca="false">D180+2415018.5+E180-$B$4/24</f>
        <v>2459759</v>
      </c>
      <c r="G180" s="9" t="n">
        <f aca="false">(F180-2451545)/36525</f>
        <v>0.224887063655031</v>
      </c>
      <c r="I180" s="0" t="n">
        <f aca="false">MOD(280.46646+G180*(36000.76983+G180*0.0003032),360)</f>
        <v>96.5738917234157</v>
      </c>
      <c r="J180" s="0" t="n">
        <f aca="false">357.52911+G180*(35999.05029-0.0001537*G180)</f>
        <v>8453.24981631463</v>
      </c>
      <c r="K180" s="0" t="n">
        <f aca="false">0.016708634-G180*(0.000042037+0.0000001267*G180)</f>
        <v>0.0166991740147551</v>
      </c>
      <c r="L180" s="0" t="n">
        <f aca="false">SIN(RADIANS(J180))*(1.914602-G180*(0.004817+0.000014*G180))+SIN(RADIANS(2*J180))*(0.019993-0.000101*G180)+SIN(RADIANS(3*J180))*0.000289</f>
        <v>0.220353954203327</v>
      </c>
      <c r="M180" s="0" t="n">
        <f aca="false">I180+L180</f>
        <v>96.7942456776191</v>
      </c>
      <c r="N180" s="0" t="n">
        <f aca="false">J180+L180</f>
        <v>8453.47017026883</v>
      </c>
      <c r="O180" s="0" t="n">
        <f aca="false">(1.000001018*(1-K180*K180))/(1+K180*COS(RADIANS(N180)))</f>
        <v>1.01658821057056</v>
      </c>
      <c r="P180" s="0" t="n">
        <f aca="false">M180-0.00569-0.00478*SIN(RADIANS(125.04-1934.136*G180))</f>
        <v>96.7848898146468</v>
      </c>
      <c r="Q180" s="0" t="n">
        <f aca="false">23+(26+((21.448-G180*(46.815+G180*(0.00059-G180*0.001813))))/60)/60</f>
        <v>23.4363666396934</v>
      </c>
      <c r="R180" s="0" t="n">
        <f aca="false">Q180+0.00256*COS(RADIANS(125.04-1934.136*G180))</f>
        <v>23.4380095104087</v>
      </c>
      <c r="S180" s="0" t="n">
        <f aca="false">DEGREES(ATAN2(COS(RADIANS(P180)),COS(RADIANS(R180))*SIN(RADIANS(P180))))</f>
        <v>97.3885798461128</v>
      </c>
      <c r="T180" s="0" t="n">
        <f aca="false">DEGREES(ASIN(SIN(RADIANS(R180))*SIN(RADIANS(P180))))</f>
        <v>23.2641669258003</v>
      </c>
      <c r="U180" s="0" t="n">
        <f aca="false">TAN(RADIANS(R180/2))*TAN(RADIANS(R180/2))</f>
        <v>0.0430296895100742</v>
      </c>
      <c r="V180" s="0" t="n">
        <f aca="false">4*DEGREES(U180*SIN(2*RADIANS(I180))-2*K180*SIN(RADIANS(J180))+4*K180*U180*SIN(RADIANS(J180))*COS(2*RADIANS(I180))-0.5*U180*U180*SIN(4*RADIANS(I180))-1.25*K180*K180*SIN(2*RADIANS(J180)))</f>
        <v>-3.29360756066068</v>
      </c>
      <c r="W180" s="0" t="n">
        <f aca="false">DEGREES(ACOS(COS(RADIANS(90.833))/(COS(RADIANS($B$2))*COS(RADIANS(T180)))-TAN(RADIANS($B$2))*TAN(RADIANS(T180))))</f>
        <v>162.1127388513</v>
      </c>
      <c r="X180" s="7" t="n">
        <f aca="false">(720-4*$B$3-V180+$B$4*60)/1440</f>
        <v>0.510666585806014</v>
      </c>
      <c r="Y180" s="10" t="n">
        <f aca="false">(X180*1440-W180*4)/1440</f>
        <v>0.0603534223301809</v>
      </c>
      <c r="Z180" s="7" t="n">
        <f aca="false">(X180*1440+W180*4)/1440</f>
        <v>0.960979749281848</v>
      </c>
      <c r="AA180" s="0" t="n">
        <f aca="false">8*W180</f>
        <v>1296.9019108104</v>
      </c>
      <c r="AB180" s="0" t="n">
        <f aca="false">MOD(E180*1440+V180+4*$B$3-60*$B$4,1440)</f>
        <v>764.640116439339</v>
      </c>
      <c r="AC180" s="0" t="n">
        <f aca="false">IF(AB180/4&lt;0,AB180/4+180,AB180/4-180)</f>
        <v>11.1600291098348</v>
      </c>
      <c r="AD180" s="0" t="n">
        <f aca="false">DEGREES(ACOS(SIN(RADIANS($B$2))*SIN(RADIANS(T180))+COS(RADIANS($B$2))*COS(RADIANS(T180))*COS(RADIANS(AC180))))</f>
        <v>42.190267251845</v>
      </c>
      <c r="AE180" s="0" t="n">
        <f aca="false">90-AD180</f>
        <v>47.809732748155</v>
      </c>
      <c r="AF180" s="0" t="n">
        <f aca="false">IF(AE180&gt;85,0,IF(AE180&gt;5,58.1/TAN(RADIANS(AE180))-0.07/POWER(TAN(RADIANS(AE180)),3)+0.000086/POWER(TAN(RADIANS(AE180)),5),IF(AE180&gt;-0.575,1735+AE180*(-518.2+AE180*(103.4+AE180*(-12.79+AE180*0.711))),-20.772/TAN(RADIANS(AE180)))))/3600</f>
        <v>0.0146143894739374</v>
      </c>
      <c r="AG180" s="0" t="n">
        <f aca="false">AE180+AF180</f>
        <v>47.8243471376289</v>
      </c>
      <c r="AH180" s="0" t="n">
        <f aca="false"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>195.352841770566</v>
      </c>
    </row>
    <row r="181" customFormat="false" ht="15" hidden="false" customHeight="false" outlineLevel="0" collapsed="false">
      <c r="D181" s="6" t="n">
        <f aca="false">D180+1</f>
        <v>44741</v>
      </c>
      <c r="E181" s="7" t="n">
        <f aca="false">$B$5</f>
        <v>0.541666666666667</v>
      </c>
      <c r="F181" s="8" t="n">
        <f aca="false">D181+2415018.5+E181-$B$4/24</f>
        <v>2459760</v>
      </c>
      <c r="G181" s="9" t="n">
        <f aca="false">(F181-2451545)/36525</f>
        <v>0.224914442162902</v>
      </c>
      <c r="I181" s="0" t="n">
        <f aca="false">MOD(280.46646+G181*(36000.76983+G181*0.0003032),360)</f>
        <v>97.559539087315</v>
      </c>
      <c r="J181" s="0" t="n">
        <f aca="false">357.52911+G181*(35999.05029-0.0001537*G181)</f>
        <v>8454.23541659446</v>
      </c>
      <c r="K181" s="0" t="n">
        <f aca="false">0.016708634-G181*(0.000042037+0.0000001267*G181)</f>
        <v>0.0166991728622845</v>
      </c>
      <c r="L181" s="0" t="n">
        <f aca="false">SIN(RADIANS(J181))*(1.914602-G181*(0.004817+0.000014*G181))+SIN(RADIANS(2*J181))*(0.019993-0.000101*G181)+SIN(RADIANS(3*J181))*0.000289</f>
        <v>0.188290750735773</v>
      </c>
      <c r="M181" s="0" t="n">
        <f aca="false">I181+L181</f>
        <v>97.7478298380508</v>
      </c>
      <c r="N181" s="0" t="n">
        <f aca="false">J181+L181</f>
        <v>8454.4237073452</v>
      </c>
      <c r="O181" s="0" t="n">
        <f aca="false">(1.000001018*(1-K181*K181))/(1+K181*COS(RADIANS(N181)))</f>
        <v>1.01661850456374</v>
      </c>
      <c r="P181" s="0" t="n">
        <f aca="false">M181-0.00569-0.00478*SIN(RADIANS(125.04-1934.136*G181))</f>
        <v>97.7384768117248</v>
      </c>
      <c r="Q181" s="0" t="n">
        <f aca="false">23+(26+((21.448-G181*(46.815+G181*(0.00059-G181*0.001813))))/60)/60</f>
        <v>23.4363662836588</v>
      </c>
      <c r="R181" s="0" t="n">
        <f aca="false">Q181+0.00256*COS(RADIANS(125.04-1934.136*G181))</f>
        <v>23.438010968195</v>
      </c>
      <c r="S181" s="0" t="n">
        <f aca="false">DEGREES(ATAN2(COS(RADIANS(P181)),COS(RADIANS(R181))*SIN(RADIANS(P181))))</f>
        <v>98.4248061226002</v>
      </c>
      <c r="T181" s="0" t="n">
        <f aca="false">DEGREES(ASIN(SIN(RADIANS(R181))*SIN(RADIANS(P181))))</f>
        <v>23.2119926448453</v>
      </c>
      <c r="U181" s="0" t="n">
        <f aca="false">TAN(RADIANS(R181/2))*TAN(RADIANS(R181/2))</f>
        <v>0.0430296950150073</v>
      </c>
      <c r="V181" s="0" t="n">
        <f aca="false">4*DEGREES(U181*SIN(2*RADIANS(I181))-2*K181*SIN(RADIANS(J181))+4*K181*U181*SIN(RADIANS(J181))*COS(2*RADIANS(I181))-0.5*U181*U181*SIN(4*RADIANS(I181))-1.25*K181*K181*SIN(2*RADIANS(J181)))</f>
        <v>-3.49574920247727</v>
      </c>
      <c r="W181" s="0" t="n">
        <f aca="false">DEGREES(ACOS(COS(RADIANS(90.833))/(COS(RADIANS($B$2))*COS(RADIANS(T181)))-TAN(RADIANS($B$2))*TAN(RADIANS(T181))))</f>
        <v>161.686990406165</v>
      </c>
      <c r="X181" s="7" t="n">
        <f aca="false">(720-4*$B$3-V181+$B$4*60)/1440</f>
        <v>0.510806961946165</v>
      </c>
      <c r="Y181" s="10" t="n">
        <f aca="false">(X181*1440-W181*4)/1440</f>
        <v>0.061676433040151</v>
      </c>
      <c r="Z181" s="7" t="n">
        <f aca="false">(X181*1440+W181*4)/1440</f>
        <v>0.959937490852179</v>
      </c>
      <c r="AA181" s="0" t="n">
        <f aca="false">8*W181</f>
        <v>1293.49592324932</v>
      </c>
      <c r="AB181" s="0" t="n">
        <f aca="false">MOD(E181*1440+V181+4*$B$3-60*$B$4,1440)</f>
        <v>764.437974797523</v>
      </c>
      <c r="AC181" s="0" t="n">
        <f aca="false">IF(AB181/4&lt;0,AB181/4+180,AB181/4-180)</f>
        <v>11.1094936993807</v>
      </c>
      <c r="AD181" s="0" t="n">
        <f aca="false">DEGREES(ACOS(SIN(RADIANS($B$2))*SIN(RADIANS(T181))+COS(RADIANS($B$2))*COS(RADIANS(T181))*COS(RADIANS(AC181))))</f>
        <v>42.2363714246408</v>
      </c>
      <c r="AE181" s="0" t="n">
        <f aca="false">90-AD181</f>
        <v>47.7636285753592</v>
      </c>
      <c r="AF181" s="0" t="n">
        <f aca="false">IF(AE181&gt;85,0,IF(AE181&gt;5,58.1/TAN(RADIANS(AE181))-0.07/POWER(TAN(RADIANS(AE181)),3)+0.000086/POWER(TAN(RADIANS(AE181)),5),IF(AE181&gt;-0.575,1735+AE181*(-518.2+AE181*(103.4+AE181*(-12.79+AE181*0.711))),-20.772/TAN(RADIANS(AE181)))))/3600</f>
        <v>0.0146379929269873</v>
      </c>
      <c r="AG181" s="0" t="n">
        <f aca="false">AE181+AF181</f>
        <v>47.7782665682862</v>
      </c>
      <c r="AH181" s="0" t="n">
        <f aca="false"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>195.274752793292</v>
      </c>
    </row>
    <row r="182" customFormat="false" ht="15" hidden="false" customHeight="false" outlineLevel="0" collapsed="false">
      <c r="D182" s="6" t="n">
        <f aca="false">D181+1</f>
        <v>44742</v>
      </c>
      <c r="E182" s="7" t="n">
        <f aca="false">$B$5</f>
        <v>0.541666666666667</v>
      </c>
      <c r="F182" s="8" t="n">
        <f aca="false">D182+2415018.5+E182-$B$4/24</f>
        <v>2459761</v>
      </c>
      <c r="G182" s="9" t="n">
        <f aca="false">(F182-2451545)/36525</f>
        <v>0.224941820670773</v>
      </c>
      <c r="I182" s="0" t="n">
        <f aca="false">MOD(280.46646+G182*(36000.76983+G182*0.0003032),360)</f>
        <v>98.5451864512143</v>
      </c>
      <c r="J182" s="0" t="n">
        <f aca="false">357.52911+G182*(35999.05029-0.0001537*G182)</f>
        <v>8455.2210168743</v>
      </c>
      <c r="K182" s="0" t="n">
        <f aca="false">0.016708634-G182*(0.000042037+0.0000001267*G182)</f>
        <v>0.0166991717098136</v>
      </c>
      <c r="L182" s="0" t="n">
        <f aca="false">SIN(RADIANS(J182))*(1.914602-G182*(0.004817+0.000014*G182))+SIN(RADIANS(2*J182))*(0.019993-0.000101*G182)+SIN(RADIANS(3*J182))*0.000289</f>
        <v>0.156175175773129</v>
      </c>
      <c r="M182" s="0" t="n">
        <f aca="false">I182+L182</f>
        <v>98.7013616269874</v>
      </c>
      <c r="N182" s="0" t="n">
        <f aca="false">J182+L182</f>
        <v>8455.37719205007</v>
      </c>
      <c r="O182" s="0" t="n">
        <f aca="false">(1.000001018*(1-K182*K182))/(1+K182*COS(RADIANS(N182)))</f>
        <v>1.01664404009118</v>
      </c>
      <c r="P182" s="0" t="n">
        <f aca="false">M182-0.00569-0.00478*SIN(RADIANS(125.04-1934.136*G182))</f>
        <v>98.6920114404365</v>
      </c>
      <c r="Q182" s="0" t="n">
        <f aca="false">23+(26+((21.448-G182*(46.815+G182*(0.00059-G182*0.001813))))/60)/60</f>
        <v>23.4363659276242</v>
      </c>
      <c r="R182" s="0" t="n">
        <f aca="false">Q182+0.00256*COS(RADIANS(125.04-1934.136*G182))</f>
        <v>23.4380124245765</v>
      </c>
      <c r="S182" s="0" t="n">
        <f aca="false">DEGREES(ATAN2(COS(RADIANS(P182)),COS(RADIANS(R182))*SIN(RADIANS(P182))))</f>
        <v>99.4601140389507</v>
      </c>
      <c r="T182" s="0" t="n">
        <f aca="false">DEGREES(ASIN(SIN(RADIANS(R182))*SIN(RADIANS(P182))))</f>
        <v>23.153038975922</v>
      </c>
      <c r="U182" s="0" t="n">
        <f aca="false">TAN(RADIANS(R182/2))*TAN(RADIANS(R182/2))</f>
        <v>0.0430297005146357</v>
      </c>
      <c r="V182" s="0" t="n">
        <f aca="false">4*DEGREES(U182*SIN(2*RADIANS(I182))-2*K182*SIN(RADIANS(J182))+4*K182*U182*SIN(RADIANS(J182))*COS(2*RADIANS(I182))-0.5*U182*U182*SIN(4*RADIANS(I182))-1.25*K182*K182*SIN(2*RADIANS(J182)))</f>
        <v>-3.69423992552514</v>
      </c>
      <c r="W182" s="0" t="n">
        <f aca="false">DEGREES(ACOS(COS(RADIANS(90.833))/(COS(RADIANS($B$2))*COS(RADIANS(T182)))-TAN(RADIANS($B$2))*TAN(RADIANS(T182))))</f>
        <v>161.217533934857</v>
      </c>
      <c r="X182" s="7" t="n">
        <f aca="false">(720-4*$B$3-V182+$B$4*60)/1440</f>
        <v>0.510944802726059</v>
      </c>
      <c r="Y182" s="10" t="n">
        <f aca="false">(X182*1440-W182*4)/1440</f>
        <v>0.0631183195736787</v>
      </c>
      <c r="Z182" s="7" t="n">
        <f aca="false">(X182*1440+W182*4)/1440</f>
        <v>0.95877128587844</v>
      </c>
      <c r="AA182" s="0" t="n">
        <f aca="false">8*W182</f>
        <v>1289.74027147886</v>
      </c>
      <c r="AB182" s="0" t="n">
        <f aca="false">MOD(E182*1440+V182+4*$B$3-60*$B$4,1440)</f>
        <v>764.239484074475</v>
      </c>
      <c r="AC182" s="0" t="n">
        <f aca="false">IF(AB182/4&lt;0,AB182/4+180,AB182/4-180)</f>
        <v>11.0598710186187</v>
      </c>
      <c r="AD182" s="0" t="n">
        <f aca="false">DEGREES(ACOS(SIN(RADIANS($B$2))*SIN(RADIANS(T182))+COS(RADIANS($B$2))*COS(RADIANS(T182))*COS(RADIANS(AC182))))</f>
        <v>42.2893391781304</v>
      </c>
      <c r="AE182" s="0" t="n">
        <f aca="false">90-AD182</f>
        <v>47.7106608218696</v>
      </c>
      <c r="AF182" s="0" t="n">
        <f aca="false">IF(AE182&gt;85,0,IF(AE182&gt;5,58.1/TAN(RADIANS(AE182))-0.07/POWER(TAN(RADIANS(AE182)),3)+0.000086/POWER(TAN(RADIANS(AE182)),5),IF(AE182&gt;-0.575,1735+AE182*(-518.2+AE182*(103.4+AE182*(-12.79+AE182*0.711))),-20.772/TAN(RADIANS(AE182)))))/3600</f>
        <v>0.014665152580524</v>
      </c>
      <c r="AG182" s="0" t="n">
        <f aca="false">AE182+AF182</f>
        <v>47.7253259744502</v>
      </c>
      <c r="AH182" s="0" t="n">
        <f aca="false"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>195.196767400965</v>
      </c>
    </row>
    <row r="183" customFormat="false" ht="15" hidden="false" customHeight="false" outlineLevel="0" collapsed="false">
      <c r="D183" s="6" t="n">
        <f aca="false">D182+1</f>
        <v>44743</v>
      </c>
      <c r="E183" s="7" t="n">
        <f aca="false">$B$5</f>
        <v>0.541666666666667</v>
      </c>
      <c r="F183" s="8" t="n">
        <f aca="false">D183+2415018.5+E183-$B$4/24</f>
        <v>2459762</v>
      </c>
      <c r="G183" s="9" t="n">
        <f aca="false">(F183-2451545)/36525</f>
        <v>0.224969199178645</v>
      </c>
      <c r="I183" s="0" t="n">
        <f aca="false">MOD(280.46646+G183*(36000.76983+G183*0.0003032),360)</f>
        <v>99.5308338151135</v>
      </c>
      <c r="J183" s="0" t="n">
        <f aca="false">357.52911+G183*(35999.05029-0.0001537*G183)</f>
        <v>8456.20661715413</v>
      </c>
      <c r="K183" s="0" t="n">
        <f aca="false">0.016708634-G183*(0.000042037+0.0000001267*G183)</f>
        <v>0.0166991705573426</v>
      </c>
      <c r="L183" s="0" t="n">
        <f aca="false">SIN(RADIANS(J183))*(1.914602-G183*(0.004817+0.000014*G183))+SIN(RADIANS(2*J183))*(0.019993-0.000101*G183)+SIN(RADIANS(3*J183))*0.000289</f>
        <v>0.124016166776979</v>
      </c>
      <c r="M183" s="0" t="n">
        <f aca="false">I183+L183</f>
        <v>99.6548499818905</v>
      </c>
      <c r="N183" s="0" t="n">
        <f aca="false">J183+L183</f>
        <v>8456.3306333209</v>
      </c>
      <c r="O183" s="0" t="n">
        <f aca="false">(1.000001018*(1-K183*K183))/(1+K183*COS(RADIANS(N183)))</f>
        <v>1.01666481032125</v>
      </c>
      <c r="P183" s="0" t="n">
        <f aca="false">M183-0.00569-0.00478*SIN(RADIANS(125.04-1934.136*G183))</f>
        <v>99.6455026382412</v>
      </c>
      <c r="Q183" s="0" t="n">
        <f aca="false">23+(26+((21.448-G183*(46.815+G183*(0.00059-G183*0.001813))))/60)/60</f>
        <v>23.4363655715896</v>
      </c>
      <c r="R183" s="0" t="n">
        <f aca="false">Q183+0.00256*COS(RADIANS(125.04-1934.136*G183))</f>
        <v>23.4380138795516</v>
      </c>
      <c r="S183" s="0" t="n">
        <f aca="false">DEGREES(ATAN2(COS(RADIANS(P183)),COS(RADIANS(R183))*SIN(RADIANS(P183))))</f>
        <v>100.494412075385</v>
      </c>
      <c r="T183" s="0" t="n">
        <f aca="false">DEGREES(ASIN(SIN(RADIANS(R183))*SIN(RADIANS(P183))))</f>
        <v>23.0873315974418</v>
      </c>
      <c r="U183" s="0" t="n">
        <f aca="false">TAN(RADIANS(R183/2))*TAN(RADIANS(R183/2))</f>
        <v>0.0430297060089535</v>
      </c>
      <c r="V183" s="0" t="n">
        <f aca="false">4*DEGREES(U183*SIN(2*RADIANS(I183))-2*K183*SIN(RADIANS(J183))+4*K183*U183*SIN(RADIANS(J183))*COS(2*RADIANS(I183))-0.5*U183*U183*SIN(4*RADIANS(I183))-1.25*K183*K183*SIN(2*RADIANS(J183)))</f>
        <v>-3.88871393526885</v>
      </c>
      <c r="W183" s="0" t="n">
        <f aca="false">DEGREES(ACOS(COS(RADIANS(90.833))/(COS(RADIANS($B$2))*COS(RADIANS(T183)))-TAN(RADIANS($B$2))*TAN(RADIANS(T183))))</f>
        <v>160.707756132249</v>
      </c>
      <c r="X183" s="7" t="n">
        <f aca="false">(720-4*$B$3-V183+$B$4*60)/1440</f>
        <v>0.511079854121714</v>
      </c>
      <c r="Y183" s="10" t="n">
        <f aca="false">(X183*1440-W183*4)/1440</f>
        <v>0.0646694204210237</v>
      </c>
      <c r="Z183" s="7" t="n">
        <f aca="false">(X183*1440+W183*4)/1440</f>
        <v>0.957490287822405</v>
      </c>
      <c r="AA183" s="0" t="n">
        <f aca="false">8*W183</f>
        <v>1285.66204905799</v>
      </c>
      <c r="AB183" s="0" t="n">
        <f aca="false">MOD(E183*1440+V183+4*$B$3-60*$B$4,1440)</f>
        <v>764.045010064731</v>
      </c>
      <c r="AC183" s="0" t="n">
        <f aca="false">IF(AB183/4&lt;0,AB183/4+180,AB183/4-180)</f>
        <v>11.0112525161828</v>
      </c>
      <c r="AD183" s="0" t="n">
        <f aca="false">DEGREES(ACOS(SIN(RADIANS($B$2))*SIN(RADIANS(T183))+COS(RADIANS($B$2))*COS(RADIANS(T183))*COS(RADIANS(AC183))))</f>
        <v>42.3491552262783</v>
      </c>
      <c r="AE183" s="0" t="n">
        <f aca="false">90-AD183</f>
        <v>47.6508447737217</v>
      </c>
      <c r="AF183" s="0" t="n">
        <f aca="false">IF(AE183&gt;85,0,IF(AE183&gt;5,58.1/TAN(RADIANS(AE183))-0.07/POWER(TAN(RADIANS(AE183)),3)+0.000086/POWER(TAN(RADIANS(AE183)),5),IF(AE183&gt;-0.575,1735+AE183*(-518.2+AE183*(103.4+AE183*(-12.79+AE183*0.711))),-20.772/TAN(RADIANS(AE183)))))/3600</f>
        <v>0.0146958783612635</v>
      </c>
      <c r="AG183" s="0" t="n">
        <f aca="false">AE183+AF183</f>
        <v>47.665540652083</v>
      </c>
      <c r="AH183" s="0" t="n">
        <f aca="false"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>195.119035829752</v>
      </c>
    </row>
    <row r="184" customFormat="false" ht="15" hidden="false" customHeight="false" outlineLevel="0" collapsed="false">
      <c r="D184" s="6" t="n">
        <f aca="false">D183+1</f>
        <v>44744</v>
      </c>
      <c r="E184" s="7" t="n">
        <f aca="false">$B$5</f>
        <v>0.541666666666667</v>
      </c>
      <c r="F184" s="8" t="n">
        <f aca="false">D184+2415018.5+E184-$B$4/24</f>
        <v>2459763</v>
      </c>
      <c r="G184" s="9" t="n">
        <f aca="false">(F184-2451545)/36525</f>
        <v>0.224996577686516</v>
      </c>
      <c r="I184" s="0" t="n">
        <f aca="false">MOD(280.46646+G184*(36000.76983+G184*0.0003032),360)</f>
        <v>100.516481179013</v>
      </c>
      <c r="J184" s="0" t="n">
        <f aca="false">357.52911+G184*(35999.05029-0.0001537*G184)</f>
        <v>8457.19221743396</v>
      </c>
      <c r="K184" s="0" t="n">
        <f aca="false">0.016708634-G184*(0.000042037+0.0000001267*G184)</f>
        <v>0.0166991694048714</v>
      </c>
      <c r="L184" s="0" t="n">
        <f aca="false">SIN(RADIANS(J184))*(1.914602-G184*(0.004817+0.000014*G184))+SIN(RADIANS(2*J184))*(0.019993-0.000101*G184)+SIN(RADIANS(3*J184))*0.000289</f>
        <v>0.0918226710277217</v>
      </c>
      <c r="M184" s="0" t="n">
        <f aca="false">I184+L184</f>
        <v>100.608303850041</v>
      </c>
      <c r="N184" s="0" t="n">
        <f aca="false">J184+L184</f>
        <v>8457.28404010499</v>
      </c>
      <c r="O184" s="0" t="n">
        <f aca="false">(1.000001018*(1-K184*K184))/(1+K184*COS(RADIANS(N184)))</f>
        <v>1.01668080969809</v>
      </c>
      <c r="P184" s="0" t="n">
        <f aca="false">M184-0.00569-0.00478*SIN(RADIANS(125.04-1934.136*G184))</f>
        <v>100.598959352417</v>
      </c>
      <c r="Q184" s="0" t="n">
        <f aca="false">23+(26+((21.448-G184*(46.815+G184*(0.00059-G184*0.001813))))/60)/60</f>
        <v>23.436365215555</v>
      </c>
      <c r="R184" s="0" t="n">
        <f aca="false">Q184+0.00256*COS(RADIANS(125.04-1934.136*G184))</f>
        <v>23.4380153331188</v>
      </c>
      <c r="S184" s="0" t="n">
        <f aca="false">DEGREES(ATAN2(COS(RADIANS(P184)),COS(RADIANS(R184))*SIN(RADIANS(P184))))</f>
        <v>101.5276103465</v>
      </c>
      <c r="T184" s="0" t="n">
        <f aca="false">DEGREES(ASIN(SIN(RADIANS(R184))*SIN(RADIANS(P184))))</f>
        <v>23.0148987298752</v>
      </c>
      <c r="U184" s="0" t="n">
        <f aca="false">TAN(RADIANS(R184/2))*TAN(RADIANS(R184/2))</f>
        <v>0.0430297114979551</v>
      </c>
      <c r="V184" s="0" t="n">
        <f aca="false">4*DEGREES(U184*SIN(2*RADIANS(I184))-2*K184*SIN(RADIANS(J184))+4*K184*U184*SIN(RADIANS(J184))*COS(2*RADIANS(I184))-0.5*U184*U184*SIN(4*RADIANS(I184))-1.25*K184*K184*SIN(2*RADIANS(J184)))</f>
        <v>-4.07881171756729</v>
      </c>
      <c r="W184" s="0" t="n">
        <f aca="false">DEGREES(ACOS(COS(RADIANS(90.833))/(COS(RADIANS($B$2))*COS(RADIANS(T184)))-TAN(RADIANS($B$2))*TAN(RADIANS(T184))))</f>
        <v>160.160973841217</v>
      </c>
      <c r="X184" s="7" t="n">
        <f aca="false">(720-4*$B$3-V184+$B$4*60)/1440</f>
        <v>0.511211866470533</v>
      </c>
      <c r="Y184" s="10" t="n">
        <f aca="false">(X184*1440-W184*4)/1440</f>
        <v>0.0663202724671523</v>
      </c>
      <c r="Z184" s="7" t="n">
        <f aca="false">(X184*1440+W184*4)/1440</f>
        <v>0.956103460473913</v>
      </c>
      <c r="AA184" s="0" t="n">
        <f aca="false">8*W184</f>
        <v>1281.28779072974</v>
      </c>
      <c r="AB184" s="0" t="n">
        <f aca="false">MOD(E184*1440+V184+4*$B$3-60*$B$4,1440)</f>
        <v>763.854912282433</v>
      </c>
      <c r="AC184" s="0" t="n">
        <f aca="false">IF(AB184/4&lt;0,AB184/4+180,AB184/4-180)</f>
        <v>10.9637280706082</v>
      </c>
      <c r="AD184" s="0" t="n">
        <f aca="false">DEGREES(ACOS(SIN(RADIANS($B$2))*SIN(RADIANS(T184))+COS(RADIANS($B$2))*COS(RADIANS(T184))*COS(RADIANS(AC184))))</f>
        <v>42.4158013677548</v>
      </c>
      <c r="AE184" s="0" t="n">
        <f aca="false">90-AD184</f>
        <v>47.5841986322452</v>
      </c>
      <c r="AF184" s="0" t="n">
        <f aca="false">IF(AE184&gt;85,0,IF(AE184&gt;5,58.1/TAN(RADIANS(AE184))-0.07/POWER(TAN(RADIANS(AE184)),3)+0.000086/POWER(TAN(RADIANS(AE184)),5),IF(AE184&gt;-0.575,1735+AE184*(-518.2+AE184*(103.4+AE184*(-12.79+AE184*0.711))),-20.772/TAN(RADIANS(AE184)))))/3600</f>
        <v>0.0147301810576382</v>
      </c>
      <c r="AG184" s="0" t="n">
        <f aca="false">AE184+AF184</f>
        <v>47.5989288133028</v>
      </c>
      <c r="AH184" s="0" t="n">
        <f aca="false"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>195.04170636568</v>
      </c>
    </row>
    <row r="185" customFormat="false" ht="15" hidden="false" customHeight="false" outlineLevel="0" collapsed="false">
      <c r="D185" s="6" t="n">
        <f aca="false">D184+1</f>
        <v>44745</v>
      </c>
      <c r="E185" s="7" t="n">
        <f aca="false">$B$5</f>
        <v>0.541666666666667</v>
      </c>
      <c r="F185" s="8" t="n">
        <f aca="false">D185+2415018.5+E185-$B$4/24</f>
        <v>2459764</v>
      </c>
      <c r="G185" s="9" t="n">
        <f aca="false">(F185-2451545)/36525</f>
        <v>0.225023956194387</v>
      </c>
      <c r="I185" s="0" t="n">
        <f aca="false">MOD(280.46646+G185*(36000.76983+G185*0.0003032),360)</f>
        <v>101.502128542912</v>
      </c>
      <c r="J185" s="0" t="n">
        <f aca="false">357.52911+G185*(35999.05029-0.0001537*G185)</f>
        <v>8458.17781771379</v>
      </c>
      <c r="K185" s="0" t="n">
        <f aca="false">0.016708634-G185*(0.000042037+0.0000001267*G185)</f>
        <v>0.0166991682524</v>
      </c>
      <c r="L185" s="0" t="n">
        <f aca="false">SIN(RADIANS(J185))*(1.914602-G185*(0.004817+0.000014*G185))+SIN(RADIANS(2*J185))*(0.019993-0.000101*G185)+SIN(RADIANS(3*J185))*0.000289</f>
        <v>0.0596036435992772</v>
      </c>
      <c r="M185" s="0" t="n">
        <f aca="false">I185+L185</f>
        <v>101.561732186511</v>
      </c>
      <c r="N185" s="0" t="n">
        <f aca="false">J185+L185</f>
        <v>8458.23742135739</v>
      </c>
      <c r="O185" s="0" t="n">
        <f aca="false">(1.000001018*(1-K185*K185))/(1+K185*COS(RADIANS(N185)))</f>
        <v>1.01669203394263</v>
      </c>
      <c r="P185" s="0" t="n">
        <f aca="false">M185-0.00569-0.00478*SIN(RADIANS(125.04-1934.136*G185))</f>
        <v>101.552390538035</v>
      </c>
      <c r="Q185" s="0" t="n">
        <f aca="false">23+(26+((21.448-G185*(46.815+G185*(0.00059-G185*0.001813))))/60)/60</f>
        <v>23.4363648595204</v>
      </c>
      <c r="R185" s="0" t="n">
        <f aca="false">Q185+0.00256*COS(RADIANS(125.04-1934.136*G185))</f>
        <v>23.4380167852765</v>
      </c>
      <c r="S185" s="0" t="n">
        <f aca="false">DEGREES(ATAN2(COS(RADIANS(P185)),COS(RADIANS(R185))*SIN(RADIANS(P185))))</f>
        <v>102.559620749307</v>
      </c>
      <c r="T185" s="0" t="n">
        <f aca="false">DEGREES(ASIN(SIN(RADIANS(R185))*SIN(RADIANS(P185))))</f>
        <v>22.9357710978678</v>
      </c>
      <c r="U185" s="0" t="n">
        <f aca="false">TAN(RADIANS(R185/2))*TAN(RADIANS(R185/2))</f>
        <v>0.0430297169816344</v>
      </c>
      <c r="V185" s="0" t="n">
        <f aca="false">4*DEGREES(U185*SIN(2*RADIANS(I185))-2*K185*SIN(RADIANS(J185))+4*K185*U185*SIN(RADIANS(J185))*COS(2*RADIANS(I185))-0.5*U185*U185*SIN(4*RADIANS(I185))-1.25*K185*K185*SIN(2*RADIANS(J185)))</f>
        <v>-4.2641806303256</v>
      </c>
      <c r="W185" s="0" t="n">
        <f aca="false">DEGREES(ACOS(COS(RADIANS(90.833))/(COS(RADIANS($B$2))*COS(RADIANS(T185)))-TAN(RADIANS($B$2))*TAN(RADIANS(T185))))</f>
        <v>159.580379383172</v>
      </c>
      <c r="X185" s="7" t="n">
        <f aca="false">(720-4*$B$3-V185+$B$4*60)/1440</f>
        <v>0.511340594882171</v>
      </c>
      <c r="Y185" s="10" t="n">
        <f aca="false">(X185*1440-W185*4)/1440</f>
        <v>0.0680617632622498</v>
      </c>
      <c r="Z185" s="7" t="n">
        <f aca="false">(X185*1440+W185*4)/1440</f>
        <v>0.954619426502092</v>
      </c>
      <c r="AA185" s="0" t="n">
        <f aca="false">8*W185</f>
        <v>1276.64303506537</v>
      </c>
      <c r="AB185" s="0" t="n">
        <f aca="false">MOD(E185*1440+V185+4*$B$3-60*$B$4,1440)</f>
        <v>763.669543369674</v>
      </c>
      <c r="AC185" s="0" t="n">
        <f aca="false">IF(AB185/4&lt;0,AB185/4+180,AB185/4-180)</f>
        <v>10.9173858424186</v>
      </c>
      <c r="AD185" s="0" t="n">
        <f aca="false">DEGREES(ACOS(SIN(RADIANS($B$2))*SIN(RADIANS(T185))+COS(RADIANS($B$2))*COS(RADIANS(T185))*COS(RADIANS(AC185))))</f>
        <v>42.4892565120212</v>
      </c>
      <c r="AE185" s="0" t="n">
        <f aca="false">90-AD185</f>
        <v>47.5107434879788</v>
      </c>
      <c r="AF185" s="0" t="n">
        <f aca="false">IF(AE185&gt;85,0,IF(AE185&gt;5,58.1/TAN(RADIANS(AE185))-0.07/POWER(TAN(RADIANS(AE185)),3)+0.000086/POWER(TAN(RADIANS(AE185)),5),IF(AE185&gt;-0.575,1735+AE185*(-518.2+AE185*(103.4+AE185*(-12.79+AE185*0.711))),-20.772/TAN(RADIANS(AE185)))))/3600</f>
        <v>0.0147680723447341</v>
      </c>
      <c r="AG185" s="0" t="n">
        <f aca="false">AE185+AF185</f>
        <v>47.5255115603235</v>
      </c>
      <c r="AH185" s="0" t="n">
        <f aca="false"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>194.964924991552</v>
      </c>
    </row>
    <row r="186" customFormat="false" ht="15" hidden="false" customHeight="false" outlineLevel="0" collapsed="false">
      <c r="D186" s="6" t="n">
        <f aca="false">D185+1</f>
        <v>44746</v>
      </c>
      <c r="E186" s="7" t="n">
        <f aca="false">$B$5</f>
        <v>0.541666666666667</v>
      </c>
      <c r="F186" s="8" t="n">
        <f aca="false">D186+2415018.5+E186-$B$4/24</f>
        <v>2459765</v>
      </c>
      <c r="G186" s="9" t="n">
        <f aca="false">(F186-2451545)/36525</f>
        <v>0.225051334702259</v>
      </c>
      <c r="I186" s="0" t="n">
        <f aca="false">MOD(280.46646+G186*(36000.76983+G186*0.0003032),360)</f>
        <v>102.487775906813</v>
      </c>
      <c r="J186" s="0" t="n">
        <f aca="false">357.52911+G186*(35999.05029-0.0001537*G186)</f>
        <v>8459.16341799362</v>
      </c>
      <c r="K186" s="0" t="n">
        <f aca="false">0.016708634-G186*(0.000042037+0.0000001267*G186)</f>
        <v>0.0166991670999284</v>
      </c>
      <c r="L186" s="0" t="n">
        <f aca="false">SIN(RADIANS(J186))*(1.914602-G186*(0.004817+0.000014*G186))+SIN(RADIANS(2*J186))*(0.019993-0.000101*G186)+SIN(RADIANS(3*J186))*0.000289</f>
        <v>0.0273680453326781</v>
      </c>
      <c r="M186" s="0" t="n">
        <f aca="false">I186+L186</f>
        <v>102.515143952146</v>
      </c>
      <c r="N186" s="0" t="n">
        <f aca="false">J186+L186</f>
        <v>8459.19078603895</v>
      </c>
      <c r="O186" s="0" t="n">
        <f aca="false">(1.000001018*(1-K186*K186))/(1+K186*COS(RADIANS(N186)))</f>
        <v>1.01669848005335</v>
      </c>
      <c r="P186" s="0" t="n">
        <f aca="false">M186-0.00569-0.00478*SIN(RADIANS(125.04-1934.136*G186))</f>
        <v>102.505805155936</v>
      </c>
      <c r="Q186" s="0" t="n">
        <f aca="false">23+(26+((21.448-G186*(46.815+G186*(0.00059-G186*0.001813))))/60)/60</f>
        <v>23.4363645034858</v>
      </c>
      <c r="R186" s="0" t="n">
        <f aca="false">Q186+0.00256*COS(RADIANS(125.04-1934.136*G186))</f>
        <v>23.4380182360231</v>
      </c>
      <c r="S186" s="0" t="n">
        <f aca="false">DEGREES(ATAN2(COS(RADIANS(P186)),COS(RADIANS(R186))*SIN(RADIANS(P186))))</f>
        <v>103.590357105963</v>
      </c>
      <c r="T186" s="0" t="n">
        <f aca="false">DEGREES(ASIN(SIN(RADIANS(R186))*SIN(RADIANS(P186))))</f>
        <v>22.849981889476</v>
      </c>
      <c r="U186" s="0" t="n">
        <f aca="false">TAN(RADIANS(R186/2))*TAN(RADIANS(R186/2))</f>
        <v>0.0430297224599857</v>
      </c>
      <c r="V186" s="0" t="n">
        <f aca="false">4*DEGREES(U186*SIN(2*RADIANS(I186))-2*K186*SIN(RADIANS(J186))+4*K186*U186*SIN(RADIANS(J186))*COS(2*RADIANS(I186))-0.5*U186*U186*SIN(4*RADIANS(I186))-1.25*K186*K186*SIN(2*RADIANS(J186)))</f>
        <v>-4.44447547755254</v>
      </c>
      <c r="W186" s="0" t="n">
        <f aca="false">DEGREES(ACOS(COS(RADIANS(90.833))/(COS(RADIANS($B$2))*COS(RADIANS(T186)))-TAN(RADIANS($B$2))*TAN(RADIANS(T186))))</f>
        <v>158.969002348297</v>
      </c>
      <c r="X186" s="7" t="n">
        <f aca="false">(720-4*$B$3-V186+$B$4*60)/1440</f>
        <v>0.511465799637189</v>
      </c>
      <c r="Y186" s="10" t="n">
        <f aca="false">(X186*1440-W186*4)/1440</f>
        <v>0.0698852375585871</v>
      </c>
      <c r="Z186" s="7" t="n">
        <f aca="false">(X186*1440+W186*4)/1440</f>
        <v>0.953046361715791</v>
      </c>
      <c r="AA186" s="0" t="n">
        <f aca="false">8*W186</f>
        <v>1271.75201878637</v>
      </c>
      <c r="AB186" s="0" t="n">
        <f aca="false">MOD(E186*1440+V186+4*$B$3-60*$B$4,1440)</f>
        <v>763.489248522448</v>
      </c>
      <c r="AC186" s="0" t="n">
        <f aca="false">IF(AB186/4&lt;0,AB186/4+180,AB186/4-180)</f>
        <v>10.8723121306119</v>
      </c>
      <c r="AD186" s="0" t="n">
        <f aca="false">DEGREES(ACOS(SIN(RADIANS($B$2))*SIN(RADIANS(T186))+COS(RADIANS($B$2))*COS(RADIANS(T186))*COS(RADIANS(AC186))))</f>
        <v>42.5694967103776</v>
      </c>
      <c r="AE186" s="0" t="n">
        <f aca="false">90-AD186</f>
        <v>47.4305032896224</v>
      </c>
      <c r="AF186" s="0" t="n">
        <f aca="false">IF(AE186&gt;85,0,IF(AE186&gt;5,58.1/TAN(RADIANS(AE186))-0.07/POWER(TAN(RADIANS(AE186)),3)+0.000086/POWER(TAN(RADIANS(AE186)),5),IF(AE186&gt;-0.575,1735+AE186*(-518.2+AE186*(103.4+AE186*(-12.79+AE186*0.711))),-20.772/TAN(RADIANS(AE186)))))/3600</f>
        <v>0.0148095648123739</v>
      </c>
      <c r="AG186" s="0" t="n">
        <f aca="false">AE186+AF186</f>
        <v>47.4453128544347</v>
      </c>
      <c r="AH186" s="0" t="n">
        <f aca="false"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>194.888835044355</v>
      </c>
    </row>
    <row r="187" customFormat="false" ht="15" hidden="false" customHeight="false" outlineLevel="0" collapsed="false">
      <c r="D187" s="6" t="n">
        <f aca="false">D186+1</f>
        <v>44747</v>
      </c>
      <c r="E187" s="7" t="n">
        <f aca="false">$B$5</f>
        <v>0.541666666666667</v>
      </c>
      <c r="F187" s="8" t="n">
        <f aca="false">D187+2415018.5+E187-$B$4/24</f>
        <v>2459766</v>
      </c>
      <c r="G187" s="9" t="n">
        <f aca="false">(F187-2451545)/36525</f>
        <v>0.22507871321013</v>
      </c>
      <c r="I187" s="0" t="n">
        <f aca="false">MOD(280.46646+G187*(36000.76983+G187*0.0003032),360)</f>
        <v>103.473423270714</v>
      </c>
      <c r="J187" s="0" t="n">
        <f aca="false">357.52911+G187*(35999.05029-0.0001537*G187)</f>
        <v>8460.14901827345</v>
      </c>
      <c r="K187" s="0" t="n">
        <f aca="false">0.016708634-G187*(0.000042037+0.0000001267*G187)</f>
        <v>0.0166991659474567</v>
      </c>
      <c r="L187" s="0" t="n">
        <f aca="false">SIN(RADIANS(J187))*(1.914602-G187*(0.004817+0.000014*G187))+SIN(RADIANS(2*J187))*(0.019993-0.000101*G187)+SIN(RADIANS(3*J187))*0.000289</f>
        <v>-0.00487515918792455</v>
      </c>
      <c r="M187" s="0" t="n">
        <f aca="false">I187+L187</f>
        <v>103.468548111526</v>
      </c>
      <c r="N187" s="0" t="n">
        <f aca="false">J187+L187</f>
        <v>8460.14414311426</v>
      </c>
      <c r="O187" s="0" t="n">
        <f aca="false">(1.000001018*(1-K187*K187))/(1+K187*COS(RADIANS(N187)))</f>
        <v>1.01670014630685</v>
      </c>
      <c r="P187" s="0" t="n">
        <f aca="false">M187-0.00569-0.00478*SIN(RADIANS(125.04-1934.136*G187))</f>
        <v>103.459212170699</v>
      </c>
      <c r="Q187" s="0" t="n">
        <f aca="false">23+(26+((21.448-G187*(46.815+G187*(0.00059-G187*0.001813))))/60)/60</f>
        <v>23.4363641474512</v>
      </c>
      <c r="R187" s="0" t="n">
        <f aca="false">Q187+0.00256*COS(RADIANS(125.04-1934.136*G187))</f>
        <v>23.4380196853571</v>
      </c>
      <c r="S187" s="0" t="n">
        <f aca="false">DEGREES(ATAN2(COS(RADIANS(P187)),COS(RADIANS(R187))*SIN(RADIANS(P187))))</f>
        <v>104.619735300838</v>
      </c>
      <c r="T187" s="0" t="n">
        <f aca="false">DEGREES(ASIN(SIN(RADIANS(R187))*SIN(RADIANS(P187))))</f>
        <v>22.7575667126714</v>
      </c>
      <c r="U187" s="0" t="n">
        <f aca="false">TAN(RADIANS(R187/2))*TAN(RADIANS(R187/2))</f>
        <v>0.0430297279330032</v>
      </c>
      <c r="V187" s="0" t="n">
        <f aca="false">4*DEGREES(U187*SIN(2*RADIANS(I187))-2*K187*SIN(RADIANS(J187))+4*K187*U187*SIN(RADIANS(J187))*COS(2*RADIANS(I187))-0.5*U187*U187*SIN(4*RADIANS(I187))-1.25*K187*K187*SIN(2*RADIANS(J187)))</f>
        <v>-4.61935906442919</v>
      </c>
      <c r="W187" s="0" t="n">
        <f aca="false">DEGREES(ACOS(COS(RADIANS(90.833))/(COS(RADIANS($B$2))*COS(RADIANS(T187)))-TAN(RADIANS($B$2))*TAN(RADIANS(T187))))</f>
        <v>158.329685552118</v>
      </c>
      <c r="X187" s="7" t="n">
        <f aca="false">(720-4*$B$3-V187+$B$4*60)/1440</f>
        <v>0.51158724657252</v>
      </c>
      <c r="Y187" s="10" t="n">
        <f aca="false">(X187*1440-W187*4)/1440</f>
        <v>0.0717825644833031</v>
      </c>
      <c r="Z187" s="7" t="n">
        <f aca="false">(X187*1440+W187*4)/1440</f>
        <v>0.951391928661737</v>
      </c>
      <c r="AA187" s="0" t="n">
        <f aca="false">8*W187</f>
        <v>1266.63748441695</v>
      </c>
      <c r="AB187" s="0" t="n">
        <f aca="false">MOD(E187*1440+V187+4*$B$3-60*$B$4,1440)</f>
        <v>763.314364935571</v>
      </c>
      <c r="AC187" s="0" t="n">
        <f aca="false">IF(AB187/4&lt;0,AB187/4+180,AB187/4-180)</f>
        <v>10.8285912338927</v>
      </c>
      <c r="AD187" s="0" t="n">
        <f aca="false">DEGREES(ACOS(SIN(RADIANS($B$2))*SIN(RADIANS(T187))+COS(RADIANS($B$2))*COS(RADIANS(T187))*COS(RADIANS(AC187))))</f>
        <v>42.6564951917828</v>
      </c>
      <c r="AE187" s="0" t="n">
        <f aca="false">90-AD187</f>
        <v>47.3435048082172</v>
      </c>
      <c r="AF187" s="0" t="n">
        <f aca="false">IF(AE187&gt;85,0,IF(AE187&gt;5,58.1/TAN(RADIANS(AE187))-0.07/POWER(TAN(RADIANS(AE187)),3)+0.000086/POWER(TAN(RADIANS(AE187)),5),IF(AE187&gt;-0.575,1735+AE187*(-518.2+AE187*(103.4+AE187*(-12.79+AE187*0.711))),-20.772/TAN(RADIANS(AE187)))))/3600</f>
        <v>0.0148546719963351</v>
      </c>
      <c r="AG187" s="0" t="n">
        <f aca="false">AE187+AF187</f>
        <v>47.3583594802135</v>
      </c>
      <c r="AH187" s="0" t="n">
        <f aca="false"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>194.813576884572</v>
      </c>
    </row>
    <row r="188" customFormat="false" ht="15" hidden="false" customHeight="false" outlineLevel="0" collapsed="false">
      <c r="D188" s="6" t="n">
        <f aca="false">D187+1</f>
        <v>44748</v>
      </c>
      <c r="E188" s="7" t="n">
        <f aca="false">$B$5</f>
        <v>0.541666666666667</v>
      </c>
      <c r="F188" s="8" t="n">
        <f aca="false">D188+2415018.5+E188-$B$4/24</f>
        <v>2459767</v>
      </c>
      <c r="G188" s="9" t="n">
        <f aca="false">(F188-2451545)/36525</f>
        <v>0.225106091718001</v>
      </c>
      <c r="I188" s="0" t="n">
        <f aca="false">MOD(280.46646+G188*(36000.76983+G188*0.0003032),360)</f>
        <v>104.459070634613</v>
      </c>
      <c r="J188" s="0" t="n">
        <f aca="false">357.52911+G188*(35999.05029-0.0001537*G188)</f>
        <v>8461.13461855328</v>
      </c>
      <c r="K188" s="0" t="n">
        <f aca="false">0.016708634-G188*(0.000042037+0.0000001267*G188)</f>
        <v>0.0166991647949847</v>
      </c>
      <c r="L188" s="0" t="n">
        <f aca="false">SIN(RADIANS(J188))*(1.914602-G188*(0.004817+0.000014*G188))+SIN(RADIANS(2*J188))*(0.019993-0.000101*G188)+SIN(RADIANS(3*J188))*0.000289</f>
        <v>-0.0371170036618577</v>
      </c>
      <c r="M188" s="0" t="n">
        <f aca="false">I188+L188</f>
        <v>104.421953630952</v>
      </c>
      <c r="N188" s="0" t="n">
        <f aca="false">J188+L188</f>
        <v>8461.09750154962</v>
      </c>
      <c r="O188" s="0" t="n">
        <f aca="false">(1.000001018*(1-K188*K188))/(1+K188*COS(RADIANS(N188)))</f>
        <v>1.01669703225813</v>
      </c>
      <c r="P188" s="0" t="n">
        <f aca="false">M188-0.00569-0.00478*SIN(RADIANS(125.04-1934.136*G188))</f>
        <v>104.412620548622</v>
      </c>
      <c r="Q188" s="0" t="n">
        <f aca="false">23+(26+((21.448-G188*(46.815+G188*(0.00059-G188*0.001813))))/60)/60</f>
        <v>23.4363637914166</v>
      </c>
      <c r="R188" s="0" t="n">
        <f aca="false">Q188+0.00256*COS(RADIANS(125.04-1934.136*G188))</f>
        <v>23.4380211332771</v>
      </c>
      <c r="S188" s="0" t="n">
        <f aca="false">DEGREES(ATAN2(COS(RADIANS(P188)),COS(RADIANS(R188))*SIN(RADIANS(P188))))</f>
        <v>105.647673411595</v>
      </c>
      <c r="T188" s="0" t="n">
        <f aca="false">DEGREES(ASIN(SIN(RADIANS(R188))*SIN(RADIANS(P188))))</f>
        <v>22.6585635492699</v>
      </c>
      <c r="U188" s="0" t="n">
        <f aca="false">TAN(RADIANS(R188/2))*TAN(RADIANS(R188/2))</f>
        <v>0.0430297334006809</v>
      </c>
      <c r="V188" s="0" t="n">
        <f aca="false">4*DEGREES(U188*SIN(2*RADIANS(I188))-2*K188*SIN(RADIANS(J188))+4*K188*U188*SIN(RADIANS(J188))*COS(2*RADIANS(I188))-0.5*U188*U188*SIN(4*RADIANS(I188))-1.25*K188*K188*SIN(2*RADIANS(J188)))</f>
        <v>-4.78850273203912</v>
      </c>
      <c r="W188" s="0" t="n">
        <f aca="false">DEGREES(ACOS(COS(RADIANS(90.833))/(COS(RADIANS($B$2))*COS(RADIANS(T188)))-TAN(RADIANS($B$2))*TAN(RADIANS(T188))))</f>
        <v>157.665072515593</v>
      </c>
      <c r="X188" s="7" t="n">
        <f aca="false">(720-4*$B$3-V188+$B$4*60)/1440</f>
        <v>0.511704707452805</v>
      </c>
      <c r="Y188" s="10" t="n">
        <f aca="false">(X188*1440-W188*4)/1440</f>
        <v>0.0737461726872691</v>
      </c>
      <c r="Z188" s="7" t="n">
        <f aca="false">(X188*1440+W188*4)/1440</f>
        <v>0.949663242218341</v>
      </c>
      <c r="AA188" s="0" t="n">
        <f aca="false">8*W188</f>
        <v>1261.32058012474</v>
      </c>
      <c r="AB188" s="0" t="n">
        <f aca="false">MOD(E188*1440+V188+4*$B$3-60*$B$4,1440)</f>
        <v>763.145221267961</v>
      </c>
      <c r="AC188" s="0" t="n">
        <f aca="false">IF(AB188/4&lt;0,AB188/4+180,AB188/4-180)</f>
        <v>10.7863053169902</v>
      </c>
      <c r="AD188" s="0" t="n">
        <f aca="false">DEGREES(ACOS(SIN(RADIANS($B$2))*SIN(RADIANS(T188))+COS(RADIANS($B$2))*COS(RADIANS(T188))*COS(RADIANS(AC188))))</f>
        <v>42.7502224032347</v>
      </c>
      <c r="AE188" s="0" t="n">
        <f aca="false">90-AD188</f>
        <v>47.2497775967653</v>
      </c>
      <c r="AF188" s="0" t="n">
        <f aca="false">IF(AE188&gt;85,0,IF(AE188&gt;5,58.1/TAN(RADIANS(AE188))-0.07/POWER(TAN(RADIANS(AE188)),3)+0.000086/POWER(TAN(RADIANS(AE188)),5),IF(AE188&gt;-0.575,1735+AE188*(-518.2+AE188*(103.4+AE188*(-12.79+AE188*0.711))),-20.772/TAN(RADIANS(AE188)))))/3600</f>
        <v>0.014903408412684</v>
      </c>
      <c r="AG188" s="0" t="n">
        <f aca="false">AE188+AF188</f>
        <v>47.2646810051779</v>
      </c>
      <c r="AH188" s="0" t="n">
        <f aca="false"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>194.739287578736</v>
      </c>
    </row>
    <row r="189" customFormat="false" ht="15" hidden="false" customHeight="false" outlineLevel="0" collapsed="false">
      <c r="D189" s="6" t="n">
        <f aca="false">D188+1</f>
        <v>44749</v>
      </c>
      <c r="E189" s="7" t="n">
        <f aca="false">$B$5</f>
        <v>0.541666666666667</v>
      </c>
      <c r="F189" s="8" t="n">
        <f aca="false">D189+2415018.5+E189-$B$4/24</f>
        <v>2459768</v>
      </c>
      <c r="G189" s="9" t="n">
        <f aca="false">(F189-2451545)/36525</f>
        <v>0.225133470225873</v>
      </c>
      <c r="I189" s="0" t="n">
        <f aca="false">MOD(280.46646+G189*(36000.76983+G189*0.0003032),360)</f>
        <v>105.444717998516</v>
      </c>
      <c r="J189" s="0" t="n">
        <f aca="false">357.52911+G189*(35999.05029-0.0001537*G189)</f>
        <v>8462.12021883311</v>
      </c>
      <c r="K189" s="0" t="n">
        <f aca="false">0.016708634-G189*(0.000042037+0.0000001267*G189)</f>
        <v>0.0166991636425126</v>
      </c>
      <c r="L189" s="0" t="n">
        <f aca="false">SIN(RADIANS(J189))*(1.914602-G189*(0.004817+0.000014*G189))+SIN(RADIANS(2*J189))*(0.019993-0.000101*G189)+SIN(RADIANS(3*J189))*0.000289</f>
        <v>-0.0693485220968144</v>
      </c>
      <c r="M189" s="0" t="n">
        <f aca="false">I189+L189</f>
        <v>105.37536947642</v>
      </c>
      <c r="N189" s="0" t="n">
        <f aca="false">J189+L189</f>
        <v>8462.05087031102</v>
      </c>
      <c r="O189" s="0" t="n">
        <f aca="false">(1.000001018*(1-K189*K189))/(1+K189*COS(RADIANS(N189)))</f>
        <v>1.0166891387407</v>
      </c>
      <c r="P189" s="0" t="n">
        <f aca="false">M189-0.00569-0.00478*SIN(RADIANS(125.04-1934.136*G189))</f>
        <v>105.366039255699</v>
      </c>
      <c r="Q189" s="0" t="n">
        <f aca="false">23+(26+((21.448-G189*(46.815+G189*(0.00059-G189*0.001813))))/60)/60</f>
        <v>23.436363435382</v>
      </c>
      <c r="R189" s="0" t="n">
        <f aca="false">Q189+0.00256*COS(RADIANS(125.04-1934.136*G189))</f>
        <v>23.4380225797813</v>
      </c>
      <c r="S189" s="0" t="n">
        <f aca="false">DEGREES(ATAN2(COS(RADIANS(P189)),COS(RADIANS(R189))*SIN(RADIANS(P189))))</f>
        <v>106.674091834005</v>
      </c>
      <c r="T189" s="0" t="n">
        <f aca="false">DEGREES(ASIN(SIN(RADIANS(R189))*SIN(RADIANS(P189))))</f>
        <v>22.5530127064479</v>
      </c>
      <c r="U189" s="0" t="n">
        <f aca="false">TAN(RADIANS(R189/2))*TAN(RADIANS(R189/2))</f>
        <v>0.0430297388630132</v>
      </c>
      <c r="V189" s="0" t="n">
        <f aca="false">4*DEGREES(U189*SIN(2*RADIANS(I189))-2*K189*SIN(RADIANS(J189))+4*K189*U189*SIN(RADIANS(J189))*COS(2*RADIANS(I189))-0.5*U189*U189*SIN(4*RADIANS(I189))-1.25*K189*K189*SIN(2*RADIANS(J189)))</f>
        <v>-4.95158687052154</v>
      </c>
      <c r="W189" s="0" t="n">
        <f aca="false">DEGREES(ACOS(COS(RADIANS(90.833))/(COS(RADIANS($B$2))*COS(RADIANS(T189)))-TAN(RADIANS($B$2))*TAN(RADIANS(T189))))</f>
        <v>156.977603852934</v>
      </c>
      <c r="X189" s="7" t="n">
        <f aca="false">(720-4*$B$3-V189+$B$4*60)/1440</f>
        <v>0.511817960326751</v>
      </c>
      <c r="Y189" s="10" t="n">
        <f aca="false">(X189*1440-W189*4)/1440</f>
        <v>0.0757690607352683</v>
      </c>
      <c r="Z189" s="7" t="n">
        <f aca="false">(X189*1440+W189*4)/1440</f>
        <v>0.947866859918234</v>
      </c>
      <c r="AA189" s="0" t="n">
        <f aca="false">8*W189</f>
        <v>1255.82083082347</v>
      </c>
      <c r="AB189" s="0" t="n">
        <f aca="false">MOD(E189*1440+V189+4*$B$3-60*$B$4,1440)</f>
        <v>762.982137129479</v>
      </c>
      <c r="AC189" s="0" t="n">
        <f aca="false">IF(AB189/4&lt;0,AB189/4+180,AB189/4-180)</f>
        <v>10.7455342823696</v>
      </c>
      <c r="AD189" s="0" t="n">
        <f aca="false">DEGREES(ACOS(SIN(RADIANS($B$2))*SIN(RADIANS(T189))+COS(RADIANS($B$2))*COS(RADIANS(T189))*COS(RADIANS(AC189))))</f>
        <v>42.8506460544778</v>
      </c>
      <c r="AE189" s="0" t="n">
        <f aca="false">90-AD189</f>
        <v>47.1493539455222</v>
      </c>
      <c r="AF189" s="0" t="n">
        <f aca="false">IF(AE189&gt;85,0,IF(AE189&gt;5,58.1/TAN(RADIANS(AE189))-0.07/POWER(TAN(RADIANS(AE189)),3)+0.000086/POWER(TAN(RADIANS(AE189)),5),IF(AE189&gt;-0.575,1735+AE189*(-518.2+AE189*(103.4+AE189*(-12.79+AE189*0.711))),-20.772/TAN(RADIANS(AE189)))))/3600</f>
        <v>0.0149557895952101</v>
      </c>
      <c r="AG189" s="0" t="n">
        <f aca="false">AE189+AF189</f>
        <v>47.1643097351174</v>
      </c>
      <c r="AH189" s="0" t="n">
        <f aca="false"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>194.666100596432</v>
      </c>
    </row>
    <row r="190" customFormat="false" ht="15" hidden="false" customHeight="false" outlineLevel="0" collapsed="false">
      <c r="D190" s="6" t="n">
        <f aca="false">D189+1</f>
        <v>44750</v>
      </c>
      <c r="E190" s="7" t="n">
        <f aca="false">$B$5</f>
        <v>0.541666666666667</v>
      </c>
      <c r="F190" s="8" t="n">
        <f aca="false">D190+2415018.5+E190-$B$4/24</f>
        <v>2459769</v>
      </c>
      <c r="G190" s="9" t="n">
        <f aca="false">(F190-2451545)/36525</f>
        <v>0.225160848733744</v>
      </c>
      <c r="I190" s="0" t="n">
        <f aca="false">MOD(280.46646+G190*(36000.76983+G190*0.0003032),360)</f>
        <v>106.430365362417</v>
      </c>
      <c r="J190" s="0" t="n">
        <f aca="false">357.52911+G190*(35999.05029-0.0001537*G190)</f>
        <v>8463.10581911294</v>
      </c>
      <c r="K190" s="0" t="n">
        <f aca="false">0.016708634-G190*(0.000042037+0.0000001267*G190)</f>
        <v>0.0166991624900402</v>
      </c>
      <c r="L190" s="0" t="n">
        <f aca="false">SIN(RADIANS(J190))*(1.914602-G190*(0.004817+0.000014*G190))+SIN(RADIANS(2*J190))*(0.019993-0.000101*G190)+SIN(RADIANS(3*J190))*0.000289</f>
        <v>-0.101560750834328</v>
      </c>
      <c r="M190" s="0" t="n">
        <f aca="false">I190+L190</f>
        <v>106.328804611583</v>
      </c>
      <c r="N190" s="0" t="n">
        <f aca="false">J190+L190</f>
        <v>8463.00425836211</v>
      </c>
      <c r="O190" s="0" t="n">
        <f aca="false">(1.000001018*(1-K190*K190))/(1+K190*COS(RADIANS(N190)))</f>
        <v>1.01667646786641</v>
      </c>
      <c r="P190" s="0" t="n">
        <f aca="false">M190-0.00569-0.00478*SIN(RADIANS(125.04-1934.136*G190))</f>
        <v>106.319477255581</v>
      </c>
      <c r="Q190" s="0" t="n">
        <f aca="false">23+(26+((21.448-G190*(46.815+G190*(0.00059-G190*0.001813))))/60)/60</f>
        <v>23.4363630793474</v>
      </c>
      <c r="R190" s="0" t="n">
        <f aca="false">Q190+0.00256*COS(RADIANS(125.04-1934.136*G190))</f>
        <v>23.4380240248684</v>
      </c>
      <c r="S190" s="0" t="n">
        <f aca="false">DEGREES(ATAN2(COS(RADIANS(P190)),COS(RADIANS(R190))*SIN(RADIANS(P190))))</f>
        <v>107.698913400184</v>
      </c>
      <c r="T190" s="0" t="n">
        <f aca="false">DEGREES(ASIN(SIN(RADIANS(R190))*SIN(RADIANS(P190))))</f>
        <v>22.4409567660215</v>
      </c>
      <c r="U190" s="0" t="n">
        <f aca="false">TAN(RADIANS(R190/2))*TAN(RADIANS(R190/2))</f>
        <v>0.0430297443199942</v>
      </c>
      <c r="V190" s="0" t="n">
        <f aca="false">4*DEGREES(U190*SIN(2*RADIANS(I190))-2*K190*SIN(RADIANS(J190))+4*K190*U190*SIN(RADIANS(J190))*COS(2*RADIANS(I190))-0.5*U190*U190*SIN(4*RADIANS(I190))-1.25*K190*K190*SIN(2*RADIANS(J190)))</f>
        <v>-5.10830140945606</v>
      </c>
      <c r="W190" s="0" t="n">
        <f aca="false">DEGREES(ACOS(COS(RADIANS(90.833))/(COS(RADIANS($B$2))*COS(RADIANS(T190)))-TAN(RADIANS($B$2))*TAN(RADIANS(T190))))</f>
        <v>156.26952020554</v>
      </c>
      <c r="X190" s="7" t="n">
        <f aca="false">(720-4*$B$3-V190+$B$4*60)/1440</f>
        <v>0.511926789867678</v>
      </c>
      <c r="Y190" s="10" t="n">
        <f aca="false">(X190*1440-W190*4)/1440</f>
        <v>0.0778447892967346</v>
      </c>
      <c r="Z190" s="7" t="n">
        <f aca="false">(X190*1440+W190*4)/1440</f>
        <v>0.946008790438621</v>
      </c>
      <c r="AA190" s="0" t="n">
        <f aca="false">8*W190</f>
        <v>1250.15616164432</v>
      </c>
      <c r="AB190" s="0" t="n">
        <f aca="false">MOD(E190*1440+V190+4*$B$3-60*$B$4,1440)</f>
        <v>762.825422590544</v>
      </c>
      <c r="AC190" s="0" t="n">
        <f aca="false">IF(AB190/4&lt;0,AB190/4+180,AB190/4-180)</f>
        <v>10.706355647636</v>
      </c>
      <c r="AD190" s="0" t="n">
        <f aca="false">DEGREES(ACOS(SIN(RADIANS($B$2))*SIN(RADIANS(T190))+COS(RADIANS($B$2))*COS(RADIANS(T190))*COS(RADIANS(AC190))))</f>
        <v>42.9577311667799</v>
      </c>
      <c r="AE190" s="0" t="n">
        <f aca="false">90-AD190</f>
        <v>47.0422688332201</v>
      </c>
      <c r="AF190" s="0" t="n">
        <f aca="false">IF(AE190&gt;85,0,IF(AE190&gt;5,58.1/TAN(RADIANS(AE190))-0.07/POWER(TAN(RADIANS(AE190)),3)+0.000086/POWER(TAN(RADIANS(AE190)),5),IF(AE190&gt;-0.575,1735+AE190*(-518.2+AE190*(103.4+AE190*(-12.79+AE190*0.711))),-20.772/TAN(RADIANS(AE190)))))/3600</f>
        <v>0.0150118321359396</v>
      </c>
      <c r="AG190" s="0" t="n">
        <f aca="false">AE190+AF190</f>
        <v>47.057280665356</v>
      </c>
      <c r="AH190" s="0" t="n">
        <f aca="false"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>194.594145522887</v>
      </c>
    </row>
    <row r="191" customFormat="false" ht="15" hidden="false" customHeight="false" outlineLevel="0" collapsed="false">
      <c r="D191" s="6" t="n">
        <f aca="false">D190+1</f>
        <v>44751</v>
      </c>
      <c r="E191" s="7" t="n">
        <f aca="false">$B$5</f>
        <v>0.541666666666667</v>
      </c>
      <c r="F191" s="8" t="n">
        <f aca="false">D191+2415018.5+E191-$B$4/24</f>
        <v>2459770</v>
      </c>
      <c r="G191" s="9" t="n">
        <f aca="false">(F191-2451545)/36525</f>
        <v>0.225188227241615</v>
      </c>
      <c r="I191" s="0" t="n">
        <f aca="false">MOD(280.46646+G191*(36000.76983+G191*0.0003032),360)</f>
        <v>107.41601272632</v>
      </c>
      <c r="J191" s="0" t="n">
        <f aca="false">357.52911+G191*(35999.05029-0.0001537*G191)</f>
        <v>8464.09141939277</v>
      </c>
      <c r="K191" s="0" t="n">
        <f aca="false">0.016708634-G191*(0.000042037+0.0000001267*G191)</f>
        <v>0.0166991613375677</v>
      </c>
      <c r="L191" s="0" t="n">
        <f aca="false">SIN(RADIANS(J191))*(1.914602-G191*(0.004817+0.000014*G191))+SIN(RADIANS(2*J191))*(0.019993-0.000101*G191)+SIN(RADIANS(3*J191))*0.000289</f>
        <v>-0.133744730575409</v>
      </c>
      <c r="M191" s="0" t="n">
        <f aca="false">I191+L191</f>
        <v>107.282267995745</v>
      </c>
      <c r="N191" s="0" t="n">
        <f aca="false">J191+L191</f>
        <v>8463.9576746622</v>
      </c>
      <c r="O191" s="0" t="n">
        <f aca="false">(1.000001018*(1-K191*K191))/(1+K191*COS(RADIANS(N191)))</f>
        <v>1.01665902302508</v>
      </c>
      <c r="P191" s="0" t="n">
        <f aca="false">M191-0.00569-0.00478*SIN(RADIANS(125.04-1934.136*G191))</f>
        <v>107.272943507568</v>
      </c>
      <c r="Q191" s="0" t="n">
        <f aca="false">23+(26+((21.448-G191*(46.815+G191*(0.00059-G191*0.001813))))/60)/60</f>
        <v>23.4363627233128</v>
      </c>
      <c r="R191" s="0" t="n">
        <f aca="false">Q191+0.00256*COS(RADIANS(125.04-1934.136*G191))</f>
        <v>23.4380254685367</v>
      </c>
      <c r="S191" s="0" t="n">
        <f aca="false">DEGREES(ATAN2(COS(RADIANS(P191)),COS(RADIANS(R191))*SIN(RADIANS(P191))))</f>
        <v>108.722063490113</v>
      </c>
      <c r="T191" s="0" t="n">
        <f aca="false">DEGREES(ASIN(SIN(RADIANS(R191))*SIN(RADIANS(P191))))</f>
        <v>22.3224405316561</v>
      </c>
      <c r="U191" s="0" t="n">
        <f aca="false">TAN(RADIANS(R191/2))*TAN(RADIANS(R191/2))</f>
        <v>0.043029749771618</v>
      </c>
      <c r="V191" s="0" t="n">
        <f aca="false">4*DEGREES(U191*SIN(2*RADIANS(I191))-2*K191*SIN(RADIANS(J191))+4*K191*U191*SIN(RADIANS(J191))*COS(2*RADIANS(I191))-0.5*U191*U191*SIN(4*RADIANS(I191))-1.25*K191*K191*SIN(2*RADIANS(J191)))</f>
        <v>-5.2583462844158</v>
      </c>
      <c r="W191" s="0" t="n">
        <f aca="false">DEGREES(ACOS(COS(RADIANS(90.833))/(COS(RADIANS($B$2))*COS(RADIANS(T191)))-TAN(RADIANS($B$2))*TAN(RADIANS(T191))))</f>
        <v>155.542869723485</v>
      </c>
      <c r="X191" s="7" t="n">
        <f aca="false">(720-4*$B$3-V191+$B$4*60)/1440</f>
        <v>0.512030987697511</v>
      </c>
      <c r="Y191" s="10" t="n">
        <f aca="false">(X191*1440-W191*4)/1440</f>
        <v>0.0799674606878312</v>
      </c>
      <c r="Z191" s="7" t="n">
        <f aca="false">(X191*1440+W191*4)/1440</f>
        <v>0.944094514707191</v>
      </c>
      <c r="AA191" s="0" t="n">
        <f aca="false">8*W191</f>
        <v>1244.34295778788</v>
      </c>
      <c r="AB191" s="0" t="n">
        <f aca="false">MOD(E191*1440+V191+4*$B$3-60*$B$4,1440)</f>
        <v>762.675377715584</v>
      </c>
      <c r="AC191" s="0" t="n">
        <f aca="false">IF(AB191/4&lt;0,AB191/4+180,AB191/4-180)</f>
        <v>10.6688444288961</v>
      </c>
      <c r="AD191" s="0" t="n">
        <f aca="false">DEGREES(ACOS(SIN(RADIANS($B$2))*SIN(RADIANS(T191))+COS(RADIANS($B$2))*COS(RADIANS(T191))*COS(RADIANS(AC191))))</f>
        <v>43.0714401255173</v>
      </c>
      <c r="AE191" s="0" t="n">
        <f aca="false">90-AD191</f>
        <v>46.9285598744828</v>
      </c>
      <c r="AF191" s="0" t="n">
        <f aca="false">IF(AE191&gt;85,0,IF(AE191&gt;5,58.1/TAN(RADIANS(AE191))-0.07/POWER(TAN(RADIANS(AE191)),3)+0.000086/POWER(TAN(RADIANS(AE191)),5),IF(AE191&gt;-0.575,1735+AE191*(-518.2+AE191*(103.4+AE191*(-12.79+AE191*0.711))),-20.772/TAN(RADIANS(AE191)))))/3600</f>
        <v>0.0150715537287139</v>
      </c>
      <c r="AG191" s="0" t="n">
        <f aca="false">AE191+AF191</f>
        <v>46.9436314282115</v>
      </c>
      <c r="AH191" s="0" t="n">
        <f aca="false"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>194.523547788141</v>
      </c>
    </row>
    <row r="192" customFormat="false" ht="15" hidden="false" customHeight="false" outlineLevel="0" collapsed="false">
      <c r="D192" s="6" t="n">
        <f aca="false">D191+1</f>
        <v>44752</v>
      </c>
      <c r="E192" s="7" t="n">
        <f aca="false">$B$5</f>
        <v>0.541666666666667</v>
      </c>
      <c r="F192" s="8" t="n">
        <f aca="false">D192+2415018.5+E192-$B$4/24</f>
        <v>2459771</v>
      </c>
      <c r="G192" s="9" t="n">
        <f aca="false">(F192-2451545)/36525</f>
        <v>0.225215605749487</v>
      </c>
      <c r="I192" s="0" t="n">
        <f aca="false">MOD(280.46646+G192*(36000.76983+G192*0.0003032),360)</f>
        <v>108.401660090225</v>
      </c>
      <c r="J192" s="0" t="n">
        <f aca="false">357.52911+G192*(35999.05029-0.0001537*G192)</f>
        <v>8465.0770196726</v>
      </c>
      <c r="K192" s="0" t="n">
        <f aca="false">0.016708634-G192*(0.000042037+0.0000001267*G192)</f>
        <v>0.016699160185095</v>
      </c>
      <c r="L192" s="0" t="n">
        <f aca="false">SIN(RADIANS(J192))*(1.914602-G192*(0.004817+0.000014*G192))+SIN(RADIANS(2*J192))*(0.019993-0.000101*G192)+SIN(RADIANS(3*J192))*0.000289</f>
        <v>-0.165891508405665</v>
      </c>
      <c r="M192" s="0" t="n">
        <f aca="false">I192+L192</f>
        <v>108.235768581819</v>
      </c>
      <c r="N192" s="0" t="n">
        <f aca="false">J192+L192</f>
        <v>8464.91112816419</v>
      </c>
      <c r="O192" s="0" t="n">
        <f aca="false">(1.000001018*(1-K192*K192))/(1+K192*COS(RADIANS(N192)))</f>
        <v>1.01663680888387</v>
      </c>
      <c r="P192" s="0" t="n">
        <f aca="false">M192-0.00569-0.00478*SIN(RADIANS(125.04-1934.136*G192))</f>
        <v>108.226446964573</v>
      </c>
      <c r="Q192" s="0" t="n">
        <f aca="false">23+(26+((21.448-G192*(46.815+G192*(0.00059-G192*0.001813))))/60)/60</f>
        <v>23.4363623672782</v>
      </c>
      <c r="R192" s="0" t="n">
        <f aca="false">Q192+0.00256*COS(RADIANS(125.04-1934.136*G192))</f>
        <v>23.4380269107847</v>
      </c>
      <c r="S192" s="0" t="n">
        <f aca="false">DEGREES(ATAN2(COS(RADIANS(P192)),COS(RADIANS(R192))*SIN(RADIANS(P192))))</f>
        <v>109.743470136174</v>
      </c>
      <c r="T192" s="0" t="n">
        <f aca="false">DEGREES(ASIN(SIN(RADIANS(R192))*SIN(RADIANS(P192))))</f>
        <v>22.1975109741952</v>
      </c>
      <c r="U192" s="0" t="n">
        <f aca="false">TAN(RADIANS(R192/2))*TAN(RADIANS(R192/2))</f>
        <v>0.043029755217879</v>
      </c>
      <c r="V192" s="0" t="n">
        <f aca="false">4*DEGREES(U192*SIN(2*RADIANS(I192))-2*K192*SIN(RADIANS(J192))+4*K192*U192*SIN(RADIANS(J192))*COS(2*RADIANS(I192))-0.5*U192*U192*SIN(4*RADIANS(I192))-1.25*K192*K192*SIN(2*RADIANS(J192)))</f>
        <v>-5.40143187867581</v>
      </c>
      <c r="W192" s="0" t="n">
        <f aca="false">DEGREES(ACOS(COS(RADIANS(90.833))/(COS(RADIANS($B$2))*COS(RADIANS(T192)))-TAN(RADIANS($B$2))*TAN(RADIANS(T192))))</f>
        <v>154.799518486512</v>
      </c>
      <c r="X192" s="7" t="n">
        <f aca="false">(720-4*$B$3-V192+$B$4*60)/1440</f>
        <v>0.512130352693525</v>
      </c>
      <c r="Y192" s="10" t="n">
        <f aca="false">(X192*1440-W192*4)/1440</f>
        <v>0.082131690230991</v>
      </c>
      <c r="Z192" s="7" t="n">
        <f aca="false">(X192*1440+W192*4)/1440</f>
        <v>0.942129015156059</v>
      </c>
      <c r="AA192" s="0" t="n">
        <f aca="false">8*W192</f>
        <v>1238.3961478921</v>
      </c>
      <c r="AB192" s="0" t="n">
        <f aca="false">MOD(E192*1440+V192+4*$B$3-60*$B$4,1440)</f>
        <v>762.532292121324</v>
      </c>
      <c r="AC192" s="0" t="n">
        <f aca="false">IF(AB192/4&lt;0,AB192/4+180,AB192/4-180)</f>
        <v>10.633073030331</v>
      </c>
      <c r="AD192" s="0" t="n">
        <f aca="false">DEGREES(ACOS(SIN(RADIANS($B$2))*SIN(RADIANS(T192))+COS(RADIANS($B$2))*COS(RADIANS(T192))*COS(RADIANS(AC192))))</f>
        <v>43.1917327362747</v>
      </c>
      <c r="AE192" s="0" t="n">
        <f aca="false">90-AD192</f>
        <v>46.8082672637253</v>
      </c>
      <c r="AF192" s="0" t="n">
        <f aca="false">IF(AE192&gt;85,0,IF(AE192&gt;5,58.1/TAN(RADIANS(AE192))-0.07/POWER(TAN(RADIANS(AE192)),3)+0.000086/POWER(TAN(RADIANS(AE192)),5),IF(AE192&gt;-0.575,1735+AE192*(-518.2+AE192*(103.4+AE192*(-12.79+AE192*0.711))),-20.772/TAN(RADIANS(AE192)))))/3600</f>
        <v>0.0151349732158112</v>
      </c>
      <c r="AG192" s="0" t="n">
        <f aca="false">AE192+AF192</f>
        <v>46.8234022369411</v>
      </c>
      <c r="AH192" s="0" t="n">
        <f aca="false"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>194.454428413706</v>
      </c>
    </row>
    <row r="193" customFormat="false" ht="15" hidden="false" customHeight="false" outlineLevel="0" collapsed="false">
      <c r="D193" s="6" t="n">
        <f aca="false">D192+1</f>
        <v>44753</v>
      </c>
      <c r="E193" s="7" t="n">
        <f aca="false">$B$5</f>
        <v>0.541666666666667</v>
      </c>
      <c r="F193" s="8" t="n">
        <f aca="false">D193+2415018.5+E193-$B$4/24</f>
        <v>2459772</v>
      </c>
      <c r="G193" s="9" t="n">
        <f aca="false">(F193-2451545)/36525</f>
        <v>0.225242984257358</v>
      </c>
      <c r="I193" s="0" t="n">
        <f aca="false">MOD(280.46646+G193*(36000.76983+G193*0.0003032),360)</f>
        <v>109.387307454128</v>
      </c>
      <c r="J193" s="0" t="n">
        <f aca="false">357.52911+G193*(35999.05029-0.0001537*G193)</f>
        <v>8466.06261995243</v>
      </c>
      <c r="K193" s="0" t="n">
        <f aca="false">0.016708634-G193*(0.000042037+0.0000001267*G193)</f>
        <v>0.016699159032622</v>
      </c>
      <c r="L193" s="0" t="n">
        <f aca="false">SIN(RADIANS(J193))*(1.914602-G193*(0.004817+0.000014*G193))+SIN(RADIANS(2*J193))*(0.019993-0.000101*G193)+SIN(RADIANS(3*J193))*0.000289</f>
        <v>-0.197992139820954</v>
      </c>
      <c r="M193" s="0" t="n">
        <f aca="false">I193+L193</f>
        <v>109.189315314307</v>
      </c>
      <c r="N193" s="0" t="n">
        <f aca="false">J193+L193</f>
        <v>8465.86462781261</v>
      </c>
      <c r="O193" s="0" t="n">
        <f aca="false">(1.000001018*(1-K193*K193))/(1+K193*COS(RADIANS(N193)))</f>
        <v>1.01660983138646</v>
      </c>
      <c r="P193" s="0" t="n">
        <f aca="false">M193-0.00569-0.00478*SIN(RADIANS(125.04-1934.136*G193))</f>
        <v>109.179996571093</v>
      </c>
      <c r="Q193" s="0" t="n">
        <f aca="false">23+(26+((21.448-G193*(46.815+G193*(0.00059-G193*0.001813))))/60)/60</f>
        <v>23.4363620112436</v>
      </c>
      <c r="R193" s="0" t="n">
        <f aca="false">Q193+0.00256*COS(RADIANS(125.04-1934.136*G193))</f>
        <v>23.4380283516109</v>
      </c>
      <c r="S193" s="0" t="n">
        <f aca="false">DEGREES(ATAN2(COS(RADIANS(P193)),COS(RADIANS(R193))*SIN(RADIANS(P193))))</f>
        <v>110.763064120583</v>
      </c>
      <c r="T193" s="0" t="n">
        <f aca="false">DEGREES(ASIN(SIN(RADIANS(R193))*SIN(RADIANS(P193))))</f>
        <v>22.0662171752879</v>
      </c>
      <c r="U193" s="0" t="n">
        <f aca="false">TAN(RADIANS(R193/2))*TAN(RADIANS(R193/2))</f>
        <v>0.0430297606587711</v>
      </c>
      <c r="V193" s="0" t="n">
        <f aca="false">4*DEGREES(U193*SIN(2*RADIANS(I193))-2*K193*SIN(RADIANS(J193))+4*K193*U193*SIN(RADIANS(J193))*COS(2*RADIANS(I193))-0.5*U193*U193*SIN(4*RADIANS(I193))-1.25*K193*K193*SIN(2*RADIANS(J193)))</f>
        <v>-5.53727943918726</v>
      </c>
      <c r="W193" s="0" t="n">
        <f aca="false">DEGREES(ACOS(COS(RADIANS(90.833))/(COS(RADIANS($B$2))*COS(RADIANS(T193)))-TAN(RADIANS($B$2))*TAN(RADIANS(T193))))</f>
        <v>154.041162624439</v>
      </c>
      <c r="X193" s="7" t="n">
        <f aca="false">(720-4*$B$3-V193+$B$4*60)/1440</f>
        <v>0.512224691277213</v>
      </c>
      <c r="Y193" s="10" t="n">
        <f aca="false">(X193*1440-W193*4)/1440</f>
        <v>0.0843325728759936</v>
      </c>
      <c r="Z193" s="7" t="n">
        <f aca="false">(X193*1440+W193*4)/1440</f>
        <v>0.940116809678433</v>
      </c>
      <c r="AA193" s="0" t="n">
        <f aca="false">8*W193</f>
        <v>1232.32930099551</v>
      </c>
      <c r="AB193" s="0" t="n">
        <f aca="false">MOD(E193*1440+V193+4*$B$3-60*$B$4,1440)</f>
        <v>762.396444560813</v>
      </c>
      <c r="AC193" s="0" t="n">
        <f aca="false">IF(AB193/4&lt;0,AB193/4+180,AB193/4-180)</f>
        <v>10.5991111402032</v>
      </c>
      <c r="AD193" s="0" t="n">
        <f aca="false">DEGREES(ACOS(SIN(RADIANS($B$2))*SIN(RADIANS(T193))+COS(RADIANS($B$2))*COS(RADIANS(T193))*COS(RADIANS(AC193))))</f>
        <v>43.3185662841703</v>
      </c>
      <c r="AE193" s="0" t="n">
        <f aca="false">90-AD193</f>
        <v>46.6814337158297</v>
      </c>
      <c r="AF193" s="0" t="n">
        <f aca="false">IF(AE193&gt;85,0,IF(AE193&gt;5,58.1/TAN(RADIANS(AE193))-0.07/POWER(TAN(RADIANS(AE193)),3)+0.000086/POWER(TAN(RADIANS(AE193)),5),IF(AE193&gt;-0.575,1735+AE193*(-518.2+AE193*(103.4+AE193*(-12.79+AE193*0.711))),-20.772/TAN(RADIANS(AE193)))))/3600</f>
        <v>0.0152021106375976</v>
      </c>
      <c r="AG193" s="0" t="n">
        <f aca="false">AE193+AF193</f>
        <v>46.6966358264673</v>
      </c>
      <c r="AH193" s="0" t="n">
        <f aca="false"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>194.386903777471</v>
      </c>
    </row>
    <row r="194" customFormat="false" ht="15" hidden="false" customHeight="false" outlineLevel="0" collapsed="false">
      <c r="D194" s="6" t="n">
        <f aca="false">D193+1</f>
        <v>44754</v>
      </c>
      <c r="E194" s="7" t="n">
        <f aca="false">$B$5</f>
        <v>0.541666666666667</v>
      </c>
      <c r="F194" s="8" t="n">
        <f aca="false">D194+2415018.5+E194-$B$4/24</f>
        <v>2459773</v>
      </c>
      <c r="G194" s="9" t="n">
        <f aca="false">(F194-2451545)/36525</f>
        <v>0.225270362765229</v>
      </c>
      <c r="I194" s="0" t="n">
        <f aca="false">MOD(280.46646+G194*(36000.76983+G194*0.0003032),360)</f>
        <v>110.372954818033</v>
      </c>
      <c r="J194" s="0" t="n">
        <f aca="false">357.52911+G194*(35999.05029-0.0001537*G194)</f>
        <v>8467.04822023226</v>
      </c>
      <c r="K194" s="0" t="n">
        <f aca="false">0.016708634-G194*(0.000042037+0.0000001267*G194)</f>
        <v>0.0166991578801489</v>
      </c>
      <c r="L194" s="0" t="n">
        <f aca="false">SIN(RADIANS(J194))*(1.914602-G194*(0.004817+0.000014*G194))+SIN(RADIANS(2*J194))*(0.019993-0.000101*G194)+SIN(RADIANS(3*J194))*0.000289</f>
        <v>-0.230037690752693</v>
      </c>
      <c r="M194" s="0" t="n">
        <f aca="false">I194+L194</f>
        <v>110.14291712728</v>
      </c>
      <c r="N194" s="0" t="n">
        <f aca="false">J194+L194</f>
        <v>8466.81818254151</v>
      </c>
      <c r="O194" s="0" t="n">
        <f aca="false">(1.000001018*(1-K194*K194))/(1+K194*COS(RADIANS(N194)))</f>
        <v>1.01657809775191</v>
      </c>
      <c r="P194" s="0" t="n">
        <f aca="false">M194-0.00569-0.00478*SIN(RADIANS(125.04-1934.136*G194))</f>
        <v>110.133601261197</v>
      </c>
      <c r="Q194" s="0" t="n">
        <f aca="false">23+(26+((21.448-G194*(46.815+G194*(0.00059-G194*0.001813))))/60)/60</f>
        <v>23.436361655209</v>
      </c>
      <c r="R194" s="0" t="n">
        <f aca="false">Q194+0.00256*COS(RADIANS(125.04-1934.136*G194))</f>
        <v>23.4380297910138</v>
      </c>
      <c r="S194" s="0" t="n">
        <f aca="false">DEGREES(ATAN2(COS(RADIANS(P194)),COS(RADIANS(R194))*SIN(RADIANS(P194))))</f>
        <v>111.780779065608</v>
      </c>
      <c r="T194" s="0" t="n">
        <f aca="false">DEGREES(ASIN(SIN(RADIANS(R194))*SIN(RADIANS(P194))))</f>
        <v>21.9286102695007</v>
      </c>
      <c r="U194" s="0" t="n">
        <f aca="false">TAN(RADIANS(R194/2))*TAN(RADIANS(R194/2))</f>
        <v>0.0430297660942888</v>
      </c>
      <c r="V194" s="0" t="n">
        <f aca="false">4*DEGREES(U194*SIN(2*RADIANS(I194))-2*K194*SIN(RADIANS(J194))+4*K194*U194*SIN(RADIANS(J194))*COS(2*RADIANS(I194))-0.5*U194*U194*SIN(4*RADIANS(I194))-1.25*K194*K194*SIN(2*RADIANS(J194)))</f>
        <v>-5.66562146601891</v>
      </c>
      <c r="W194" s="0" t="n">
        <f aca="false">DEGREES(ACOS(COS(RADIANS(90.833))/(COS(RADIANS($B$2))*COS(RADIANS(T194)))-TAN(RADIANS($B$2))*TAN(RADIANS(T194))))</f>
        <v>153.269341217392</v>
      </c>
      <c r="X194" s="7" t="n">
        <f aca="false">(720-4*$B$3-V194+$B$4*60)/1440</f>
        <v>0.512313817684735</v>
      </c>
      <c r="Y194" s="10" t="n">
        <f aca="false">(X194*1440-W194*4)/1440</f>
        <v>0.0865656476364232</v>
      </c>
      <c r="Z194" s="7" t="n">
        <f aca="false">(X194*1440+W194*4)/1440</f>
        <v>0.938061987733048</v>
      </c>
      <c r="AA194" s="0" t="n">
        <f aca="false">8*W194</f>
        <v>1226.15472973914</v>
      </c>
      <c r="AB194" s="0" t="n">
        <f aca="false">MOD(E194*1440+V194+4*$B$3-60*$B$4,1440)</f>
        <v>762.268102533981</v>
      </c>
      <c r="AC194" s="0" t="n">
        <f aca="false">IF(AB194/4&lt;0,AB194/4+180,AB194/4-180)</f>
        <v>10.5670256334953</v>
      </c>
      <c r="AD194" s="0" t="n">
        <f aca="false">DEGREES(ACOS(SIN(RADIANS($B$2))*SIN(RADIANS(T194))+COS(RADIANS($B$2))*COS(RADIANS(T194))*COS(RADIANS(AC194))))</f>
        <v>43.4518955960986</v>
      </c>
      <c r="AE194" s="0" t="n">
        <f aca="false">90-AD194</f>
        <v>46.5481044039014</v>
      </c>
      <c r="AF194" s="0" t="n">
        <f aca="false">IF(AE194&gt;85,0,IF(AE194&gt;5,58.1/TAN(RADIANS(AE194))-0.07/POWER(TAN(RADIANS(AE194)),3)+0.000086/POWER(TAN(RADIANS(AE194)),5),IF(AE194&gt;-0.575,1735+AE194*(-518.2+AE194*(103.4+AE194*(-12.79+AE194*0.711))),-20.772/TAN(RADIANS(AE194)))))/3600</f>
        <v>0.0152729872851953</v>
      </c>
      <c r="AG194" s="0" t="n">
        <f aca="false">AE194+AF194</f>
        <v>46.5633773911866</v>
      </c>
      <c r="AH194" s="0" t="n">
        <f aca="false"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>194.321085397511</v>
      </c>
    </row>
    <row r="195" customFormat="false" ht="15" hidden="false" customHeight="false" outlineLevel="0" collapsed="false">
      <c r="D195" s="6" t="n">
        <f aca="false">D194+1</f>
        <v>44755</v>
      </c>
      <c r="E195" s="7" t="n">
        <f aca="false">$B$5</f>
        <v>0.541666666666667</v>
      </c>
      <c r="F195" s="8" t="n">
        <f aca="false">D195+2415018.5+E195-$B$4/24</f>
        <v>2459774</v>
      </c>
      <c r="G195" s="9" t="n">
        <f aca="false">(F195-2451545)/36525</f>
        <v>0.225297741273101</v>
      </c>
      <c r="I195" s="0" t="n">
        <f aca="false">MOD(280.46646+G195*(36000.76983+G195*0.0003032),360)</f>
        <v>111.358602181937</v>
      </c>
      <c r="J195" s="0" t="n">
        <f aca="false">357.52911+G195*(35999.05029-0.0001537*G195)</f>
        <v>8468.03382051209</v>
      </c>
      <c r="K195" s="0" t="n">
        <f aca="false">0.016708634-G195*(0.000042037+0.0000001267*G195)</f>
        <v>0.0166991567276757</v>
      </c>
      <c r="L195" s="0" t="n">
        <f aca="false">SIN(RADIANS(J195))*(1.914602-G195*(0.004817+0.000014*G195))+SIN(RADIANS(2*J195))*(0.019993-0.000101*G195)+SIN(RADIANS(3*J195))*0.000289</f>
        <v>-0.262019239593705</v>
      </c>
      <c r="M195" s="0" t="n">
        <f aca="false">I195+L195</f>
        <v>111.096582942344</v>
      </c>
      <c r="N195" s="0" t="n">
        <f aca="false">J195+L195</f>
        <v>8467.77180127249</v>
      </c>
      <c r="O195" s="0" t="n">
        <f aca="false">(1.000001018*(1-K195*K195))/(1+K195*COS(RADIANS(N195)))</f>
        <v>1.01654161647345</v>
      </c>
      <c r="P195" s="0" t="n">
        <f aca="false">M195-0.00569-0.00478*SIN(RADIANS(125.04-1934.136*G195))</f>
        <v>111.08726995649</v>
      </c>
      <c r="Q195" s="0" t="n">
        <f aca="false">23+(26+((21.448-G195*(46.815+G195*(0.00059-G195*0.001813))))/60)/60</f>
        <v>23.4363612991744</v>
      </c>
      <c r="R195" s="0" t="n">
        <f aca="false">Q195+0.00256*COS(RADIANS(125.04-1934.136*G195))</f>
        <v>23.4380312289918</v>
      </c>
      <c r="S195" s="0" t="n">
        <f aca="false">DEGREES(ATAN2(COS(RADIANS(P195)),COS(RADIANS(R195))*SIN(RADIANS(P195))))</f>
        <v>112.796551516454</v>
      </c>
      <c r="T195" s="0" t="n">
        <f aca="false">DEGREES(ASIN(SIN(RADIANS(R195))*SIN(RADIANS(P195))))</f>
        <v>21.7847433851057</v>
      </c>
      <c r="U195" s="0" t="n">
        <f aca="false">TAN(RADIANS(R195/2))*TAN(RADIANS(R195/2))</f>
        <v>0.0430297715244261</v>
      </c>
      <c r="V195" s="0" t="n">
        <f aca="false">4*DEGREES(U195*SIN(2*RADIANS(I195))-2*K195*SIN(RADIANS(J195))+4*K195*U195*SIN(RADIANS(J195))*COS(2*RADIANS(I195))-0.5*U195*U195*SIN(4*RADIANS(I195))-1.25*K195*K195*SIN(2*RADIANS(J195)))</f>
        <v>-5.78620207455169</v>
      </c>
      <c r="W195" s="0" t="n">
        <f aca="false">DEGREES(ACOS(COS(RADIANS(90.833))/(COS(RADIANS($B$2))*COS(RADIANS(T195)))-TAN(RADIANS($B$2))*TAN(RADIANS(T195))))</f>
        <v>152.485449320372</v>
      </c>
      <c r="X195" s="7" t="n">
        <f aca="false">(720-4*$B$3-V195+$B$4*60)/1440</f>
        <v>0.512397554218439</v>
      </c>
      <c r="Y195" s="10" t="n">
        <f aca="false">(X195*1440-W195*4)/1440</f>
        <v>0.088826861661849</v>
      </c>
      <c r="Z195" s="7" t="n">
        <f aca="false">(X195*1440+W195*4)/1440</f>
        <v>0.935968246775028</v>
      </c>
      <c r="AA195" s="0" t="n">
        <f aca="false">8*W195</f>
        <v>1219.88359456298</v>
      </c>
      <c r="AB195" s="0" t="n">
        <f aca="false">MOD(E195*1440+V195+4*$B$3-60*$B$4,1440)</f>
        <v>762.147521925448</v>
      </c>
      <c r="AC195" s="0" t="n">
        <f aca="false">IF(AB195/4&lt;0,AB195/4+180,AB195/4-180)</f>
        <v>10.5368804813621</v>
      </c>
      <c r="AD195" s="0" t="n">
        <f aca="false">DEGREES(ACOS(SIN(RADIANS($B$2))*SIN(RADIANS(T195))+COS(RADIANS($B$2))*COS(RADIANS(T195))*COS(RADIANS(AC195))))</f>
        <v>43.5916731055757</v>
      </c>
      <c r="AE195" s="0" t="n">
        <f aca="false">90-AD195</f>
        <v>46.4083268944243</v>
      </c>
      <c r="AF195" s="0" t="n">
        <f aca="false">IF(AE195&gt;85,0,IF(AE195&gt;5,58.1/TAN(RADIANS(AE195))-0.07/POWER(TAN(RADIANS(AE195)),3)+0.000086/POWER(TAN(RADIANS(AE195)),5),IF(AE195&gt;-0.575,1735+AE195*(-518.2+AE195*(103.4+AE195*(-12.79+AE195*0.711))),-20.772/TAN(RADIANS(AE195)))))/3600</f>
        <v>0.0153476257561546</v>
      </c>
      <c r="AG195" s="0" t="n">
        <f aca="false">AE195+AF195</f>
        <v>46.4236745201805</v>
      </c>
      <c r="AH195" s="0" t="n">
        <f aca="false"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>194.257079735314</v>
      </c>
    </row>
    <row r="196" customFormat="false" ht="15" hidden="false" customHeight="false" outlineLevel="0" collapsed="false">
      <c r="D196" s="6" t="n">
        <f aca="false">D195+1</f>
        <v>44756</v>
      </c>
      <c r="E196" s="7" t="n">
        <f aca="false">$B$5</f>
        <v>0.541666666666667</v>
      </c>
      <c r="F196" s="8" t="n">
        <f aca="false">D196+2415018.5+E196-$B$4/24</f>
        <v>2459775</v>
      </c>
      <c r="G196" s="9" t="n">
        <f aca="false">(F196-2451545)/36525</f>
        <v>0.225325119780972</v>
      </c>
      <c r="I196" s="0" t="n">
        <f aca="false">MOD(280.46646+G196*(36000.76983+G196*0.0003032),360)</f>
        <v>112.344249545842</v>
      </c>
      <c r="J196" s="0" t="n">
        <f aca="false">357.52911+G196*(35999.05029-0.0001537*G196)</f>
        <v>8469.01942079192</v>
      </c>
      <c r="K196" s="0" t="n">
        <f aca="false">0.016708634-G196*(0.000042037+0.0000001267*G196)</f>
        <v>0.0166991555752022</v>
      </c>
      <c r="L196" s="0" t="n">
        <f aca="false">SIN(RADIANS(J196))*(1.914602-G196*(0.004817+0.000014*G196))+SIN(RADIANS(2*J196))*(0.019993-0.000101*G196)+SIN(RADIANS(3*J196))*0.000289</f>
        <v>-0.293927879223231</v>
      </c>
      <c r="M196" s="0" t="n">
        <f aca="false">I196+L196</f>
        <v>112.050321666619</v>
      </c>
      <c r="N196" s="0" t="n">
        <f aca="false">J196+L196</f>
        <v>8468.72549291269</v>
      </c>
      <c r="O196" s="0" t="n">
        <f aca="false">(1.000001018*(1-K196*K196))/(1+K196*COS(RADIANS(N196)))</f>
        <v>1.01650039731683</v>
      </c>
      <c r="P196" s="0" t="n">
        <f aca="false">M196-0.00569-0.00478*SIN(RADIANS(125.04-1934.136*G196))</f>
        <v>112.041011564088</v>
      </c>
      <c r="Q196" s="0" t="n">
        <f aca="false">23+(26+((21.448-G196*(46.815+G196*(0.00059-G196*0.001813))))/60)/60</f>
        <v>23.4363609431398</v>
      </c>
      <c r="R196" s="0" t="n">
        <f aca="false">Q196+0.00256*COS(RADIANS(125.04-1934.136*G196))</f>
        <v>23.4380326655433</v>
      </c>
      <c r="S196" s="0" t="n">
        <f aca="false">DEGREES(ATAN2(COS(RADIANS(P196)),COS(RADIANS(R196))*SIN(RADIANS(P196))))</f>
        <v>113.810321016799</v>
      </c>
      <c r="T196" s="0" t="n">
        <f aca="false">DEGREES(ASIN(SIN(RADIANS(R196))*SIN(RADIANS(P196))))</f>
        <v>21.6346715837291</v>
      </c>
      <c r="U196" s="0" t="n">
        <f aca="false">TAN(RADIANS(R196/2))*TAN(RADIANS(R196/2))</f>
        <v>0.0430297769491773</v>
      </c>
      <c r="V196" s="0" t="n">
        <f aca="false">4*DEGREES(U196*SIN(2*RADIANS(I196))-2*K196*SIN(RADIANS(J196))+4*K196*U196*SIN(RADIANS(J196))*COS(2*RADIANS(I196))-0.5*U196*U196*SIN(4*RADIANS(I196))-1.25*K196*K196*SIN(2*RADIANS(J196)))</f>
        <v>-5.89877732984643</v>
      </c>
      <c r="W196" s="0" t="n">
        <f aca="false">DEGREES(ACOS(COS(RADIANS(90.833))/(COS(RADIANS($B$2))*COS(RADIANS(T196)))-TAN(RADIANS($B$2))*TAN(RADIANS(T196))))</f>
        <v>151.69075066516</v>
      </c>
      <c r="X196" s="7" t="n">
        <f aca="false">(720-4*$B$3-V196+$B$4*60)/1440</f>
        <v>0.51247573147906</v>
      </c>
      <c r="Y196" s="10" t="n">
        <f aca="false">(X196*1440-W196*4)/1440</f>
        <v>0.0911125351869476</v>
      </c>
      <c r="Z196" s="7" t="n">
        <f aca="false">(X196*1440+W196*4)/1440</f>
        <v>0.933838927771173</v>
      </c>
      <c r="AA196" s="0" t="n">
        <f aca="false">8*W196</f>
        <v>1213.52600532128</v>
      </c>
      <c r="AB196" s="0" t="n">
        <f aca="false">MOD(E196*1440+V196+4*$B$3-60*$B$4,1440)</f>
        <v>762.034946670154</v>
      </c>
      <c r="AC196" s="0" t="n">
        <f aca="false">IF(AB196/4&lt;0,AB196/4+180,AB196/4-180)</f>
        <v>10.5087366675384</v>
      </c>
      <c r="AD196" s="0" t="n">
        <f aca="false">DEGREES(ACOS(SIN(RADIANS($B$2))*SIN(RADIANS(T196))+COS(RADIANS($B$2))*COS(RADIANS(T196))*COS(RADIANS(AC196))))</f>
        <v>43.7378489198738</v>
      </c>
      <c r="AE196" s="0" t="n">
        <f aca="false">90-AD196</f>
        <v>46.2621510801262</v>
      </c>
      <c r="AF196" s="0" t="n">
        <f aca="false">IF(AE196&gt;85,0,IF(AE196&gt;5,58.1/TAN(RADIANS(AE196))-0.07/POWER(TAN(RADIANS(AE196)),3)+0.000086/POWER(TAN(RADIANS(AE196)),5),IF(AE196&gt;-0.575,1735+AE196*(-518.2+AE196*(103.4+AE196*(-12.79+AE196*0.711))),-20.772/TAN(RADIANS(AE196)))))/3600</f>
        <v>0.0154260500131282</v>
      </c>
      <c r="AG196" s="0" t="n">
        <f aca="false">AE196+AF196</f>
        <v>46.2775771301393</v>
      </c>
      <c r="AH196" s="0" t="n">
        <f aca="false"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>194.194988018825</v>
      </c>
    </row>
    <row r="197" customFormat="false" ht="15" hidden="false" customHeight="false" outlineLevel="0" collapsed="false">
      <c r="D197" s="6" t="n">
        <f aca="false">D196+1</f>
        <v>44757</v>
      </c>
      <c r="E197" s="7" t="n">
        <f aca="false">$B$5</f>
        <v>0.541666666666667</v>
      </c>
      <c r="F197" s="8" t="n">
        <f aca="false">D197+2415018.5+E197-$B$4/24</f>
        <v>2459776</v>
      </c>
      <c r="G197" s="9" t="n">
        <f aca="false">(F197-2451545)/36525</f>
        <v>0.225352498288843</v>
      </c>
      <c r="I197" s="0" t="n">
        <f aca="false">MOD(280.46646+G197*(36000.76983+G197*0.0003032),360)</f>
        <v>113.329896909749</v>
      </c>
      <c r="J197" s="0" t="n">
        <f aca="false">357.52911+G197*(35999.05029-0.0001537*G197)</f>
        <v>8470.00502107175</v>
      </c>
      <c r="K197" s="0" t="n">
        <f aca="false">0.016708634-G197*(0.000042037+0.0000001267*G197)</f>
        <v>0.0166991544227285</v>
      </c>
      <c r="L197" s="0" t="n">
        <f aca="false">SIN(RADIANS(J197))*(1.914602-G197*(0.004817+0.000014*G197))+SIN(RADIANS(2*J197))*(0.019993-0.000101*G197)+SIN(RADIANS(3*J197))*0.000289</f>
        <v>-0.325754719032705</v>
      </c>
      <c r="M197" s="0" t="n">
        <f aca="false">I197+L197</f>
        <v>113.004142190716</v>
      </c>
      <c r="N197" s="0" t="n">
        <f aca="false">J197+L197</f>
        <v>8469.67926635271</v>
      </c>
      <c r="O197" s="0" t="n">
        <f aca="false">(1.000001018*(1-K197*K197))/(1+K197*COS(RADIANS(N197)))</f>
        <v>1.01645445131862</v>
      </c>
      <c r="P197" s="0" t="n">
        <f aca="false">M197-0.00569-0.00478*SIN(RADIANS(125.04-1934.136*G197))</f>
        <v>112.994834974601</v>
      </c>
      <c r="Q197" s="0" t="n">
        <f aca="false">23+(26+((21.448-G197*(46.815+G197*(0.00059-G197*0.001813))))/60)/60</f>
        <v>23.4363605871052</v>
      </c>
      <c r="R197" s="0" t="n">
        <f aca="false">Q197+0.00256*COS(RADIANS(125.04-1934.136*G197))</f>
        <v>23.438034100667</v>
      </c>
      <c r="S197" s="0" t="n">
        <f aca="false">DEGREES(ATAN2(COS(RADIANS(P197)),COS(RADIANS(R197))*SIN(RADIANS(P197))))</f>
        <v>114.822030176935</v>
      </c>
      <c r="T197" s="0" t="n">
        <f aca="false">DEGREES(ASIN(SIN(RADIANS(R197))*SIN(RADIANS(P197))))</f>
        <v>21.4784517990499</v>
      </c>
      <c r="U197" s="0" t="n">
        <f aca="false">TAN(RADIANS(R197/2))*TAN(RADIANS(R197/2))</f>
        <v>0.0430297823685366</v>
      </c>
      <c r="V197" s="0" t="n">
        <f aca="false">4*DEGREES(U197*SIN(2*RADIANS(I197))-2*K197*SIN(RADIANS(J197))+4*K197*U197*SIN(RADIANS(J197))*COS(2*RADIANS(I197))-0.5*U197*U197*SIN(4*RADIANS(I197))-1.25*K197*K197*SIN(2*RADIANS(J197)))</f>
        <v>-6.00311555267656</v>
      </c>
      <c r="W197" s="0" t="n">
        <f aca="false">DEGREES(ACOS(COS(RADIANS(90.833))/(COS(RADIANS($B$2))*COS(RADIANS(T197)))-TAN(RADIANS($B$2))*TAN(RADIANS(T197))))</f>
        <v>150.886389751794</v>
      </c>
      <c r="X197" s="7" t="n">
        <f aca="false">(720-4*$B$3-V197+$B$4*60)/1440</f>
        <v>0.512548188578248</v>
      </c>
      <c r="Y197" s="10" t="n">
        <f aca="false">(X197*1440-W197*4)/1440</f>
        <v>0.093419328156599</v>
      </c>
      <c r="Z197" s="7" t="n">
        <f aca="false">(X197*1440+W197*4)/1440</f>
        <v>0.931677048999896</v>
      </c>
      <c r="AA197" s="0" t="n">
        <f aca="false">8*W197</f>
        <v>1207.09111801435</v>
      </c>
      <c r="AB197" s="0" t="n">
        <f aca="false">MOD(E197*1440+V197+4*$B$3-60*$B$4,1440)</f>
        <v>761.930608447323</v>
      </c>
      <c r="AC197" s="0" t="n">
        <f aca="false">IF(AB197/4&lt;0,AB197/4+180,AB197/4-180)</f>
        <v>10.4826521118308</v>
      </c>
      <c r="AD197" s="0" t="n">
        <f aca="false">DEGREES(ACOS(SIN(RADIANS($B$2))*SIN(RADIANS(T197))+COS(RADIANS($B$2))*COS(RADIANS(T197))*COS(RADIANS(AC197))))</f>
        <v>43.8903708891231</v>
      </c>
      <c r="AE197" s="0" t="n">
        <f aca="false">90-AD197</f>
        <v>46.1096291108769</v>
      </c>
      <c r="AF197" s="0" t="n">
        <f aca="false">IF(AE197&gt;85,0,IF(AE197&gt;5,58.1/TAN(RADIANS(AE197))-0.07/POWER(TAN(RADIANS(AE197)),3)+0.000086/POWER(TAN(RADIANS(AE197)),5),IF(AE197&gt;-0.575,1735+AE197*(-518.2+AE197*(103.4+AE197*(-12.79+AE197*0.711))),-20.772/TAN(RADIANS(AE197)))))/3600</f>
        <v>0.0155082854455441</v>
      </c>
      <c r="AG197" s="0" t="n">
        <f aca="false">AE197+AF197</f>
        <v>46.1251373963225</v>
      </c>
      <c r="AH197" s="0" t="n">
        <f aca="false"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>194.134906085575</v>
      </c>
    </row>
    <row r="198" customFormat="false" ht="15" hidden="false" customHeight="false" outlineLevel="0" collapsed="false">
      <c r="D198" s="6" t="n">
        <f aca="false">D197+1</f>
        <v>44758</v>
      </c>
      <c r="E198" s="7" t="n">
        <f aca="false">$B$5</f>
        <v>0.541666666666667</v>
      </c>
      <c r="F198" s="8" t="n">
        <f aca="false">D198+2415018.5+E198-$B$4/24</f>
        <v>2459777</v>
      </c>
      <c r="G198" s="9" t="n">
        <f aca="false">(F198-2451545)/36525</f>
        <v>0.225379876796715</v>
      </c>
      <c r="I198" s="0" t="n">
        <f aca="false">MOD(280.46646+G198*(36000.76983+G198*0.0003032),360)</f>
        <v>114.315544273653</v>
      </c>
      <c r="J198" s="0" t="n">
        <f aca="false">357.52911+G198*(35999.05029-0.0001537*G198)</f>
        <v>8470.99062135157</v>
      </c>
      <c r="K198" s="0" t="n">
        <f aca="false">0.016708634-G198*(0.000042037+0.0000001267*G198)</f>
        <v>0.0166991532702546</v>
      </c>
      <c r="L198" s="0" t="n">
        <f aca="false">SIN(RADIANS(J198))*(1.914602-G198*(0.004817+0.000014*G198))+SIN(RADIANS(2*J198))*(0.019993-0.000101*G198)+SIN(RADIANS(3*J198))*0.000289</f>
        <v>-0.357490886951206</v>
      </c>
      <c r="M198" s="0" t="n">
        <f aca="false">I198+L198</f>
        <v>113.958053386702</v>
      </c>
      <c r="N198" s="0" t="n">
        <f aca="false">J198+L198</f>
        <v>8470.63313046462</v>
      </c>
      <c r="O198" s="0" t="n">
        <f aca="false">(1.000001018*(1-K198*K198))/(1+K198*COS(RADIANS(N198)))</f>
        <v>1.01640379078414</v>
      </c>
      <c r="P198" s="0" t="n">
        <f aca="false">M198-0.00569-0.00478*SIN(RADIANS(125.04-1934.136*G198))</f>
        <v>113.948749060093</v>
      </c>
      <c r="Q198" s="0" t="n">
        <f aca="false">23+(26+((21.448-G198*(46.815+G198*(0.00059-G198*0.001813))))/60)/60</f>
        <v>23.4363602310706</v>
      </c>
      <c r="R198" s="0" t="n">
        <f aca="false">Q198+0.00256*COS(RADIANS(125.04-1934.136*G198))</f>
        <v>23.4380355343611</v>
      </c>
      <c r="S198" s="0" t="n">
        <f aca="false">DEGREES(ATAN2(COS(RADIANS(P198)),COS(RADIANS(R198))*SIN(RADIANS(P198))))</f>
        <v>115.831624734537</v>
      </c>
      <c r="T198" s="0" t="n">
        <f aca="false">DEGREES(ASIN(SIN(RADIANS(R198))*SIN(RADIANS(P198))))</f>
        <v>21.3161427747373</v>
      </c>
      <c r="U198" s="0" t="n">
        <f aca="false">TAN(RADIANS(R198/2))*TAN(RADIANS(R198/2))</f>
        <v>0.0430297877824983</v>
      </c>
      <c r="V198" s="0" t="n">
        <f aca="false">4*DEGREES(U198*SIN(2*RADIANS(I198))-2*K198*SIN(RADIANS(J198))+4*K198*U198*SIN(RADIANS(J198))*COS(2*RADIANS(I198))-0.5*U198*U198*SIN(4*RADIANS(I198))-1.25*K198*K198*SIN(2*RADIANS(J198)))</f>
        <v>-6.09899759684308</v>
      </c>
      <c r="W198" s="0" t="n">
        <f aca="false">DEGREES(ACOS(COS(RADIANS(90.833))/(COS(RADIANS($B$2))*COS(RADIANS(T198)))-TAN(RADIANS($B$2))*TAN(RADIANS(T198))))</f>
        <v>150.07340315955</v>
      </c>
      <c r="X198" s="7" t="n">
        <f aca="false">(720-4*$B$3-V198+$B$4*60)/1440</f>
        <v>0.512614773331141</v>
      </c>
      <c r="Y198" s="10" t="n">
        <f aca="false">(X198*1440-W198*4)/1440</f>
        <v>0.0957442089990564</v>
      </c>
      <c r="Z198" s="7" t="n">
        <f aca="false">(X198*1440+W198*4)/1440</f>
        <v>0.929485337663226</v>
      </c>
      <c r="AA198" s="0" t="n">
        <f aca="false">8*W198</f>
        <v>1200.5872252764</v>
      </c>
      <c r="AB198" s="0" t="n">
        <f aca="false">MOD(E198*1440+V198+4*$B$3-60*$B$4,1440)</f>
        <v>761.834726403157</v>
      </c>
      <c r="AC198" s="0" t="n">
        <f aca="false">IF(AB198/4&lt;0,AB198/4+180,AB198/4-180)</f>
        <v>10.4586816007892</v>
      </c>
      <c r="AD198" s="0" t="n">
        <f aca="false">DEGREES(ACOS(SIN(RADIANS($B$2))*SIN(RADIANS(T198))+COS(RADIANS($B$2))*COS(RADIANS(T198))*COS(RADIANS(AC198))))</f>
        <v>44.0491846770599</v>
      </c>
      <c r="AE198" s="0" t="n">
        <f aca="false">90-AD198</f>
        <v>45.9508153229401</v>
      </c>
      <c r="AF198" s="0" t="n">
        <f aca="false">IF(AE198&gt;85,0,IF(AE198&gt;5,58.1/TAN(RADIANS(AE198))-0.07/POWER(TAN(RADIANS(AE198)),3)+0.000086/POWER(TAN(RADIANS(AE198)),5),IF(AE198&gt;-0.575,1735+AE198*(-518.2+AE198*(103.4+AE198*(-12.79+AE198*0.711))),-20.772/TAN(RADIANS(AE198)))))/3600</f>
        <v>0.0155943589342834</v>
      </c>
      <c r="AG198" s="0" t="n">
        <f aca="false">AE198+AF198</f>
        <v>45.9664096818744</v>
      </c>
      <c r="AH198" s="0" t="n">
        <f aca="false"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>194.076924246051</v>
      </c>
    </row>
    <row r="199" customFormat="false" ht="15" hidden="false" customHeight="false" outlineLevel="0" collapsed="false">
      <c r="D199" s="6" t="n">
        <f aca="false">D198+1</f>
        <v>44759</v>
      </c>
      <c r="E199" s="7" t="n">
        <f aca="false">$B$5</f>
        <v>0.541666666666667</v>
      </c>
      <c r="F199" s="8" t="n">
        <f aca="false">D199+2415018.5+E199-$B$4/24</f>
        <v>2459778</v>
      </c>
      <c r="G199" s="9" t="n">
        <f aca="false">(F199-2451545)/36525</f>
        <v>0.225407255304586</v>
      </c>
      <c r="I199" s="0" t="n">
        <f aca="false">MOD(280.46646+G199*(36000.76983+G199*0.0003032),360)</f>
        <v>115.30119163756</v>
      </c>
      <c r="J199" s="0" t="n">
        <f aca="false">357.52911+G199*(35999.05029-0.0001537*G199)</f>
        <v>8471.9762216314</v>
      </c>
      <c r="K199" s="0" t="n">
        <f aca="false">0.016708634-G199*(0.000042037+0.0000001267*G199)</f>
        <v>0.0166991521177806</v>
      </c>
      <c r="L199" s="0" t="n">
        <f aca="false">SIN(RADIANS(J199))*(1.914602-G199*(0.004817+0.000014*G199))+SIN(RADIANS(2*J199))*(0.019993-0.000101*G199)+SIN(RADIANS(3*J199))*0.000289</f>
        <v>-0.389127531470968</v>
      </c>
      <c r="M199" s="0" t="n">
        <f aca="false">I199+L199</f>
        <v>114.912064106089</v>
      </c>
      <c r="N199" s="0" t="n">
        <f aca="false">J199+L199</f>
        <v>8471.58709409993</v>
      </c>
      <c r="O199" s="0" t="n">
        <f aca="false">(1.000001018*(1-K199*K199))/(1+K199*COS(RADIANS(N199)))</f>
        <v>1.01634842928526</v>
      </c>
      <c r="P199" s="0" t="n">
        <f aca="false">M199-0.00569-0.00478*SIN(RADIANS(125.04-1934.136*G199))</f>
        <v>114.902762672072</v>
      </c>
      <c r="Q199" s="0" t="n">
        <f aca="false">23+(26+((21.448-G199*(46.815+G199*(0.00059-G199*0.001813))))/60)/60</f>
        <v>23.436359875036</v>
      </c>
      <c r="R199" s="0" t="n">
        <f aca="false">Q199+0.00256*COS(RADIANS(125.04-1934.136*G199))</f>
        <v>23.4380369666242</v>
      </c>
      <c r="S199" s="0" t="n">
        <f aca="false">DEGREES(ATAN2(COS(RADIANS(P199)),COS(RADIANS(R199))*SIN(RADIANS(P199))))</f>
        <v>116.83905360812</v>
      </c>
      <c r="T199" s="0" t="n">
        <f aca="false">DEGREES(ASIN(SIN(RADIANS(R199))*SIN(RADIANS(P199))))</f>
        <v>21.1478050018052</v>
      </c>
      <c r="U199" s="0" t="n">
        <f aca="false">TAN(RADIANS(R199/2))*TAN(RADIANS(R199/2))</f>
        <v>0.0430297931910565</v>
      </c>
      <c r="V199" s="0" t="n">
        <f aca="false">4*DEGREES(U199*SIN(2*RADIANS(I199))-2*K199*SIN(RADIANS(J199))+4*K199*U199*SIN(RADIANS(J199))*COS(2*RADIANS(I199))-0.5*U199*U199*SIN(4*RADIANS(I199))-1.25*K199*K199*SIN(2*RADIANS(J199)))</f>
        <v>-6.18621709749497</v>
      </c>
      <c r="W199" s="0" t="n">
        <f aca="false">DEGREES(ACOS(COS(RADIANS(90.833))/(COS(RADIANS($B$2))*COS(RADIANS(T199)))-TAN(RADIANS($B$2))*TAN(RADIANS(T199))))</f>
        <v>149.252729991941</v>
      </c>
      <c r="X199" s="7" t="n">
        <f aca="false">(720-4*$B$3-V199+$B$4*60)/1440</f>
        <v>0.512675342428816</v>
      </c>
      <c r="Y199" s="10" t="n">
        <f aca="false">(X199*1440-W199*4)/1440</f>
        <v>0.0980844257845354</v>
      </c>
      <c r="Z199" s="7" t="n">
        <f aca="false">(X199*1440+W199*4)/1440</f>
        <v>0.927266259073097</v>
      </c>
      <c r="AA199" s="0" t="n">
        <f aca="false">8*W199</f>
        <v>1194.02183993553</v>
      </c>
      <c r="AB199" s="0" t="n">
        <f aca="false">MOD(E199*1440+V199+4*$B$3-60*$B$4,1440)</f>
        <v>761.747506902505</v>
      </c>
      <c r="AC199" s="0" t="n">
        <f aca="false">IF(AB199/4&lt;0,AB199/4+180,AB199/4-180)</f>
        <v>10.4368767256263</v>
      </c>
      <c r="AD199" s="0" t="n">
        <f aca="false">DEGREES(ACOS(SIN(RADIANS($B$2))*SIN(RADIANS(T199))+COS(RADIANS($B$2))*COS(RADIANS(T199))*COS(RADIANS(AC199))))</f>
        <v>44.21423383311</v>
      </c>
      <c r="AE199" s="0" t="n">
        <f aca="false">90-AD199</f>
        <v>45.78576616689</v>
      </c>
      <c r="AF199" s="0" t="n">
        <f aca="false">IF(AE199&gt;85,0,IF(AE199&gt;5,58.1/TAN(RADIANS(AE199))-0.07/POWER(TAN(RADIANS(AE199)),3)+0.000086/POWER(TAN(RADIANS(AE199)),5),IF(AE199&gt;-0.575,1735+AE199*(-518.2+AE199*(103.4+AE199*(-12.79+AE199*0.711))),-20.772/TAN(RADIANS(AE199)))))/3600</f>
        <v>0.0156842989193782</v>
      </c>
      <c r="AG199" s="0" t="n">
        <f aca="false">AE199+AF199</f>
        <v>45.8014504658094</v>
      </c>
      <c r="AH199" s="0" t="n">
        <f aca="false"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>194.021127167325</v>
      </c>
    </row>
    <row r="200" customFormat="false" ht="15" hidden="false" customHeight="false" outlineLevel="0" collapsed="false">
      <c r="D200" s="6" t="n">
        <f aca="false">D199+1</f>
        <v>44760</v>
      </c>
      <c r="E200" s="7" t="n">
        <f aca="false">$B$5</f>
        <v>0.541666666666667</v>
      </c>
      <c r="F200" s="8" t="n">
        <f aca="false">D200+2415018.5+E200-$B$4/24</f>
        <v>2459779</v>
      </c>
      <c r="G200" s="9" t="n">
        <f aca="false">(F200-2451545)/36525</f>
        <v>0.225434633812457</v>
      </c>
      <c r="I200" s="0" t="n">
        <f aca="false">MOD(280.46646+G200*(36000.76983+G200*0.0003032),360)</f>
        <v>116.286839001465</v>
      </c>
      <c r="J200" s="0" t="n">
        <f aca="false">357.52911+G200*(35999.05029-0.0001537*G200)</f>
        <v>8472.96182191123</v>
      </c>
      <c r="K200" s="0" t="n">
        <f aca="false">0.016708634-G200*(0.000042037+0.0000001267*G200)</f>
        <v>0.0166991509653063</v>
      </c>
      <c r="L200" s="0" t="n">
        <f aca="false">SIN(RADIANS(J200))*(1.914602-G200*(0.004817+0.000014*G200))+SIN(RADIANS(2*J200))*(0.019993-0.000101*G200)+SIN(RADIANS(3*J200))*0.000289</f>
        <v>-0.420655823672822</v>
      </c>
      <c r="M200" s="0" t="n">
        <f aca="false">I200+L200</f>
        <v>115.866183177792</v>
      </c>
      <c r="N200" s="0" t="n">
        <f aca="false">J200+L200</f>
        <v>8472.54116608756</v>
      </c>
      <c r="O200" s="0" t="n">
        <f aca="false">(1.000001018*(1-K200*K200))/(1+K200*COS(RADIANS(N200)))</f>
        <v>1.01628838165791</v>
      </c>
      <c r="P200" s="0" t="n">
        <f aca="false">M200-0.00569-0.00478*SIN(RADIANS(125.04-1934.136*G200))</f>
        <v>115.856884639453</v>
      </c>
      <c r="Q200" s="0" t="n">
        <f aca="false">23+(26+((21.448-G200*(46.815+G200*(0.00059-G200*0.001813))))/60)/60</f>
        <v>23.4363595190014</v>
      </c>
      <c r="R200" s="0" t="n">
        <f aca="false">Q200+0.00256*COS(RADIANS(125.04-1934.136*G200))</f>
        <v>23.4380383974548</v>
      </c>
      <c r="S200" s="0" t="n">
        <f aca="false">DEGREES(ATAN2(COS(RADIANS(P200)),COS(RADIANS(R200))*SIN(RADIANS(P200))))</f>
        <v>117.844268943214</v>
      </c>
      <c r="T200" s="0" t="n">
        <f aca="false">DEGREES(ASIN(SIN(RADIANS(R200))*SIN(RADIANS(P200))))</f>
        <v>20.973500655574</v>
      </c>
      <c r="U200" s="0" t="n">
        <f aca="false">TAN(RADIANS(R200/2))*TAN(RADIANS(R200/2))</f>
        <v>0.0430297985942055</v>
      </c>
      <c r="V200" s="0" t="n">
        <f aca="false">4*DEGREES(U200*SIN(2*RADIANS(I200))-2*K200*SIN(RADIANS(J200))+4*K200*U200*SIN(RADIANS(J200))*COS(2*RADIANS(I200))-0.5*U200*U200*SIN(4*RADIANS(I200))-1.25*K200*K200*SIN(2*RADIANS(J200)))</f>
        <v>-6.26458069026993</v>
      </c>
      <c r="W200" s="0" t="n">
        <f aca="false">DEGREES(ACOS(COS(RADIANS(90.833))/(COS(RADIANS($B$2))*COS(RADIANS(T200)))-TAN(RADIANS($B$2))*TAN(RADIANS(T200))))</f>
        <v>148.42522142909</v>
      </c>
      <c r="X200" s="7" t="n">
        <f aca="false">(720-4*$B$3-V200+$B$4*60)/1440</f>
        <v>0.512729761590465</v>
      </c>
      <c r="Y200" s="10" t="n">
        <f aca="false">(X200*1440-W200*4)/1440</f>
        <v>0.100437479842994</v>
      </c>
      <c r="Z200" s="7" t="n">
        <f aca="false">(X200*1440+W200*4)/1440</f>
        <v>0.925022043337937</v>
      </c>
      <c r="AA200" s="0" t="n">
        <f aca="false">8*W200</f>
        <v>1187.40177143272</v>
      </c>
      <c r="AB200" s="0" t="n">
        <f aca="false">MOD(E200*1440+V200+4*$B$3-60*$B$4,1440)</f>
        <v>761.66914330973</v>
      </c>
      <c r="AC200" s="0" t="n">
        <f aca="false">IF(AB200/4&lt;0,AB200/4+180,AB200/4-180)</f>
        <v>10.4172858274325</v>
      </c>
      <c r="AD200" s="0" t="n">
        <f aca="false">DEGREES(ACOS(SIN(RADIANS($B$2))*SIN(RADIANS(T200))+COS(RADIANS($B$2))*COS(RADIANS(T200))*COS(RADIANS(AC200))))</f>
        <v>44.3854598654853</v>
      </c>
      <c r="AE200" s="0" t="n">
        <f aca="false">90-AD200</f>
        <v>45.6145401345147</v>
      </c>
      <c r="AF200" s="0" t="n">
        <f aca="false">IF(AE200&gt;85,0,IF(AE200&gt;5,58.1/TAN(RADIANS(AE200))-0.07/POWER(TAN(RADIANS(AE200)),3)+0.000086/POWER(TAN(RADIANS(AE200)),5),IF(AE200&gt;-0.575,1735+AE200*(-518.2+AE200*(103.4+AE200*(-12.79+AE200*0.711))),-20.772/TAN(RADIANS(AE200)))))/3600</f>
        <v>0.0157781354707447</v>
      </c>
      <c r="AG200" s="0" t="n">
        <f aca="false">AE200+AF200</f>
        <v>45.6303182699855</v>
      </c>
      <c r="AH200" s="0" t="n">
        <f aca="false"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>193.967593776861</v>
      </c>
    </row>
    <row r="201" customFormat="false" ht="15" hidden="false" customHeight="false" outlineLevel="0" collapsed="false">
      <c r="D201" s="6" t="n">
        <f aca="false">D200+1</f>
        <v>44761</v>
      </c>
      <c r="E201" s="7" t="n">
        <f aca="false">$B$5</f>
        <v>0.541666666666667</v>
      </c>
      <c r="F201" s="8" t="n">
        <f aca="false">D201+2415018.5+E201-$B$4/24</f>
        <v>2459780</v>
      </c>
      <c r="G201" s="9" t="n">
        <f aca="false">(F201-2451545)/36525</f>
        <v>0.225462012320329</v>
      </c>
      <c r="I201" s="0" t="n">
        <f aca="false">MOD(280.46646+G201*(36000.76983+G201*0.0003032),360)</f>
        <v>117.272486365373</v>
      </c>
      <c r="J201" s="0" t="n">
        <f aca="false">357.52911+G201*(35999.05029-0.0001537*G201)</f>
        <v>8473.94742219106</v>
      </c>
      <c r="K201" s="0" t="n">
        <f aca="false">0.016708634-G201*(0.000042037+0.0000001267*G201)</f>
        <v>0.0166991498128319</v>
      </c>
      <c r="L201" s="0" t="n">
        <f aca="false">SIN(RADIANS(J201))*(1.914602-G201*(0.004817+0.000014*G201))+SIN(RADIANS(2*J201))*(0.019993-0.000101*G201)+SIN(RADIANS(3*J201))*0.000289</f>
        <v>-0.452066959251817</v>
      </c>
      <c r="M201" s="0" t="n">
        <f aca="false">I201+L201</f>
        <v>116.820419406121</v>
      </c>
      <c r="N201" s="0" t="n">
        <f aca="false">J201+L201</f>
        <v>8473.49535523181</v>
      </c>
      <c r="O201" s="0" t="n">
        <f aca="false">(1.000001018*(1-K201*K201))/(1+K201*COS(RADIANS(N201)))</f>
        <v>1.01622366399933</v>
      </c>
      <c r="P201" s="0" t="n">
        <f aca="false">M201-0.00569-0.00478*SIN(RADIANS(125.04-1934.136*G201))</f>
        <v>116.811123766542</v>
      </c>
      <c r="Q201" s="0" t="n">
        <f aca="false">23+(26+((21.448-G201*(46.815+G201*(0.00059-G201*0.001813))))/60)/60</f>
        <v>23.4363591629668</v>
      </c>
      <c r="R201" s="0" t="n">
        <f aca="false">Q201+0.00256*COS(RADIANS(125.04-1934.136*G201))</f>
        <v>23.4380398268514</v>
      </c>
      <c r="S201" s="0" t="n">
        <f aca="false">DEGREES(ATAN2(COS(RADIANS(P201)),COS(RADIANS(R201))*SIN(RADIANS(P201))))</f>
        <v>118.847226151415</v>
      </c>
      <c r="T201" s="0" t="n">
        <f aca="false">DEGREES(ASIN(SIN(RADIANS(R201))*SIN(RADIANS(P201))))</f>
        <v>20.7932935324069</v>
      </c>
      <c r="U201" s="0" t="n">
        <f aca="false">TAN(RADIANS(R201/2))*TAN(RADIANS(R201/2))</f>
        <v>0.0430298039919395</v>
      </c>
      <c r="V201" s="0" t="n">
        <f aca="false">4*DEGREES(U201*SIN(2*RADIANS(I201))-2*K201*SIN(RADIANS(J201))+4*K201*U201*SIN(RADIANS(J201))*COS(2*RADIANS(I201))-0.5*U201*U201*SIN(4*RADIANS(I201))-1.25*K201*K201*SIN(2*RADIANS(J201)))</f>
        <v>-6.33390820119957</v>
      </c>
      <c r="W201" s="0" t="n">
        <f aca="false">DEGREES(ACOS(COS(RADIANS(90.833))/(COS(RADIANS($B$2))*COS(RADIANS(T201)))-TAN(RADIANS($B$2))*TAN(RADIANS(T201))))</f>
        <v>147.591649400285</v>
      </c>
      <c r="X201" s="7" t="n">
        <f aca="false">(720-4*$B$3-V201+$B$4*60)/1440</f>
        <v>0.512777905695278</v>
      </c>
      <c r="Y201" s="10" t="n">
        <f aca="false">(X201*1440-W201*4)/1440</f>
        <v>0.102801101805597</v>
      </c>
      <c r="Z201" s="7" t="n">
        <f aca="false">(X201*1440+W201*4)/1440</f>
        <v>0.922754709584957</v>
      </c>
      <c r="AA201" s="0" t="n">
        <f aca="false">8*W201</f>
        <v>1180.73319520228</v>
      </c>
      <c r="AB201" s="0" t="n">
        <f aca="false">MOD(E201*1440+V201+4*$B$3-60*$B$4,1440)</f>
        <v>761.5998157988</v>
      </c>
      <c r="AC201" s="0" t="n">
        <f aca="false">IF(AB201/4&lt;0,AB201/4+180,AB201/4-180)</f>
        <v>10.3999539497001</v>
      </c>
      <c r="AD201" s="0" t="n">
        <f aca="false">DEGREES(ACOS(SIN(RADIANS($B$2))*SIN(RADIANS(T201))+COS(RADIANS($B$2))*COS(RADIANS(T201))*COS(RADIANS(AC201))))</f>
        <v>44.5628023149989</v>
      </c>
      <c r="AE201" s="0" t="n">
        <f aca="false">90-AD201</f>
        <v>45.4371976850011</v>
      </c>
      <c r="AF201" s="0" t="n">
        <f aca="false">IF(AE201&gt;85,0,IF(AE201&gt;5,58.1/TAN(RADIANS(AE201))-0.07/POWER(TAN(RADIANS(AE201)),3)+0.000086/POWER(TAN(RADIANS(AE201)),5),IF(AE201&gt;-0.575,1735+AE201*(-518.2+AE201*(103.4+AE201*(-12.79+AE201*0.711))),-20.772/TAN(RADIANS(AE201)))))/3600</f>
        <v>0.0158759003619868</v>
      </c>
      <c r="AG201" s="0" t="n">
        <f aca="false">AE201+AF201</f>
        <v>45.4530735853631</v>
      </c>
      <c r="AH201" s="0" t="n">
        <f aca="false"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>193.916397186304</v>
      </c>
    </row>
    <row r="202" customFormat="false" ht="15" hidden="false" customHeight="false" outlineLevel="0" collapsed="false">
      <c r="D202" s="6" t="n">
        <f aca="false">D201+1</f>
        <v>44762</v>
      </c>
      <c r="E202" s="7" t="n">
        <f aca="false">$B$5</f>
        <v>0.541666666666667</v>
      </c>
      <c r="F202" s="8" t="n">
        <f aca="false">D202+2415018.5+E202-$B$4/24</f>
        <v>2459781</v>
      </c>
      <c r="G202" s="9" t="n">
        <f aca="false">(F202-2451545)/36525</f>
        <v>0.2254893908282</v>
      </c>
      <c r="I202" s="0" t="n">
        <f aca="false">MOD(280.46646+G202*(36000.76983+G202*0.0003032),360)</f>
        <v>118.258133729281</v>
      </c>
      <c r="J202" s="0" t="n">
        <f aca="false">357.52911+G202*(35999.05029-0.0001537*G202)</f>
        <v>8474.93302247088</v>
      </c>
      <c r="K202" s="0" t="n">
        <f aca="false">0.016708634-G202*(0.000042037+0.0000001267*G202)</f>
        <v>0.0166991486603573</v>
      </c>
      <c r="L202" s="0" t="n">
        <f aca="false">SIN(RADIANS(J202))*(1.914602-G202*(0.004817+0.000014*G202))+SIN(RADIANS(2*J202))*(0.019993-0.000101*G202)+SIN(RADIANS(3*J202))*0.000289</f>
        <v>-0.48335216054243</v>
      </c>
      <c r="M202" s="0" t="n">
        <f aca="false">I202+L202</f>
        <v>117.774781568739</v>
      </c>
      <c r="N202" s="0" t="n">
        <f aca="false">J202+L202</f>
        <v>8474.44967031034</v>
      </c>
      <c r="O202" s="0" t="n">
        <f aca="false">(1.000001018*(1-K202*K202))/(1+K202*COS(RADIANS(N202)))</f>
        <v>1.01615429366514</v>
      </c>
      <c r="P202" s="0" t="n">
        <f aca="false">M202-0.00569-0.00478*SIN(RADIANS(125.04-1934.136*G202))</f>
        <v>117.765488830999</v>
      </c>
      <c r="Q202" s="0" t="n">
        <f aca="false">23+(26+((21.448-G202*(46.815+G202*(0.00059-G202*0.001813))))/60)/60</f>
        <v>23.4363588069322</v>
      </c>
      <c r="R202" s="0" t="n">
        <f aca="false">Q202+0.00256*COS(RADIANS(125.04-1934.136*G202))</f>
        <v>23.4380412548123</v>
      </c>
      <c r="S202" s="0" t="n">
        <f aca="false">DEGREES(ATAN2(COS(RADIANS(P202)),COS(RADIANS(R202))*SIN(RADIANS(P202))))</f>
        <v>119.847883942379</v>
      </c>
      <c r="T202" s="0" t="n">
        <f aca="false">DEGREES(ASIN(SIN(RADIANS(R202))*SIN(RADIANS(P202))))</f>
        <v>20.6072489864058</v>
      </c>
      <c r="U202" s="0" t="n">
        <f aca="false">TAN(RADIANS(R202/2))*TAN(RADIANS(R202/2))</f>
        <v>0.0430298093842528</v>
      </c>
      <c r="V202" s="0" t="n">
        <f aca="false">4*DEGREES(U202*SIN(2*RADIANS(I202))-2*K202*SIN(RADIANS(J202))+4*K202*U202*SIN(RADIANS(J202))*COS(2*RADIANS(I202))-0.5*U202*U202*SIN(4*RADIANS(I202))-1.25*K202*K202*SIN(2*RADIANS(J202)))</f>
        <v>-6.39403280740499</v>
      </c>
      <c r="W202" s="0" t="n">
        <f aca="false">DEGREES(ACOS(COS(RADIANS(90.833))/(COS(RADIANS($B$2))*COS(RADIANS(T202)))-TAN(RADIANS($B$2))*TAN(RADIANS(T202))))</f>
        <v>146.752714414758</v>
      </c>
      <c r="X202" s="7" t="n">
        <f aca="false">(720-4*$B$3-V202+$B$4*60)/1440</f>
        <v>0.512819658894031</v>
      </c>
      <c r="Y202" s="10" t="n">
        <f aca="false">(X202*1440-W202*4)/1440</f>
        <v>0.105173229964147</v>
      </c>
      <c r="Z202" s="7" t="n">
        <f aca="false">(X202*1440+W202*4)/1440</f>
        <v>0.920466087823916</v>
      </c>
      <c r="AA202" s="0" t="n">
        <f aca="false">8*W202</f>
        <v>1174.02171531807</v>
      </c>
      <c r="AB202" s="0" t="n">
        <f aca="false">MOD(E202*1440+V202+4*$B$3-60*$B$4,1440)</f>
        <v>761.539691192595</v>
      </c>
      <c r="AC202" s="0" t="n">
        <f aca="false">IF(AB202/4&lt;0,AB202/4+180,AB202/4-180)</f>
        <v>10.3849227981488</v>
      </c>
      <c r="AD202" s="0" t="n">
        <f aca="false">DEGREES(ACOS(SIN(RADIANS($B$2))*SIN(RADIANS(T202))+COS(RADIANS($B$2))*COS(RADIANS(T202))*COS(RADIANS(AC202))))</f>
        <v>44.7461988292884</v>
      </c>
      <c r="AE202" s="0" t="n">
        <f aca="false">90-AD202</f>
        <v>45.2538011707116</v>
      </c>
      <c r="AF202" s="0" t="n">
        <f aca="false">IF(AE202&gt;85,0,IF(AE202&gt;5,58.1/TAN(RADIANS(AE202))-0.07/POWER(TAN(RADIANS(AE202)),3)+0.000086/POWER(TAN(RADIANS(AE202)),5),IF(AE202&gt;-0.575,1735+AE202*(-518.2+AE202*(103.4+AE202*(-12.79+AE202*0.711))),-20.772/TAN(RADIANS(AE202)))))/3600</f>
        <v>0.015977627147303</v>
      </c>
      <c r="AG202" s="0" t="n">
        <f aca="false">AE202+AF202</f>
        <v>45.2697787978589</v>
      </c>
      <c r="AH202" s="0" t="n">
        <f aca="false"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>193.867604634946</v>
      </c>
    </row>
    <row r="203" customFormat="false" ht="15" hidden="false" customHeight="false" outlineLevel="0" collapsed="false">
      <c r="D203" s="6" t="n">
        <f aca="false">D202+1</f>
        <v>44763</v>
      </c>
      <c r="E203" s="7" t="n">
        <f aca="false">$B$5</f>
        <v>0.541666666666667</v>
      </c>
      <c r="F203" s="8" t="n">
        <f aca="false">D203+2415018.5+E203-$B$4/24</f>
        <v>2459782</v>
      </c>
      <c r="G203" s="9" t="n">
        <f aca="false">(F203-2451545)/36525</f>
        <v>0.225516769336071</v>
      </c>
      <c r="I203" s="0" t="n">
        <f aca="false">MOD(280.46646+G203*(36000.76983+G203*0.0003032),360)</f>
        <v>119.24378109319</v>
      </c>
      <c r="J203" s="0" t="n">
        <f aca="false">357.52911+G203*(35999.05029-0.0001537*G203)</f>
        <v>8475.91862275071</v>
      </c>
      <c r="K203" s="0" t="n">
        <f aca="false">0.016708634-G203*(0.000042037+0.0000001267*G203)</f>
        <v>0.0166991475078825</v>
      </c>
      <c r="L203" s="0" t="n">
        <f aca="false">SIN(RADIANS(J203))*(1.914602-G203*(0.004817+0.000014*G203))+SIN(RADIANS(2*J203))*(0.019993-0.000101*G203)+SIN(RADIANS(3*J203))*0.000289</f>
        <v>-0.514502678544164</v>
      </c>
      <c r="M203" s="0" t="n">
        <f aca="false">I203+L203</f>
        <v>118.729278414646</v>
      </c>
      <c r="N203" s="0" t="n">
        <f aca="false">J203+L203</f>
        <v>8475.40412007217</v>
      </c>
      <c r="O203" s="0" t="n">
        <f aca="false">(1.000001018*(1-K203*K203))/(1+K203*COS(RADIANS(N203)))</f>
        <v>1.01608028926615</v>
      </c>
      <c r="P203" s="0" t="n">
        <f aca="false">M203-0.00569-0.00478*SIN(RADIANS(125.04-1934.136*G203))</f>
        <v>118.719988581823</v>
      </c>
      <c r="Q203" s="0" t="n">
        <f aca="false">23+(26+((21.448-G203*(46.815+G203*(0.00059-G203*0.001813))))/60)/60</f>
        <v>23.4363584508976</v>
      </c>
      <c r="R203" s="0" t="n">
        <f aca="false">Q203+0.00256*COS(RADIANS(125.04-1934.136*G203))</f>
        <v>23.4380426813361</v>
      </c>
      <c r="S203" s="0" t="n">
        <f aca="false">DEGREES(ATAN2(COS(RADIANS(P203)),COS(RADIANS(R203))*SIN(RADIANS(P203))))</f>
        <v>120.846204348961</v>
      </c>
      <c r="T203" s="0" t="n">
        <f aca="false">DEGREES(ASIN(SIN(RADIANS(R203))*SIN(RADIANS(P203))))</f>
        <v>20.4154338662223</v>
      </c>
      <c r="U203" s="0" t="n">
        <f aca="false">TAN(RADIANS(R203/2))*TAN(RADIANS(R203/2))</f>
        <v>0.0430298147711396</v>
      </c>
      <c r="V203" s="0" t="n">
        <f aca="false">4*DEGREES(U203*SIN(2*RADIANS(I203))-2*K203*SIN(RADIANS(J203))+4*K203*U203*SIN(RADIANS(J203))*COS(2*RADIANS(I203))-0.5*U203*U203*SIN(4*RADIANS(I203))-1.25*K203*K203*SIN(2*RADIANS(J203)))</f>
        <v>-6.44480116873586</v>
      </c>
      <c r="W203" s="0" t="n">
        <f aca="false">DEGREES(ACOS(COS(RADIANS(90.833))/(COS(RADIANS($B$2))*COS(RADIANS(T203)))-TAN(RADIANS($B$2))*TAN(RADIANS(T203))))</f>
        <v>145.909052603594</v>
      </c>
      <c r="X203" s="7" t="n">
        <f aca="false">(720-4*$B$3-V203+$B$4*60)/1440</f>
        <v>0.512854914700511</v>
      </c>
      <c r="Y203" s="10" t="n">
        <f aca="false">(X203*1440-W203*4)/1440</f>
        <v>0.10755199080164</v>
      </c>
      <c r="Z203" s="7" t="n">
        <f aca="false">(X203*1440+W203*4)/1440</f>
        <v>0.918157838599382</v>
      </c>
      <c r="AA203" s="0" t="n">
        <f aca="false">8*W203</f>
        <v>1167.27242082875</v>
      </c>
      <c r="AB203" s="0" t="n">
        <f aca="false">MOD(E203*1440+V203+4*$B$3-60*$B$4,1440)</f>
        <v>761.488922831264</v>
      </c>
      <c r="AC203" s="0" t="n">
        <f aca="false">IF(AB203/4&lt;0,AB203/4+180,AB203/4-180)</f>
        <v>10.372230707816</v>
      </c>
      <c r="AD203" s="0" t="n">
        <f aca="false">DEGREES(ACOS(SIN(RADIANS($B$2))*SIN(RADIANS(T203))+COS(RADIANS($B$2))*COS(RADIANS(T203))*COS(RADIANS(AC203))))</f>
        <v>44.9355852371715</v>
      </c>
      <c r="AE203" s="0" t="n">
        <f aca="false">90-AD203</f>
        <v>45.0644147628285</v>
      </c>
      <c r="AF203" s="0" t="n">
        <f aca="false">IF(AE203&gt;85,0,IF(AE203&gt;5,58.1/TAN(RADIANS(AE203))-0.07/POWER(TAN(RADIANS(AE203)),3)+0.000086/POWER(TAN(RADIANS(AE203)),5),IF(AE203&gt;-0.575,1735+AE203*(-518.2+AE203*(103.4+AE203*(-12.79+AE203*0.711))),-20.772/TAN(RADIANS(AE203)))))/3600</f>
        <v>0.0160833512415501</v>
      </c>
      <c r="AG203" s="0" t="n">
        <f aca="false">AE203+AF203</f>
        <v>45.08049811407</v>
      </c>
      <c r="AH203" s="0" t="n">
        <f aca="false"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>193.821277452468</v>
      </c>
    </row>
    <row r="204" customFormat="false" ht="15" hidden="false" customHeight="false" outlineLevel="0" collapsed="false">
      <c r="D204" s="6" t="n">
        <f aca="false">D203+1</f>
        <v>44764</v>
      </c>
      <c r="E204" s="7" t="n">
        <f aca="false">$B$5</f>
        <v>0.541666666666667</v>
      </c>
      <c r="F204" s="8" t="n">
        <f aca="false">D204+2415018.5+E204-$B$4/24</f>
        <v>2459783</v>
      </c>
      <c r="G204" s="9" t="n">
        <f aca="false">(F204-2451545)/36525</f>
        <v>0.225544147843943</v>
      </c>
      <c r="I204" s="0" t="n">
        <f aca="false">MOD(280.46646+G204*(36000.76983+G204*0.0003032),360)</f>
        <v>120.229428457098</v>
      </c>
      <c r="J204" s="0" t="n">
        <f aca="false">357.52911+G204*(35999.05029-0.0001537*G204)</f>
        <v>8476.90422303054</v>
      </c>
      <c r="K204" s="0" t="n">
        <f aca="false">0.016708634-G204*(0.000042037+0.0000001267*G204)</f>
        <v>0.0166991463554075</v>
      </c>
      <c r="L204" s="0" t="n">
        <f aca="false">SIN(RADIANS(J204))*(1.914602-G204*(0.004817+0.000014*G204))+SIN(RADIANS(2*J204))*(0.019993-0.000101*G204)+SIN(RADIANS(3*J204))*0.000289</f>
        <v>-0.545509794946487</v>
      </c>
      <c r="M204" s="0" t="n">
        <f aca="false">I204+L204</f>
        <v>119.683918662152</v>
      </c>
      <c r="N204" s="0" t="n">
        <f aca="false">J204+L204</f>
        <v>8476.35871323559</v>
      </c>
      <c r="O204" s="0" t="n">
        <f aca="false">(1.000001018*(1-K204*K204))/(1+K204*COS(RADIANS(N204)))</f>
        <v>1.01600167066494</v>
      </c>
      <c r="P204" s="0" t="n">
        <f aca="false">M204-0.00569-0.00478*SIN(RADIANS(125.04-1934.136*G204))</f>
        <v>119.674631737321</v>
      </c>
      <c r="Q204" s="0" t="n">
        <f aca="false">23+(26+((21.448-G204*(46.815+G204*(0.00059-G204*0.001813))))/60)/60</f>
        <v>23.436358094863</v>
      </c>
      <c r="R204" s="0" t="n">
        <f aca="false">Q204+0.00256*COS(RADIANS(125.04-1934.136*G204))</f>
        <v>23.4380441064214</v>
      </c>
      <c r="S204" s="0" t="n">
        <f aca="false">DEGREES(ATAN2(COS(RADIANS(P204)),COS(RADIANS(R204))*SIN(RADIANS(P204))))</f>
        <v>121.842152745642</v>
      </c>
      <c r="T204" s="0" t="n">
        <f aca="false">DEGREES(ASIN(SIN(RADIANS(R204))*SIN(RADIANS(P204))))</f>
        <v>20.2179164521556</v>
      </c>
      <c r="U204" s="0" t="n">
        <f aca="false">TAN(RADIANS(R204/2))*TAN(RADIANS(R204/2))</f>
        <v>0.0430298201525942</v>
      </c>
      <c r="V204" s="0" t="n">
        <f aca="false">4*DEGREES(U204*SIN(2*RADIANS(I204))-2*K204*SIN(RADIANS(J204))+4*K204*U204*SIN(RADIANS(J204))*COS(2*RADIANS(I204))-0.5*U204*U204*SIN(4*RADIANS(I204))-1.25*K204*K204*SIN(2*RADIANS(J204)))</f>
        <v>-6.48607353059324</v>
      </c>
      <c r="W204" s="0" t="n">
        <f aca="false">DEGREES(ACOS(COS(RADIANS(90.833))/(COS(RADIANS($B$2))*COS(RADIANS(T204)))-TAN(RADIANS($B$2))*TAN(RADIANS(T204))))</f>
        <v>145.061242033479</v>
      </c>
      <c r="X204" s="7" t="n">
        <f aca="false">(720-4*$B$3-V204+$B$4*60)/1440</f>
        <v>0.512883576062912</v>
      </c>
      <c r="Y204" s="10" t="n">
        <f aca="false">(X204*1440-W204*4)/1440</f>
        <v>0.109935681525469</v>
      </c>
      <c r="Z204" s="7" t="n">
        <f aca="false">(X204*1440+W204*4)/1440</f>
        <v>0.915831470600355</v>
      </c>
      <c r="AA204" s="0" t="n">
        <f aca="false">8*W204</f>
        <v>1160.48993626784</v>
      </c>
      <c r="AB204" s="0" t="n">
        <f aca="false">MOD(E204*1440+V204+4*$B$3-60*$B$4,1440)</f>
        <v>761.447650469407</v>
      </c>
      <c r="AC204" s="0" t="n">
        <f aca="false">IF(AB204/4&lt;0,AB204/4+180,AB204/4-180)</f>
        <v>10.3619126173517</v>
      </c>
      <c r="AD204" s="0" t="n">
        <f aca="false">DEGREES(ACOS(SIN(RADIANS($B$2))*SIN(RADIANS(T204))+COS(RADIANS($B$2))*COS(RADIANS(T204))*COS(RADIANS(AC204))))</f>
        <v>45.1308956228492</v>
      </c>
      <c r="AE204" s="0" t="n">
        <f aca="false">90-AD204</f>
        <v>44.8691043771508</v>
      </c>
      <c r="AF204" s="0" t="n">
        <f aca="false">IF(AE204&gt;85,0,IF(AE204&gt;5,58.1/TAN(RADIANS(AE204))-0.07/POWER(TAN(RADIANS(AE204)),3)+0.000086/POWER(TAN(RADIANS(AE204)),5),IF(AE204&gt;-0.575,1735+AE204*(-518.2+AE204*(103.4+AE204*(-12.79+AE204*0.711))),-20.772/TAN(RADIANS(AE204)))))/3600</f>
        <v>0.0161931100035222</v>
      </c>
      <c r="AG204" s="0" t="n">
        <f aca="false">AE204+AF204</f>
        <v>44.8852974871543</v>
      </c>
      <c r="AH204" s="0" t="n">
        <f aca="false"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>193.777471040462</v>
      </c>
    </row>
    <row r="205" customFormat="false" ht="15" hidden="false" customHeight="false" outlineLevel="0" collapsed="false">
      <c r="D205" s="6" t="n">
        <f aca="false">D204+1</f>
        <v>44765</v>
      </c>
      <c r="E205" s="7" t="n">
        <f aca="false">$B$5</f>
        <v>0.541666666666667</v>
      </c>
      <c r="F205" s="8" t="n">
        <f aca="false">D205+2415018.5+E205-$B$4/24</f>
        <v>2459784</v>
      </c>
      <c r="G205" s="9" t="n">
        <f aca="false">(F205-2451545)/36525</f>
        <v>0.225571526351814</v>
      </c>
      <c r="I205" s="0" t="n">
        <f aca="false">MOD(280.46646+G205*(36000.76983+G205*0.0003032),360)</f>
        <v>121.215075821006</v>
      </c>
      <c r="J205" s="0" t="n">
        <f aca="false">357.52911+G205*(35999.05029-0.0001537*G205)</f>
        <v>8477.88982331036</v>
      </c>
      <c r="K205" s="0" t="n">
        <f aca="false">0.016708634-G205*(0.000042037+0.0000001267*G205)</f>
        <v>0.0166991452029323</v>
      </c>
      <c r="L205" s="0" t="n">
        <f aca="false">SIN(RADIANS(J205))*(1.914602-G205*(0.004817+0.000014*G205))+SIN(RADIANS(2*J205))*(0.019993-0.000101*G205)+SIN(RADIANS(3*J205))*0.000289</f>
        <v>-0.576364824154097</v>
      </c>
      <c r="M205" s="0" t="n">
        <f aca="false">I205+L205</f>
        <v>120.638710996852</v>
      </c>
      <c r="N205" s="0" t="n">
        <f aca="false">J205+L205</f>
        <v>8477.31345848621</v>
      </c>
      <c r="O205" s="0" t="n">
        <f aca="false">(1.000001018*(1-K205*K205))/(1+K205*COS(RADIANS(N205)))</f>
        <v>1.01591845897216</v>
      </c>
      <c r="P205" s="0" t="n">
        <f aca="false">M205-0.00569-0.00478*SIN(RADIANS(125.04-1934.136*G205))</f>
        <v>120.629426983086</v>
      </c>
      <c r="Q205" s="0" t="n">
        <f aca="false">23+(26+((21.448-G205*(46.815+G205*(0.00059-G205*0.001813))))/60)/60</f>
        <v>23.4363577388284</v>
      </c>
      <c r="R205" s="0" t="n">
        <f aca="false">Q205+0.00256*COS(RADIANS(125.04-1934.136*G205))</f>
        <v>23.4380455300664</v>
      </c>
      <c r="S205" s="0" t="n">
        <f aca="false">DEGREES(ATAN2(COS(RADIANS(P205)),COS(RADIANS(R205))*SIN(RADIANS(P205))))</f>
        <v>122.835697860444</v>
      </c>
      <c r="T205" s="0" t="n">
        <f aca="false">DEGREES(ASIN(SIN(RADIANS(R205))*SIN(RADIANS(P205))))</f>
        <v>20.0147663936887</v>
      </c>
      <c r="U205" s="0" t="n">
        <f aca="false">TAN(RADIANS(R205/2))*TAN(RADIANS(R205/2))</f>
        <v>0.0430298255286107</v>
      </c>
      <c r="V205" s="0" t="n">
        <f aca="false">4*DEGREES(U205*SIN(2*RADIANS(I205))-2*K205*SIN(RADIANS(J205))+4*K205*U205*SIN(RADIANS(J205))*COS(2*RADIANS(I205))-0.5*U205*U205*SIN(4*RADIANS(I205))-1.25*K205*K205*SIN(2*RADIANS(J205)))</f>
        <v>-6.51772379828276</v>
      </c>
      <c r="W205" s="0" t="n">
        <f aca="false">DEGREES(ACOS(COS(RADIANS(90.833))/(COS(RADIANS($B$2))*COS(RADIANS(T205)))-TAN(RADIANS($B$2))*TAN(RADIANS(T205))))</f>
        <v>144.209808355786</v>
      </c>
      <c r="X205" s="7" t="n">
        <f aca="false">(720-4*$B$3-V205+$B$4*60)/1440</f>
        <v>0.512905555415474</v>
      </c>
      <c r="Y205" s="10" t="n">
        <f aca="false">(X205*1440-W205*4)/1440</f>
        <v>0.112322754427181</v>
      </c>
      <c r="Z205" s="7" t="n">
        <f aca="false">(X205*1440+W205*4)/1440</f>
        <v>0.913488356403768</v>
      </c>
      <c r="AA205" s="0" t="n">
        <f aca="false">8*W205</f>
        <v>1153.67846684628</v>
      </c>
      <c r="AB205" s="0" t="n">
        <f aca="false">MOD(E205*1440+V205+4*$B$3-60*$B$4,1440)</f>
        <v>761.416000201717</v>
      </c>
      <c r="AC205" s="0" t="n">
        <f aca="false">IF(AB205/4&lt;0,AB205/4+180,AB205/4-180)</f>
        <v>10.3540000504293</v>
      </c>
      <c r="AD205" s="0" t="n">
        <f aca="false">DEGREES(ACOS(SIN(RADIANS($B$2))*SIN(RADIANS(T205))+COS(RADIANS($B$2))*COS(RADIANS(T205))*COS(RADIANS(AC205))))</f>
        <v>45.3320623996965</v>
      </c>
      <c r="AE205" s="0" t="n">
        <f aca="false">90-AD205</f>
        <v>44.6679376003035</v>
      </c>
      <c r="AF205" s="0" t="n">
        <f aca="false">IF(AE205&gt;85,0,IF(AE205&gt;5,58.1/TAN(RADIANS(AE205))-0.07/POWER(TAN(RADIANS(AE205)),3)+0.000086/POWER(TAN(RADIANS(AE205)),5),IF(AE205&gt;-0.575,1735+AE205*(-518.2+AE205*(103.4+AE205*(-12.79+AE205*0.711))),-20.772/TAN(RADIANS(AE205)))))/3600</f>
        <v>0.0163069428225166</v>
      </c>
      <c r="AG205" s="0" t="n">
        <f aca="false">AE205+AF205</f>
        <v>44.684244543126</v>
      </c>
      <c r="AH205" s="0" t="n">
        <f aca="false"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>193.736234872168</v>
      </c>
    </row>
    <row r="206" customFormat="false" ht="15" hidden="false" customHeight="false" outlineLevel="0" collapsed="false">
      <c r="D206" s="6" t="n">
        <f aca="false">D205+1</f>
        <v>44766</v>
      </c>
      <c r="E206" s="7" t="n">
        <f aca="false">$B$5</f>
        <v>0.541666666666667</v>
      </c>
      <c r="F206" s="8" t="n">
        <f aca="false">D206+2415018.5+E206-$B$4/24</f>
        <v>2459785</v>
      </c>
      <c r="G206" s="9" t="n">
        <f aca="false">(F206-2451545)/36525</f>
        <v>0.225598904859685</v>
      </c>
      <c r="I206" s="0" t="n">
        <f aca="false">MOD(280.46646+G206*(36000.76983+G206*0.0003032),360)</f>
        <v>122.200723184917</v>
      </c>
      <c r="J206" s="0" t="n">
        <f aca="false">357.52911+G206*(35999.05029-0.0001537*G206)</f>
        <v>8478.87542359019</v>
      </c>
      <c r="K206" s="0" t="n">
        <f aca="false">0.016708634-G206*(0.000042037+0.0000001267*G206)</f>
        <v>0.0166991440504569</v>
      </c>
      <c r="L206" s="0" t="n">
        <f aca="false">SIN(RADIANS(J206))*(1.914602-G206*(0.004817+0.000014*G206))+SIN(RADIANS(2*J206))*(0.019993-0.000101*G206)+SIN(RADIANS(3*J206))*0.000289</f>
        <v>-0.607059115312064</v>
      </c>
      <c r="M206" s="0" t="n">
        <f aca="false">I206+L206</f>
        <v>121.593664069605</v>
      </c>
      <c r="N206" s="0" t="n">
        <f aca="false">J206+L206</f>
        <v>8478.26836447488</v>
      </c>
      <c r="O206" s="0" t="n">
        <f aca="false">(1.000001018*(1-K206*K206))/(1+K206*COS(RADIANS(N206)))</f>
        <v>1.01583067654263</v>
      </c>
      <c r="P206" s="0" t="n">
        <f aca="false">M206-0.00569-0.00478*SIN(RADIANS(125.04-1934.136*G206))</f>
        <v>121.584382969973</v>
      </c>
      <c r="Q206" s="0" t="n">
        <f aca="false">23+(26+((21.448-G206*(46.815+G206*(0.00059-G206*0.001813))))/60)/60</f>
        <v>23.4363573827938</v>
      </c>
      <c r="R206" s="0" t="n">
        <f aca="false">Q206+0.00256*COS(RADIANS(125.04-1934.136*G206))</f>
        <v>23.4380469522698</v>
      </c>
      <c r="S206" s="0" t="n">
        <f aca="false">DEGREES(ATAN2(COS(RADIANS(P206)),COS(RADIANS(R206))*SIN(RADIANS(P206))))</f>
        <v>123.826811780547</v>
      </c>
      <c r="T206" s="0" t="n">
        <f aca="false">DEGREES(ASIN(SIN(RADIANS(R206))*SIN(RADIANS(P206))))</f>
        <v>19.8060546476137</v>
      </c>
      <c r="U206" s="0" t="n">
        <f aca="false">TAN(RADIANS(R206/2))*TAN(RADIANS(R206/2))</f>
        <v>0.0430298308991835</v>
      </c>
      <c r="V206" s="0" t="n">
        <f aca="false">4*DEGREES(U206*SIN(2*RADIANS(I206))-2*K206*SIN(RADIANS(J206))+4*K206*U206*SIN(RADIANS(J206))*COS(2*RADIANS(I206))-0.5*U206*U206*SIN(4*RADIANS(I206))-1.25*K206*K206*SIN(2*RADIANS(J206)))</f>
        <v>-6.53963958334489</v>
      </c>
      <c r="W206" s="0" t="n">
        <f aca="false">DEGREES(ACOS(COS(RADIANS(90.833))/(COS(RADIANS($B$2))*COS(RADIANS(T206)))-TAN(RADIANS($B$2))*TAN(RADIANS(T206))))</f>
        <v>143.355229853984</v>
      </c>
      <c r="X206" s="7" t="n">
        <f aca="false">(720-4*$B$3-V206+$B$4*60)/1440</f>
        <v>0.512920774710656</v>
      </c>
      <c r="Y206" s="10" t="n">
        <f aca="false">(X206*1440-W206*4)/1440</f>
        <v>0.114711802894035</v>
      </c>
      <c r="Z206" s="7" t="n">
        <f aca="false">(X206*1440+W206*4)/1440</f>
        <v>0.911129746527277</v>
      </c>
      <c r="AA206" s="0" t="n">
        <f aca="false">8*W206</f>
        <v>1146.84183883187</v>
      </c>
      <c r="AB206" s="0" t="n">
        <f aca="false">MOD(E206*1440+V206+4*$B$3-60*$B$4,1440)</f>
        <v>761.394084416655</v>
      </c>
      <c r="AC206" s="0" t="n">
        <f aca="false">IF(AB206/4&lt;0,AB206/4+180,AB206/4-180)</f>
        <v>10.3485211041638</v>
      </c>
      <c r="AD206" s="0" t="n">
        <f aca="false">DEGREES(ACOS(SIN(RADIANS($B$2))*SIN(RADIANS(T206))+COS(RADIANS($B$2))*COS(RADIANS(T206))*COS(RADIANS(AC206))))</f>
        <v>45.5390163833907</v>
      </c>
      <c r="AE206" s="0" t="n">
        <f aca="false">90-AD206</f>
        <v>44.4609836166093</v>
      </c>
      <c r="AF206" s="0" t="n">
        <f aca="false">IF(AE206&gt;85,0,IF(AE206&gt;5,58.1/TAN(RADIANS(AE206))-0.07/POWER(TAN(RADIANS(AE206)),3)+0.000086/POWER(TAN(RADIANS(AE206)),5),IF(AE206&gt;-0.575,1735+AE206*(-518.2+AE206*(103.4+AE206*(-12.79+AE206*0.711))),-20.772/TAN(RADIANS(AE206)))))/3600</f>
        <v>0.016424891208273</v>
      </c>
      <c r="AG206" s="0" t="n">
        <f aca="false">AE206+AF206</f>
        <v>44.4774085078176</v>
      </c>
      <c r="AH206" s="0" t="n">
        <f aca="false"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>193.697612509763</v>
      </c>
    </row>
    <row r="207" customFormat="false" ht="15" hidden="false" customHeight="false" outlineLevel="0" collapsed="false">
      <c r="D207" s="6" t="n">
        <f aca="false">D206+1</f>
        <v>44767</v>
      </c>
      <c r="E207" s="7" t="n">
        <f aca="false">$B$5</f>
        <v>0.541666666666667</v>
      </c>
      <c r="F207" s="8" t="n">
        <f aca="false">D207+2415018.5+E207-$B$4/24</f>
        <v>2459786</v>
      </c>
      <c r="G207" s="9" t="n">
        <f aca="false">(F207-2451545)/36525</f>
        <v>0.225626283367556</v>
      </c>
      <c r="I207" s="0" t="n">
        <f aca="false">MOD(280.46646+G207*(36000.76983+G207*0.0003032),360)</f>
        <v>123.186370548827</v>
      </c>
      <c r="J207" s="0" t="n">
        <f aca="false">357.52911+G207*(35999.05029-0.0001537*G207)</f>
        <v>8479.86102387002</v>
      </c>
      <c r="K207" s="0" t="n">
        <f aca="false">0.016708634-G207*(0.000042037+0.0000001267*G207)</f>
        <v>0.0166991428979813</v>
      </c>
      <c r="L207" s="0" t="n">
        <f aca="false">SIN(RADIANS(J207))*(1.914602-G207*(0.004817+0.000014*G207))+SIN(RADIANS(2*J207))*(0.019993-0.000101*G207)+SIN(RADIANS(3*J207))*0.000289</f>
        <v>-0.637584054330037</v>
      </c>
      <c r="M207" s="0" t="n">
        <f aca="false">I207+L207</f>
        <v>122.548786494497</v>
      </c>
      <c r="N207" s="0" t="n">
        <f aca="false">J207+L207</f>
        <v>8479.22343981569</v>
      </c>
      <c r="O207" s="0" t="n">
        <f aca="false">(1.000001018*(1-K207*K207))/(1+K207*COS(RADIANS(N207)))</f>
        <v>1.0157383469712</v>
      </c>
      <c r="P207" s="0" t="n">
        <f aca="false">M207-0.00569-0.00478*SIN(RADIANS(125.04-1934.136*G207))</f>
        <v>122.539508312067</v>
      </c>
      <c r="Q207" s="0" t="n">
        <f aca="false">23+(26+((21.448-G207*(46.815+G207*(0.00059-G207*0.001813))))/60)/60</f>
        <v>23.4363570267592</v>
      </c>
      <c r="R207" s="0" t="n">
        <f aca="false">Q207+0.00256*COS(RADIANS(125.04-1934.136*G207))</f>
        <v>23.43804837303</v>
      </c>
      <c r="S207" s="0" t="n">
        <f aca="false">DEGREES(ATAN2(COS(RADIANS(P207)),COS(RADIANS(R207))*SIN(RADIANS(P207))))</f>
        <v>124.815469951831</v>
      </c>
      <c r="T207" s="0" t="n">
        <f aca="false">DEGREES(ASIN(SIN(RADIANS(R207))*SIN(RADIANS(P207))))</f>
        <v>19.5918534168891</v>
      </c>
      <c r="U207" s="0" t="n">
        <f aca="false">TAN(RADIANS(R207/2))*TAN(RADIANS(R207/2))</f>
        <v>0.0430298362643069</v>
      </c>
      <c r="V207" s="0" t="n">
        <f aca="false">4*DEGREES(U207*SIN(2*RADIANS(I207))-2*K207*SIN(RADIANS(J207))+4*K207*U207*SIN(RADIANS(J207))*COS(2*RADIANS(I207))-0.5*U207*U207*SIN(4*RADIANS(I207))-1.25*K207*K207*SIN(2*RADIANS(J207)))</f>
        <v>-6.55172222240481</v>
      </c>
      <c r="W207" s="0" t="n">
        <f aca="false">DEGREES(ACOS(COS(RADIANS(90.833))/(COS(RADIANS($B$2))*COS(RADIANS(T207)))-TAN(RADIANS($B$2))*TAN(RADIANS(T207))))</f>
        <v>142.497941949921</v>
      </c>
      <c r="X207" s="7" t="n">
        <f aca="false">(720-4*$B$3-V207+$B$4*60)/1440</f>
        <v>0.512929165432226</v>
      </c>
      <c r="Y207" s="10" t="n">
        <f aca="false">(X207*1440-W207*4)/1440</f>
        <v>0.117101548904667</v>
      </c>
      <c r="Z207" s="7" t="n">
        <f aca="false">(X207*1440+W207*4)/1440</f>
        <v>0.908756781959784</v>
      </c>
      <c r="AA207" s="0" t="n">
        <f aca="false">8*W207</f>
        <v>1139.98353559937</v>
      </c>
      <c r="AB207" s="0" t="n">
        <f aca="false">MOD(E207*1440+V207+4*$B$3-60*$B$4,1440)</f>
        <v>761.382001777595</v>
      </c>
      <c r="AC207" s="0" t="n">
        <f aca="false">IF(AB207/4&lt;0,AB207/4+180,AB207/4-180)</f>
        <v>10.3455004443988</v>
      </c>
      <c r="AD207" s="0" t="n">
        <f aca="false">DEGREES(ACOS(SIN(RADIANS($B$2))*SIN(RADIANS(T207))+COS(RADIANS($B$2))*COS(RADIANS(T207))*COS(RADIANS(AC207))))</f>
        <v>45.7516868641408</v>
      </c>
      <c r="AE207" s="0" t="n">
        <f aca="false">90-AD207</f>
        <v>44.2483131358592</v>
      </c>
      <c r="AF207" s="0" t="n">
        <f aca="false">IF(AE207&gt;85,0,IF(AE207&gt;5,58.1/TAN(RADIANS(AE207))-0.07/POWER(TAN(RADIANS(AE207)),3)+0.000086/POWER(TAN(RADIANS(AE207)),5),IF(AE207&gt;-0.575,1735+AE207*(-518.2+AE207*(103.4+AE207*(-12.79+AE207*0.711))),-20.772/TAN(RADIANS(AE207)))))/3600</f>
        <v>0.0165469988843837</v>
      </c>
      <c r="AG207" s="0" t="n">
        <f aca="false">AE207+AF207</f>
        <v>44.2648601347436</v>
      </c>
      <c r="AH207" s="0" t="n">
        <f aca="false"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>193.66164163848</v>
      </c>
    </row>
    <row r="208" customFormat="false" ht="15" hidden="false" customHeight="false" outlineLevel="0" collapsed="false">
      <c r="D208" s="6" t="n">
        <f aca="false">D207+1</f>
        <v>44768</v>
      </c>
      <c r="E208" s="7" t="n">
        <f aca="false">$B$5</f>
        <v>0.541666666666667</v>
      </c>
      <c r="F208" s="8" t="n">
        <f aca="false">D208+2415018.5+E208-$B$4/24</f>
        <v>2459787</v>
      </c>
      <c r="G208" s="9" t="n">
        <f aca="false">(F208-2451545)/36525</f>
        <v>0.225653661875428</v>
      </c>
      <c r="I208" s="0" t="n">
        <f aca="false">MOD(280.46646+G208*(36000.76983+G208*0.0003032),360)</f>
        <v>124.172017912735</v>
      </c>
      <c r="J208" s="0" t="n">
        <f aca="false">357.52911+G208*(35999.05029-0.0001537*G208)</f>
        <v>8480.84662414984</v>
      </c>
      <c r="K208" s="0" t="n">
        <f aca="false">0.016708634-G208*(0.000042037+0.0000001267*G208)</f>
        <v>0.0166991417455056</v>
      </c>
      <c r="L208" s="0" t="n">
        <f aca="false">SIN(RADIANS(J208))*(1.914602-G208*(0.004817+0.000014*G208))+SIN(RADIANS(2*J208))*(0.019993-0.000101*G208)+SIN(RADIANS(3*J208))*0.000289</f>
        <v>-0.667931065907062</v>
      </c>
      <c r="M208" s="0" t="n">
        <f aca="false">I208+L208</f>
        <v>123.504086846828</v>
      </c>
      <c r="N208" s="0" t="n">
        <f aca="false">J208+L208</f>
        <v>8480.17869308393</v>
      </c>
      <c r="O208" s="0" t="n">
        <f aca="false">(1.000001018*(1-K208*K208))/(1+K208*COS(RADIANS(N208)))</f>
        <v>1.01564149508834</v>
      </c>
      <c r="P208" s="0" t="n">
        <f aca="false">M208-0.00569-0.00478*SIN(RADIANS(125.04-1934.136*G208))</f>
        <v>123.494811584665</v>
      </c>
      <c r="Q208" s="0" t="n">
        <f aca="false">23+(26+((21.448-G208*(46.815+G208*(0.00059-G208*0.001813))))/60)/60</f>
        <v>23.4363566707246</v>
      </c>
      <c r="R208" s="0" t="n">
        <f aca="false">Q208+0.00256*COS(RADIANS(125.04-1934.136*G208))</f>
        <v>23.4380497923455</v>
      </c>
      <c r="S208" s="0" t="n">
        <f aca="false">DEGREES(ATAN2(COS(RADIANS(P208)),COS(RADIANS(R208))*SIN(RADIANS(P208))))</f>
        <v>125.801651172591</v>
      </c>
      <c r="T208" s="0" t="n">
        <f aca="false">DEGREES(ASIN(SIN(RADIANS(R208))*SIN(RADIANS(P208))))</f>
        <v>19.3722360903616</v>
      </c>
      <c r="U208" s="0" t="n">
        <f aca="false">TAN(RADIANS(R208/2))*TAN(RADIANS(R208/2))</f>
        <v>0.043029841623975</v>
      </c>
      <c r="V208" s="0" t="n">
        <f aca="false">4*DEGREES(U208*SIN(2*RADIANS(I208))-2*K208*SIN(RADIANS(J208))+4*K208*U208*SIN(RADIANS(J208))*COS(2*RADIANS(I208))-0.5*U208*U208*SIN(4*RADIANS(I208))-1.25*K208*K208*SIN(2*RADIANS(J208)))</f>
        <v>-6.55388676917116</v>
      </c>
      <c r="W208" s="0" t="n">
        <f aca="false">DEGREES(ACOS(COS(RADIANS(90.833))/(COS(RADIANS($B$2))*COS(RADIANS(T208)))-TAN(RADIANS($B$2))*TAN(RADIANS(T208))))</f>
        <v>141.63834122569</v>
      </c>
      <c r="X208" s="7" t="n">
        <f aca="false">(720-4*$B$3-V208+$B$4*60)/1440</f>
        <v>0.512930668589702</v>
      </c>
      <c r="Y208" s="10" t="n">
        <f aca="false">(X208*1440-W208*4)/1440</f>
        <v>0.119490831851674</v>
      </c>
      <c r="Z208" s="7" t="n">
        <f aca="false">(X208*1440+W208*4)/1440</f>
        <v>0.906370505327731</v>
      </c>
      <c r="AA208" s="0" t="n">
        <f aca="false">8*W208</f>
        <v>1133.10672980552</v>
      </c>
      <c r="AB208" s="0" t="n">
        <f aca="false">MOD(E208*1440+V208+4*$B$3-60*$B$4,1440)</f>
        <v>761.379837230829</v>
      </c>
      <c r="AC208" s="0" t="n">
        <f aca="false">IF(AB208/4&lt;0,AB208/4+180,AB208/4-180)</f>
        <v>10.3449593077072</v>
      </c>
      <c r="AD208" s="0" t="n">
        <f aca="false">DEGREES(ACOS(SIN(RADIANS($B$2))*SIN(RADIANS(T208))+COS(RADIANS($B$2))*COS(RADIANS(T208))*COS(RADIANS(AC208))))</f>
        <v>45.9700016778019</v>
      </c>
      <c r="AE208" s="0" t="n">
        <f aca="false">90-AD208</f>
        <v>44.0299983221981</v>
      </c>
      <c r="AF208" s="0" t="n">
        <f aca="false">IF(AE208&gt;85,0,IF(AE208&gt;5,58.1/TAN(RADIANS(AE208))-0.07/POWER(TAN(RADIANS(AE208)),3)+0.000086/POWER(TAN(RADIANS(AE208)),5),IF(AE208&gt;-0.575,1735+AE208*(-518.2+AE208*(103.4+AE208*(-12.79+AE208*0.711))),-20.772/TAN(RADIANS(AE208)))))/3600</f>
        <v>0.0166733118852889</v>
      </c>
      <c r="AG208" s="0" t="n">
        <f aca="false">AE208+AF208</f>
        <v>44.0466716340834</v>
      </c>
      <c r="AH208" s="0" t="n">
        <f aca="false"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>193.628354116785</v>
      </c>
    </row>
    <row r="209" customFormat="false" ht="15" hidden="false" customHeight="false" outlineLevel="0" collapsed="false">
      <c r="D209" s="6" t="n">
        <f aca="false">D208+1</f>
        <v>44769</v>
      </c>
      <c r="E209" s="7" t="n">
        <f aca="false">$B$5</f>
        <v>0.541666666666667</v>
      </c>
      <c r="F209" s="8" t="n">
        <f aca="false">D209+2415018.5+E209-$B$4/24</f>
        <v>2459788</v>
      </c>
      <c r="G209" s="9" t="n">
        <f aca="false">(F209-2451545)/36525</f>
        <v>0.225681040383299</v>
      </c>
      <c r="I209" s="0" t="n">
        <f aca="false">MOD(280.46646+G209*(36000.76983+G209*0.0003032),360)</f>
        <v>125.157665276647</v>
      </c>
      <c r="J209" s="0" t="n">
        <f aca="false">357.52911+G209*(35999.05029-0.0001537*G209)</f>
        <v>8481.83222442967</v>
      </c>
      <c r="K209" s="0" t="n">
        <f aca="false">0.016708634-G209*(0.000042037+0.0000001267*G209)</f>
        <v>0.0166991405930296</v>
      </c>
      <c r="L209" s="0" t="n">
        <f aca="false">SIN(RADIANS(J209))*(1.914602-G209*(0.004817+0.000014*G209))+SIN(RADIANS(2*J209))*(0.019993-0.000101*G209)+SIN(RADIANS(3*J209))*0.000289</f>
        <v>-0.698091615556052</v>
      </c>
      <c r="M209" s="0" t="n">
        <f aca="false">I209+L209</f>
        <v>124.459573661091</v>
      </c>
      <c r="N209" s="0" t="n">
        <f aca="false">J209+L209</f>
        <v>8481.13413281411</v>
      </c>
      <c r="O209" s="0" t="n">
        <f aca="false">(1.000001018*(1-K209*K209))/(1+K209*COS(RADIANS(N209)))</f>
        <v>1.01554014695553</v>
      </c>
      <c r="P209" s="0" t="n">
        <f aca="false">M209-0.00569-0.00478*SIN(RADIANS(125.04-1934.136*G209))</f>
        <v>124.450301322257</v>
      </c>
      <c r="Q209" s="0" t="n">
        <f aca="false">23+(26+((21.448-G209*(46.815+G209*(0.00059-G209*0.001813))))/60)/60</f>
        <v>23.43635631469</v>
      </c>
      <c r="R209" s="0" t="n">
        <f aca="false">Q209+0.00256*COS(RADIANS(125.04-1934.136*G209))</f>
        <v>23.4380512102147</v>
      </c>
      <c r="S209" s="0" t="n">
        <f aca="false">DEGREES(ATAN2(COS(RADIANS(P209)),COS(RADIANS(R209))*SIN(RADIANS(P209))))</f>
        <v>126.785337581689</v>
      </c>
      <c r="T209" s="0" t="n">
        <f aca="false">DEGREES(ASIN(SIN(RADIANS(R209))*SIN(RADIANS(P209))))</f>
        <v>19.1472771834801</v>
      </c>
      <c r="U209" s="0" t="n">
        <f aca="false">TAN(RADIANS(R209/2))*TAN(RADIANS(R209/2))</f>
        <v>0.0430298469781822</v>
      </c>
      <c r="V209" s="0" t="n">
        <f aca="false">4*DEGREES(U209*SIN(2*RADIANS(I209))-2*K209*SIN(RADIANS(J209))+4*K209*U209*SIN(RADIANS(J209))*COS(2*RADIANS(I209))-0.5*U209*U209*SIN(4*RADIANS(I209))-1.25*K209*K209*SIN(2*RADIANS(J209)))</f>
        <v>-6.54606196030693</v>
      </c>
      <c r="W209" s="0" t="n">
        <f aca="false">DEGREES(ACOS(COS(RADIANS(90.833))/(COS(RADIANS($B$2))*COS(RADIANS(T209)))-TAN(RADIANS($B$2))*TAN(RADIANS(T209))))</f>
        <v>140.776789013456</v>
      </c>
      <c r="X209" s="7" t="n">
        <f aca="false">(720-4*$B$3-V209+$B$4*60)/1440</f>
        <v>0.512925234694658</v>
      </c>
      <c r="Y209" s="10" t="n">
        <f aca="false">(X209*1440-W209*4)/1440</f>
        <v>0.121878598546168</v>
      </c>
      <c r="Z209" s="7" t="n">
        <f aca="false">(X209*1440+W209*4)/1440</f>
        <v>0.903971870843147</v>
      </c>
      <c r="AA209" s="0" t="n">
        <f aca="false">8*W209</f>
        <v>1126.21431210765</v>
      </c>
      <c r="AB209" s="0" t="n">
        <f aca="false">MOD(E209*1440+V209+4*$B$3-60*$B$4,1440)</f>
        <v>761.387662039693</v>
      </c>
      <c r="AC209" s="0" t="n">
        <f aca="false">IF(AB209/4&lt;0,AB209/4+180,AB209/4-180)</f>
        <v>10.3469155099233</v>
      </c>
      <c r="AD209" s="0" t="n">
        <f aca="false">DEGREES(ACOS(SIN(RADIANS($B$2))*SIN(RADIANS(T209))+COS(RADIANS($B$2))*COS(RADIANS(T209))*COS(RADIANS(AC209))))</f>
        <v>46.1938872756708</v>
      </c>
      <c r="AE209" s="0" t="n">
        <f aca="false">90-AD209</f>
        <v>43.8061127243292</v>
      </c>
      <c r="AF209" s="0" t="n">
        <f aca="false">IF(AE209&gt;85,0,IF(AE209&gt;5,58.1/TAN(RADIANS(AE209))-0.07/POWER(TAN(RADIANS(AE209)),3)+0.000086/POWER(TAN(RADIANS(AE209)),5),IF(AE209&gt;-0.575,1735+AE209*(-518.2+AE209*(103.4+AE209*(-12.79+AE209*0.711))),-20.772/TAN(RADIANS(AE209)))))/3600</f>
        <v>0.0168038786569849</v>
      </c>
      <c r="AG209" s="0" t="n">
        <f aca="false">AE209+AF209</f>
        <v>43.8229166029862</v>
      </c>
      <c r="AH209" s="0" t="n">
        <f aca="false"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>193.59777604176</v>
      </c>
    </row>
    <row r="210" customFormat="false" ht="15" hidden="false" customHeight="false" outlineLevel="0" collapsed="false">
      <c r="D210" s="6" t="n">
        <f aca="false">D209+1</f>
        <v>44770</v>
      </c>
      <c r="E210" s="7" t="n">
        <f aca="false">$B$5</f>
        <v>0.541666666666667</v>
      </c>
      <c r="F210" s="8" t="n">
        <f aca="false">D210+2415018.5+E210-$B$4/24</f>
        <v>2459789</v>
      </c>
      <c r="G210" s="9" t="n">
        <f aca="false">(F210-2451545)/36525</f>
        <v>0.22570841889117</v>
      </c>
      <c r="I210" s="0" t="n">
        <f aca="false">MOD(280.46646+G210*(36000.76983+G210*0.0003032),360)</f>
        <v>126.143312640559</v>
      </c>
      <c r="J210" s="0" t="n">
        <f aca="false">357.52911+G210*(35999.05029-0.0001537*G210)</f>
        <v>8482.81782470949</v>
      </c>
      <c r="K210" s="0" t="n">
        <f aca="false">0.016708634-G210*(0.000042037+0.0000001267*G210)</f>
        <v>0.0166991394405535</v>
      </c>
      <c r="L210" s="0" t="n">
        <f aca="false">SIN(RADIANS(J210))*(1.914602-G210*(0.004817+0.000014*G210))+SIN(RADIANS(2*J210))*(0.019993-0.000101*G210)+SIN(RADIANS(3*J210))*0.000289</f>
        <v>-0.728057211626618</v>
      </c>
      <c r="M210" s="0" t="n">
        <f aca="false">I210+L210</f>
        <v>125.415255428932</v>
      </c>
      <c r="N210" s="0" t="n">
        <f aca="false">J210+L210</f>
        <v>8482.08976749787</v>
      </c>
      <c r="O210" s="0" t="n">
        <f aca="false">(1.000001018*(1-K210*K210))/(1+K210*COS(RADIANS(N210)))</f>
        <v>1.01543432986031</v>
      </c>
      <c r="P210" s="0" t="n">
        <f aca="false">M210-0.00569-0.00478*SIN(RADIANS(125.04-1934.136*G210))</f>
        <v>125.405986016487</v>
      </c>
      <c r="Q210" s="0" t="n">
        <f aca="false">23+(26+((21.448-G210*(46.815+G210*(0.00059-G210*0.001813))))/60)/60</f>
        <v>23.4363559586554</v>
      </c>
      <c r="R210" s="0" t="n">
        <f aca="false">Q210+0.00256*COS(RADIANS(125.04-1934.136*G210))</f>
        <v>23.4380526266362</v>
      </c>
      <c r="S210" s="0" t="n">
        <f aca="false">DEGREES(ATAN2(COS(RADIANS(P210)),COS(RADIANS(R210))*SIN(RADIANS(P210))))</f>
        <v>127.76651464136</v>
      </c>
      <c r="T210" s="0" t="n">
        <f aca="false">DEGREES(ASIN(SIN(RADIANS(R210))*SIN(RADIANS(P210))))</f>
        <v>18.9170522801267</v>
      </c>
      <c r="U210" s="0" t="n">
        <f aca="false">TAN(RADIANS(R210/2))*TAN(RADIANS(R210/2))</f>
        <v>0.0430298523269228</v>
      </c>
      <c r="V210" s="0" t="n">
        <f aca="false">4*DEGREES(U210*SIN(2*RADIANS(I210))-2*K210*SIN(RADIANS(J210))+4*K210*U210*SIN(RADIANS(J210))*COS(2*RADIANS(I210))-0.5*U210*U210*SIN(4*RADIANS(I210))-1.25*K210*K210*SIN(2*RADIANS(J210)))</f>
        <v>-6.52819015598019</v>
      </c>
      <c r="W210" s="0" t="n">
        <f aca="false">DEGREES(ACOS(COS(RADIANS(90.833))/(COS(RADIANS($B$2))*COS(RADIANS(T210)))-TAN(RADIANS($B$2))*TAN(RADIANS(T210))))</f>
        <v>139.913614601005</v>
      </c>
      <c r="X210" s="7" t="n">
        <f aca="false">(720-4*$B$3-V210+$B$4*60)/1440</f>
        <v>0.512912823719431</v>
      </c>
      <c r="Y210" s="10" t="n">
        <f aca="false">(X210*1440-W210*4)/1440</f>
        <v>0.124263894272196</v>
      </c>
      <c r="Z210" s="7" t="n">
        <f aca="false">(X210*1440+W210*4)/1440</f>
        <v>0.901561753166666</v>
      </c>
      <c r="AA210" s="0" t="n">
        <f aca="false">8*W210</f>
        <v>1119.30891680804</v>
      </c>
      <c r="AB210" s="0" t="n">
        <f aca="false">MOD(E210*1440+V210+4*$B$3-60*$B$4,1440)</f>
        <v>761.40553384402</v>
      </c>
      <c r="AC210" s="0" t="n">
        <f aca="false">IF(AB210/4&lt;0,AB210/4+180,AB210/4-180)</f>
        <v>10.351383461005</v>
      </c>
      <c r="AD210" s="0" t="n">
        <f aca="false">DEGREES(ACOS(SIN(RADIANS($B$2))*SIN(RADIANS(T210))+COS(RADIANS($B$2))*COS(RADIANS(T210))*COS(RADIANS(AC210))))</f>
        <v>46.4232687927712</v>
      </c>
      <c r="AE210" s="0" t="n">
        <f aca="false">90-AD210</f>
        <v>43.5767312072288</v>
      </c>
      <c r="AF210" s="0" t="n">
        <f aca="false">IF(AE210&gt;85,0,IF(AE210&gt;5,58.1/TAN(RADIANS(AE210))-0.07/POWER(TAN(RADIANS(AE210)),3)+0.000086/POWER(TAN(RADIANS(AE210)),5),IF(AE210&gt;-0.575,1735+AE210*(-518.2+AE210*(103.4+AE210*(-12.79+AE210*0.711))),-20.772/TAN(RADIANS(AE210)))))/3600</f>
        <v>0.0169387501615862</v>
      </c>
      <c r="AG210" s="0" t="n">
        <f aca="false">AE210+AF210</f>
        <v>43.5936699573904</v>
      </c>
      <c r="AH210" s="0" t="n">
        <f aca="false"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>193.569927828841</v>
      </c>
    </row>
    <row r="211" customFormat="false" ht="15" hidden="false" customHeight="false" outlineLevel="0" collapsed="false">
      <c r="D211" s="6" t="n">
        <f aca="false">D210+1</f>
        <v>44771</v>
      </c>
      <c r="E211" s="7" t="n">
        <f aca="false">$B$5</f>
        <v>0.541666666666667</v>
      </c>
      <c r="F211" s="8" t="n">
        <f aca="false">D211+2415018.5+E211-$B$4/24</f>
        <v>2459790</v>
      </c>
      <c r="G211" s="9" t="n">
        <f aca="false">(F211-2451545)/36525</f>
        <v>0.225735797399042</v>
      </c>
      <c r="I211" s="0" t="n">
        <f aca="false">MOD(280.46646+G211*(36000.76983+G211*0.0003032),360)</f>
        <v>127.128960004471</v>
      </c>
      <c r="J211" s="0" t="n">
        <f aca="false">357.52911+G211*(35999.05029-0.0001537*G211)</f>
        <v>8483.80342498932</v>
      </c>
      <c r="K211" s="0" t="n">
        <f aca="false">0.016708634-G211*(0.000042037+0.0000001267*G211)</f>
        <v>0.0166991382880772</v>
      </c>
      <c r="L211" s="0" t="n">
        <f aca="false">SIN(RADIANS(J211))*(1.914602-G211*(0.004817+0.000014*G211))+SIN(RADIANS(2*J211))*(0.019993-0.000101*G211)+SIN(RADIANS(3*J211))*0.000289</f>
        <v>-0.757819407329048</v>
      </c>
      <c r="M211" s="0" t="n">
        <f aca="false">I211+L211</f>
        <v>126.371140597142</v>
      </c>
      <c r="N211" s="0" t="n">
        <f aca="false">J211+L211</f>
        <v>8483.04560558199</v>
      </c>
      <c r="O211" s="0" t="n">
        <f aca="false">(1.000001018*(1-K211*K211))/(1+K211*COS(RADIANS(N211)))</f>
        <v>1.01532407231124</v>
      </c>
      <c r="P211" s="0" t="n">
        <f aca="false">M211-0.00569-0.00478*SIN(RADIANS(125.04-1934.136*G211))</f>
        <v>126.361874114143</v>
      </c>
      <c r="Q211" s="0" t="n">
        <f aca="false">23+(26+((21.448-G211*(46.815+G211*(0.00059-G211*0.001813))))/60)/60</f>
        <v>23.4363556026208</v>
      </c>
      <c r="R211" s="0" t="n">
        <f aca="false">Q211+0.00256*COS(RADIANS(125.04-1934.136*G211))</f>
        <v>23.4380540416085</v>
      </c>
      <c r="S211" s="0" t="n">
        <f aca="false">DEGREES(ATAN2(COS(RADIANS(P211)),COS(RADIANS(R211))*SIN(RADIANS(P211))))</f>
        <v>128.745171115019</v>
      </c>
      <c r="T211" s="0" t="n">
        <f aca="false">DEGREES(ASIN(SIN(RADIANS(R211))*SIN(RADIANS(P211))))</f>
        <v>18.6816379756656</v>
      </c>
      <c r="U211" s="0" t="n">
        <f aca="false">TAN(RADIANS(R211/2))*TAN(RADIANS(R211/2))</f>
        <v>0.043029857670191</v>
      </c>
      <c r="V211" s="0" t="n">
        <f aca="false">4*DEGREES(U211*SIN(2*RADIANS(I211))-2*K211*SIN(RADIANS(J211))+4*K211*U211*SIN(RADIANS(J211))*COS(2*RADIANS(I211))-0.5*U211*U211*SIN(4*RADIANS(I211))-1.25*K211*K211*SIN(2*RADIANS(J211)))</f>
        <v>-6.50022725597417</v>
      </c>
      <c r="W211" s="0" t="n">
        <f aca="false">DEGREES(ACOS(COS(RADIANS(90.833))/(COS(RADIANS($B$2))*COS(RADIANS(T211)))-TAN(RADIANS($B$2))*TAN(RADIANS(T211))))</f>
        <v>139.049118096084</v>
      </c>
      <c r="X211" s="7" t="n">
        <f aca="false">(720-4*$B$3-V211+$B$4*60)/1440</f>
        <v>0.512893405038871</v>
      </c>
      <c r="Y211" s="10" t="n">
        <f aca="false">(X211*1440-W211*4)/1440</f>
        <v>0.126645854771972</v>
      </c>
      <c r="Z211" s="7" t="n">
        <f aca="false">(X211*1440+W211*4)/1440</f>
        <v>0.89914095530577</v>
      </c>
      <c r="AA211" s="0" t="n">
        <f aca="false">8*W211</f>
        <v>1112.39294476867</v>
      </c>
      <c r="AB211" s="0" t="n">
        <f aca="false">MOD(E211*1440+V211+4*$B$3-60*$B$4,1440)</f>
        <v>761.433496744026</v>
      </c>
      <c r="AC211" s="0" t="n">
        <f aca="false">IF(AB211/4&lt;0,AB211/4+180,AB211/4-180)</f>
        <v>10.3583741860064</v>
      </c>
      <c r="AD211" s="0" t="n">
        <f aca="false">DEGREES(ACOS(SIN(RADIANS($B$2))*SIN(RADIANS(T211))+COS(RADIANS($B$2))*COS(RADIANS(T211))*COS(RADIANS(AC211))))</f>
        <v>46.6580701144687</v>
      </c>
      <c r="AE211" s="0" t="n">
        <f aca="false">90-AD211</f>
        <v>43.3419298855313</v>
      </c>
      <c r="AF211" s="0" t="n">
        <f aca="false">IF(AE211&gt;85,0,IF(AE211&gt;5,58.1/TAN(RADIANS(AE211))-0.07/POWER(TAN(RADIANS(AE211)),3)+0.000086/POWER(TAN(RADIANS(AE211)),5),IF(AE211&gt;-0.575,1735+AE211*(-518.2+AE211*(103.4+AE211*(-12.79+AE211*0.711))),-20.772/TAN(RADIANS(AE211)))))/3600</f>
        <v>0.0170779799859084</v>
      </c>
      <c r="AG211" s="0" t="n">
        <f aca="false">AE211+AF211</f>
        <v>43.3590078655172</v>
      </c>
      <c r="AH211" s="0" t="n">
        <f aca="false"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>193.544824304961</v>
      </c>
    </row>
    <row r="212" customFormat="false" ht="15" hidden="false" customHeight="false" outlineLevel="0" collapsed="false">
      <c r="D212" s="6" t="n">
        <f aca="false">D211+1</f>
        <v>44772</v>
      </c>
      <c r="E212" s="7" t="n">
        <f aca="false">$B$5</f>
        <v>0.541666666666667</v>
      </c>
      <c r="F212" s="8" t="n">
        <f aca="false">D212+2415018.5+E212-$B$4/24</f>
        <v>2459791</v>
      </c>
      <c r="G212" s="9" t="n">
        <f aca="false">(F212-2451545)/36525</f>
        <v>0.225763175906913</v>
      </c>
      <c r="I212" s="0" t="n">
        <f aca="false">MOD(280.46646+G212*(36000.76983+G212*0.0003032),360)</f>
        <v>128.114607368383</v>
      </c>
      <c r="J212" s="0" t="n">
        <f aca="false">357.52911+G212*(35999.05029-0.0001537*G212)</f>
        <v>8484.78902526914</v>
      </c>
      <c r="K212" s="0" t="n">
        <f aca="false">0.016708634-G212*(0.000042037+0.0000001267*G212)</f>
        <v>0.0166991371356006</v>
      </c>
      <c r="L212" s="0" t="n">
        <f aca="false">SIN(RADIANS(J212))*(1.914602-G212*(0.004817+0.000014*G212))+SIN(RADIANS(2*J212))*(0.019993-0.000101*G212)+SIN(RADIANS(3*J212))*0.000289</f>
        <v>-0.787369802756932</v>
      </c>
      <c r="M212" s="0" t="n">
        <f aca="false">I212+L212</f>
        <v>127.327237565626</v>
      </c>
      <c r="N212" s="0" t="n">
        <f aca="false">J212+L212</f>
        <v>8484.00165546639</v>
      </c>
      <c r="O212" s="0" t="n">
        <f aca="false">(1.000001018*(1-K212*K212))/(1+K212*COS(RADIANS(N212)))</f>
        <v>1.01520940403242</v>
      </c>
      <c r="P212" s="0" t="n">
        <f aca="false">M212-0.00569-0.00478*SIN(RADIANS(125.04-1934.136*G212))</f>
        <v>127.317974015129</v>
      </c>
      <c r="Q212" s="0" t="n">
        <f aca="false">23+(26+((21.448-G212*(46.815+G212*(0.00059-G212*0.001813))))/60)/60</f>
        <v>23.4363552465862</v>
      </c>
      <c r="R212" s="0" t="n">
        <f aca="false">Q212+0.00256*COS(RADIANS(125.04-1934.136*G212))</f>
        <v>23.43805545513</v>
      </c>
      <c r="S212" s="0" t="n">
        <f aca="false">DEGREES(ATAN2(COS(RADIANS(P212)),COS(RADIANS(R212))*SIN(RADIANS(P212))))</f>
        <v>129.721299040282</v>
      </c>
      <c r="T212" s="0" t="n">
        <f aca="false">DEGREES(ASIN(SIN(RADIANS(R212))*SIN(RADIANS(P212))))</f>
        <v>18.4411118213208</v>
      </c>
      <c r="U212" s="0" t="n">
        <f aca="false">TAN(RADIANS(R212/2))*TAN(RADIANS(R212/2))</f>
        <v>0.0430298630079811</v>
      </c>
      <c r="V212" s="0" t="n">
        <f aca="false">4*DEGREES(U212*SIN(2*RADIANS(I212))-2*K212*SIN(RADIANS(J212))+4*K212*U212*SIN(RADIANS(J212))*COS(2*RADIANS(I212))-0.5*U212*U212*SIN(4*RADIANS(I212))-1.25*K212*K212*SIN(2*RADIANS(J212)))</f>
        <v>-6.46214259232021</v>
      </c>
      <c r="W212" s="0" t="n">
        <f aca="false">DEGREES(ACOS(COS(RADIANS(90.833))/(COS(RADIANS($B$2))*COS(RADIANS(T212)))-TAN(RADIANS($B$2))*TAN(RADIANS(T212))))</f>
        <v>138.18357298827</v>
      </c>
      <c r="X212" s="7" t="n">
        <f aca="false">(720-4*$B$3-V212+$B$4*60)/1440</f>
        <v>0.512866957355778</v>
      </c>
      <c r="Y212" s="10" t="n">
        <f aca="false">(X212*1440-W212*4)/1440</f>
        <v>0.129023699055028</v>
      </c>
      <c r="Z212" s="7" t="n">
        <f aca="false">(X212*1440+W212*4)/1440</f>
        <v>0.896710215656528</v>
      </c>
      <c r="AA212" s="0" t="n">
        <f aca="false">8*W212</f>
        <v>1105.46858390616</v>
      </c>
      <c r="AB212" s="0" t="n">
        <f aca="false">MOD(E212*1440+V212+4*$B$3-60*$B$4,1440)</f>
        <v>761.47158140768</v>
      </c>
      <c r="AC212" s="0" t="n">
        <f aca="false">IF(AB212/4&lt;0,AB212/4+180,AB212/4-180)</f>
        <v>10.3678953519199</v>
      </c>
      <c r="AD212" s="0" t="n">
        <f aca="false">DEGREES(ACOS(SIN(RADIANS($B$2))*SIN(RADIANS(T212))+COS(RADIANS($B$2))*COS(RADIANS(T212))*COS(RADIANS(AC212))))</f>
        <v>46.8982139412556</v>
      </c>
      <c r="AE212" s="0" t="n">
        <f aca="false">90-AD212</f>
        <v>43.1017860587444</v>
      </c>
      <c r="AF212" s="0" t="n">
        <f aca="false">IF(AE212&gt;85,0,IF(AE212&gt;5,58.1/TAN(RADIANS(AE212))-0.07/POWER(TAN(RADIANS(AE212)),3)+0.000086/POWER(TAN(RADIANS(AE212)),5),IF(AE212&gt;-0.575,1735+AE212*(-518.2+AE212*(103.4+AE212*(-12.79+AE212*0.711))),-20.772/TAN(RADIANS(AE212)))))/3600</f>
        <v>0.0172216244542428</v>
      </c>
      <c r="AG212" s="0" t="n">
        <f aca="false">AE212+AF212</f>
        <v>43.1190076831986</v>
      </c>
      <c r="AH212" s="0" t="n">
        <f aca="false"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>193.52247481419</v>
      </c>
    </row>
    <row r="213" customFormat="false" ht="15" hidden="false" customHeight="false" outlineLevel="0" collapsed="false">
      <c r="D213" s="6" t="n">
        <f aca="false">D212+1</f>
        <v>44773</v>
      </c>
      <c r="E213" s="7" t="n">
        <f aca="false">$B$5</f>
        <v>0.541666666666667</v>
      </c>
      <c r="F213" s="8" t="n">
        <f aca="false">D213+2415018.5+E213-$B$4/24</f>
        <v>2459792</v>
      </c>
      <c r="G213" s="9" t="n">
        <f aca="false">(F213-2451545)/36525</f>
        <v>0.225790554414784</v>
      </c>
      <c r="I213" s="0" t="n">
        <f aca="false">MOD(280.46646+G213*(36000.76983+G213*0.0003032),360)</f>
        <v>129.100254732297</v>
      </c>
      <c r="J213" s="0" t="n">
        <f aca="false">357.52911+G213*(35999.05029-0.0001537*G213)</f>
        <v>8485.77462554897</v>
      </c>
      <c r="K213" s="0" t="n">
        <f aca="false">0.016708634-G213*(0.000042037+0.0000001267*G213)</f>
        <v>0.0166991359831239</v>
      </c>
      <c r="L213" s="0" t="n">
        <f aca="false">SIN(RADIANS(J213))*(1.914602-G213*(0.004817+0.000014*G213))+SIN(RADIANS(2*J213))*(0.019993-0.000101*G213)+SIN(RADIANS(3*J213))*0.000289</f>
        <v>-0.816700046909006</v>
      </c>
      <c r="M213" s="0" t="n">
        <f aca="false">I213+L213</f>
        <v>128.283554685388</v>
      </c>
      <c r="N213" s="0" t="n">
        <f aca="false">J213+L213</f>
        <v>8484.95792550206</v>
      </c>
      <c r="O213" s="0" t="n">
        <f aca="false">(1.000001018*(1-K213*K213))/(1+K213*COS(RADIANS(N213)))</f>
        <v>1.01509035595797</v>
      </c>
      <c r="P213" s="0" t="n">
        <f aca="false">M213-0.00569-0.00478*SIN(RADIANS(125.04-1934.136*G213))</f>
        <v>128.274294070445</v>
      </c>
      <c r="Q213" s="0" t="n">
        <f aca="false">23+(26+((21.448-G213*(46.815+G213*(0.00059-G213*0.001813))))/60)/60</f>
        <v>23.4363548905516</v>
      </c>
      <c r="R213" s="0" t="n">
        <f aca="false">Q213+0.00256*COS(RADIANS(125.04-1934.136*G213))</f>
        <v>23.4380568671992</v>
      </c>
      <c r="S213" s="0" t="n">
        <f aca="false">DEGREES(ATAN2(COS(RADIANS(P213)),COS(RADIANS(R213))*SIN(RADIANS(P213))))</f>
        <v>130.694893697523</v>
      </c>
      <c r="T213" s="0" t="n">
        <f aca="false">DEGREES(ASIN(SIN(RADIANS(R213))*SIN(RADIANS(P213))))</f>
        <v>18.1955522699745</v>
      </c>
      <c r="U213" s="0" t="n">
        <f aca="false">TAN(RADIANS(R213/2))*TAN(RADIANS(R213/2))</f>
        <v>0.0430298683402874</v>
      </c>
      <c r="V213" s="0" t="n">
        <f aca="false">4*DEGREES(U213*SIN(2*RADIANS(I213))-2*K213*SIN(RADIANS(J213))+4*K213*U213*SIN(RADIANS(J213))*COS(2*RADIANS(I213))-0.5*U213*U213*SIN(4*RADIANS(I213))-1.25*K213*K213*SIN(2*RADIANS(J213)))</f>
        <v>-6.41391879948232</v>
      </c>
      <c r="W213" s="0" t="n">
        <f aca="false">DEGREES(ACOS(COS(RADIANS(90.833))/(COS(RADIANS($B$2))*COS(RADIANS(T213)))-TAN(RADIANS($B$2))*TAN(RADIANS(T213))))</f>
        <v>137.317228442859</v>
      </c>
      <c r="X213" s="7" t="n">
        <f aca="false">(720-4*$B$3-V213+$B$4*60)/1440</f>
        <v>0.512833468610752</v>
      </c>
      <c r="Y213" s="10" t="n">
        <f aca="false">(X213*1440-W213*4)/1440</f>
        <v>0.131396722936144</v>
      </c>
      <c r="Z213" s="7" t="n">
        <f aca="false">(X213*1440+W213*4)/1440</f>
        <v>0.894270214285359</v>
      </c>
      <c r="AA213" s="0" t="n">
        <f aca="false">8*W213</f>
        <v>1098.53782754287</v>
      </c>
      <c r="AB213" s="0" t="n">
        <f aca="false">MOD(E213*1440+V213+4*$B$3-60*$B$4,1440)</f>
        <v>761.519805200518</v>
      </c>
      <c r="AC213" s="0" t="n">
        <f aca="false">IF(AB213/4&lt;0,AB213/4+180,AB213/4-180)</f>
        <v>10.3799513001294</v>
      </c>
      <c r="AD213" s="0" t="n">
        <f aca="false">DEGREES(ACOS(SIN(RADIANS($B$2))*SIN(RADIANS(T213))+COS(RADIANS($B$2))*COS(RADIANS(T213))*COS(RADIANS(AC213))))</f>
        <v>47.1436218515726</v>
      </c>
      <c r="AE213" s="0" t="n">
        <f aca="false">90-AD213</f>
        <v>42.8563781484274</v>
      </c>
      <c r="AF213" s="0" t="n">
        <f aca="false">IF(AE213&gt;85,0,IF(AE213&gt;5,58.1/TAN(RADIANS(AE213))-0.07/POWER(TAN(RADIANS(AE213)),3)+0.000086/POWER(TAN(RADIANS(AE213)),5),IF(AE213&gt;-0.575,1735+AE213*(-518.2+AE213*(103.4+AE213*(-12.79+AE213*0.711))),-20.772/TAN(RADIANS(AE213)))))/3600</f>
        <v>0.0173697427455233</v>
      </c>
      <c r="AG213" s="0" t="n">
        <f aca="false">AE213+AF213</f>
        <v>42.873747891173</v>
      </c>
      <c r="AH213" s="0" t="n">
        <f aca="false"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>193.502883334875</v>
      </c>
    </row>
    <row r="214" customFormat="false" ht="15" hidden="false" customHeight="false" outlineLevel="0" collapsed="false">
      <c r="D214" s="6" t="n">
        <f aca="false">D213+1</f>
        <v>44774</v>
      </c>
      <c r="E214" s="7" t="n">
        <f aca="false">$B$5</f>
        <v>0.541666666666667</v>
      </c>
      <c r="F214" s="8" t="n">
        <f aca="false">D214+2415018.5+E214-$B$4/24</f>
        <v>2459793</v>
      </c>
      <c r="G214" s="9" t="n">
        <f aca="false">(F214-2451545)/36525</f>
        <v>0.225817932922656</v>
      </c>
      <c r="I214" s="0" t="n">
        <f aca="false">MOD(280.46646+G214*(36000.76983+G214*0.0003032),360)</f>
        <v>130.085902096209</v>
      </c>
      <c r="J214" s="0" t="n">
        <f aca="false">357.52911+G214*(35999.05029-0.0001537*G214)</f>
        <v>8486.76022582879</v>
      </c>
      <c r="K214" s="0" t="n">
        <f aca="false">0.016708634-G214*(0.000042037+0.0000001267*G214)</f>
        <v>0.016699134830647</v>
      </c>
      <c r="L214" s="0" t="n">
        <f aca="false">SIN(RADIANS(J214))*(1.914602-G214*(0.004817+0.000014*G214))+SIN(RADIANS(2*J214))*(0.019993-0.000101*G214)+SIN(RADIANS(3*J214))*0.000289</f>
        <v>-0.845801839710674</v>
      </c>
      <c r="M214" s="0" t="n">
        <f aca="false">I214+L214</f>
        <v>129.240100256498</v>
      </c>
      <c r="N214" s="0" t="n">
        <f aca="false">J214+L214</f>
        <v>8485.91442398908</v>
      </c>
      <c r="O214" s="0" t="n">
        <f aca="false">(1.000001018*(1-K214*K214))/(1+K214*COS(RADIANS(N214)))</f>
        <v>1.01496696022604</v>
      </c>
      <c r="P214" s="0" t="n">
        <f aca="false">M214-0.00569-0.00478*SIN(RADIANS(125.04-1934.136*G214))</f>
        <v>129.230842580159</v>
      </c>
      <c r="Q214" s="0" t="n">
        <f aca="false">23+(26+((21.448-G214*(46.815+G214*(0.00059-G214*0.001813))))/60)/60</f>
        <v>23.436354534517</v>
      </c>
      <c r="R214" s="0" t="n">
        <f aca="false">Q214+0.00256*COS(RADIANS(125.04-1934.136*G214))</f>
        <v>23.4380582778146</v>
      </c>
      <c r="S214" s="0" t="n">
        <f aca="false">DEGREES(ATAN2(COS(RADIANS(P214)),COS(RADIANS(R214))*SIN(RADIANS(P214))))</f>
        <v>131.665953574226</v>
      </c>
      <c r="T214" s="0" t="n">
        <f aca="false">DEGREES(ASIN(SIN(RADIANS(R214))*SIN(RADIANS(P214))))</f>
        <v>17.9450386234746</v>
      </c>
      <c r="U214" s="0" t="n">
        <f aca="false">TAN(RADIANS(R214/2))*TAN(RADIANS(R214/2))</f>
        <v>0.0430298736671042</v>
      </c>
      <c r="V214" s="0" t="n">
        <f aca="false">4*DEGREES(U214*SIN(2*RADIANS(I214))-2*K214*SIN(RADIANS(J214))+4*K214*U214*SIN(RADIANS(J214))*COS(2*RADIANS(I214))-0.5*U214*U214*SIN(4*RADIANS(I214))-1.25*K214*K214*SIN(2*RADIANS(J214)))</f>
        <v>-6.35555166318242</v>
      </c>
      <c r="W214" s="0" t="n">
        <f aca="false">DEGREES(ACOS(COS(RADIANS(90.833))/(COS(RADIANS($B$2))*COS(RADIANS(T214)))-TAN(RADIANS($B$2))*TAN(RADIANS(T214))))</f>
        <v>136.45031135749</v>
      </c>
      <c r="X214" s="7" t="n">
        <f aca="false">(720-4*$B$3-V214+$B$4*60)/1440</f>
        <v>0.51279293587721</v>
      </c>
      <c r="Y214" s="10" t="n">
        <f aca="false">(X214*1440-W214*4)/1440</f>
        <v>0.133764293217515</v>
      </c>
      <c r="Z214" s="7" t="n">
        <f aca="false">(X214*1440+W214*4)/1440</f>
        <v>0.891821578536905</v>
      </c>
      <c r="AA214" s="0" t="n">
        <f aca="false">8*W214</f>
        <v>1091.60249085992</v>
      </c>
      <c r="AB214" s="0" t="n">
        <f aca="false">MOD(E214*1440+V214+4*$B$3-60*$B$4,1440)</f>
        <v>761.578172336818</v>
      </c>
      <c r="AC214" s="0" t="n">
        <f aca="false">IF(AB214/4&lt;0,AB214/4+180,AB214/4-180)</f>
        <v>10.3945430842044</v>
      </c>
      <c r="AD214" s="0" t="n">
        <f aca="false">DEGREES(ACOS(SIN(RADIANS($B$2))*SIN(RADIANS(T214))+COS(RADIANS($B$2))*COS(RADIANS(T214))*COS(RADIANS(AC214))))</f>
        <v>47.3942143625456</v>
      </c>
      <c r="AE214" s="0" t="n">
        <f aca="false">90-AD214</f>
        <v>42.6057856374544</v>
      </c>
      <c r="AF214" s="0" t="n">
        <f aca="false">IF(AE214&gt;85,0,IF(AE214&gt;5,58.1/TAN(RADIANS(AE214))-0.07/POWER(TAN(RADIANS(AE214)),3)+0.000086/POWER(TAN(RADIANS(AE214)),5),IF(AE214&gt;-0.575,1735+AE214*(-518.2+AE214*(103.4+AE214*(-12.79+AE214*0.711))),-20.772/TAN(RADIANS(AE214)))))/3600</f>
        <v>0.0175223970150965</v>
      </c>
      <c r="AG214" s="0" t="n">
        <f aca="false">AE214+AF214</f>
        <v>42.6233080344695</v>
      </c>
      <c r="AH214" s="0" t="n">
        <f aca="false"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>193.486048607329</v>
      </c>
    </row>
    <row r="215" customFormat="false" ht="15" hidden="false" customHeight="false" outlineLevel="0" collapsed="false">
      <c r="D215" s="6" t="n">
        <f aca="false">D214+1</f>
        <v>44775</v>
      </c>
      <c r="E215" s="7" t="n">
        <f aca="false">$B$5</f>
        <v>0.541666666666667</v>
      </c>
      <c r="F215" s="8" t="n">
        <f aca="false">D215+2415018.5+E215-$B$4/24</f>
        <v>2459794</v>
      </c>
      <c r="G215" s="9" t="n">
        <f aca="false">(F215-2451545)/36525</f>
        <v>0.225845311430527</v>
      </c>
      <c r="I215" s="0" t="n">
        <f aca="false">MOD(280.46646+G215*(36000.76983+G215*0.0003032),360)</f>
        <v>131.071549460123</v>
      </c>
      <c r="J215" s="0" t="n">
        <f aca="false">357.52911+G215*(35999.05029-0.0001537*G215)</f>
        <v>8487.74582610862</v>
      </c>
      <c r="K215" s="0" t="n">
        <f aca="false">0.016708634-G215*(0.000042037+0.0000001267*G215)</f>
        <v>0.0166991336781699</v>
      </c>
      <c r="L215" s="0" t="n">
        <f aca="false">SIN(RADIANS(J215))*(1.914602-G215*(0.004817+0.000014*G215))+SIN(RADIANS(2*J215))*(0.019993-0.000101*G215)+SIN(RADIANS(3*J215))*0.000289</f>
        <v>-0.87466693403463</v>
      </c>
      <c r="M215" s="0" t="n">
        <f aca="false">I215+L215</f>
        <v>130.196882526088</v>
      </c>
      <c r="N215" s="0" t="n">
        <f aca="false">J215+L215</f>
        <v>8486.87115917458</v>
      </c>
      <c r="O215" s="0" t="n">
        <f aca="false">(1.000001018*(1-K215*K215))/(1+K215*COS(RADIANS(N215)))</f>
        <v>1.01483925017278</v>
      </c>
      <c r="P215" s="0" t="n">
        <f aca="false">M215-0.00569-0.00478*SIN(RADIANS(125.04-1934.136*G215))</f>
        <v>130.1876277914</v>
      </c>
      <c r="Q215" s="0" t="n">
        <f aca="false">23+(26+((21.448-G215*(46.815+G215*(0.00059-G215*0.001813))))/60)/60</f>
        <v>23.4363541784824</v>
      </c>
      <c r="R215" s="0" t="n">
        <f aca="false">Q215+0.00256*COS(RADIANS(125.04-1934.136*G215))</f>
        <v>23.4380596869747</v>
      </c>
      <c r="S215" s="0" t="n">
        <f aca="false">DEGREES(ATAN2(COS(RADIANS(P215)),COS(RADIANS(R215))*SIN(RADIANS(P215))))</f>
        <v>132.634480325455</v>
      </c>
      <c r="T215" s="0" t="n">
        <f aca="false">DEGREES(ASIN(SIN(RADIANS(R215))*SIN(RADIANS(P215))))</f>
        <v>17.6896509815232</v>
      </c>
      <c r="U215" s="0" t="n">
        <f aca="false">TAN(RADIANS(R215/2))*TAN(RADIANS(R215/2))</f>
        <v>0.0430298789884258</v>
      </c>
      <c r="V215" s="0" t="n">
        <f aca="false">4*DEGREES(U215*SIN(2*RADIANS(I215))-2*K215*SIN(RADIANS(J215))+4*K215*U215*SIN(RADIANS(J215))*COS(2*RADIANS(I215))-0.5*U215*U215*SIN(4*RADIANS(I215))-1.25*K215*K215*SIN(2*RADIANS(J215)))</f>
        <v>-6.28704994902043</v>
      </c>
      <c r="W215" s="0" t="n">
        <f aca="false">DEGREES(ACOS(COS(RADIANS(90.833))/(COS(RADIANS($B$2))*COS(RADIANS(T215)))-TAN(RADIANS($B$2))*TAN(RADIANS(T215))))</f>
        <v>135.583028208682</v>
      </c>
      <c r="X215" s="7" t="n">
        <f aca="false">(720-4*$B$3-V215+$B$4*60)/1440</f>
        <v>0.512745365242375</v>
      </c>
      <c r="Y215" s="10" t="n">
        <f aca="false">(X215*1440-W215*4)/1440</f>
        <v>0.136125842440481</v>
      </c>
      <c r="Z215" s="7" t="n">
        <f aca="false">(X215*1440+W215*4)/1440</f>
        <v>0.889364888044269</v>
      </c>
      <c r="AA215" s="0" t="n">
        <f aca="false">8*W215</f>
        <v>1084.66422566946</v>
      </c>
      <c r="AB215" s="0" t="n">
        <f aca="false">MOD(E215*1440+V215+4*$B$3-60*$B$4,1440)</f>
        <v>761.64667405098</v>
      </c>
      <c r="AC215" s="0" t="n">
        <f aca="false">IF(AB215/4&lt;0,AB215/4+180,AB215/4-180)</f>
        <v>10.4116685127449</v>
      </c>
      <c r="AD215" s="0" t="n">
        <f aca="false">DEGREES(ACOS(SIN(RADIANS($B$2))*SIN(RADIANS(T215))+COS(RADIANS($B$2))*COS(RADIANS(T215))*COS(RADIANS(AC215))))</f>
        <v>47.6499109885424</v>
      </c>
      <c r="AE215" s="0" t="n">
        <f aca="false">90-AD215</f>
        <v>42.3500890114576</v>
      </c>
      <c r="AF215" s="0" t="n">
        <f aca="false">IF(AE215&gt;85,0,IF(AE215&gt;5,58.1/TAN(RADIANS(AE215))-0.07/POWER(TAN(RADIANS(AE215)),3)+0.000086/POWER(TAN(RADIANS(AE215)),5),IF(AE215&gt;-0.575,1735+AE215*(-518.2+AE215*(103.4+AE215*(-12.79+AE215*0.711))),-20.772/TAN(RADIANS(AE215)))))/3600</f>
        <v>0.0176796525213349</v>
      </c>
      <c r="AG215" s="0" t="n">
        <f aca="false">AE215+AF215</f>
        <v>42.367768663979</v>
      </c>
      <c r="AH215" s="0" t="n">
        <f aca="false"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>193.471964271065</v>
      </c>
    </row>
    <row r="216" customFormat="false" ht="15" hidden="false" customHeight="false" outlineLevel="0" collapsed="false">
      <c r="D216" s="6" t="n">
        <f aca="false">D215+1</f>
        <v>44776</v>
      </c>
      <c r="E216" s="7" t="n">
        <f aca="false">$B$5</f>
        <v>0.541666666666667</v>
      </c>
      <c r="F216" s="8" t="n">
        <f aca="false">D216+2415018.5+E216-$B$4/24</f>
        <v>2459795</v>
      </c>
      <c r="G216" s="9" t="n">
        <f aca="false">(F216-2451545)/36525</f>
        <v>0.225872689938398</v>
      </c>
      <c r="I216" s="0" t="n">
        <f aca="false">MOD(280.46646+G216*(36000.76983+G216*0.0003032),360)</f>
        <v>132.057196824037</v>
      </c>
      <c r="J216" s="0" t="n">
        <f aca="false">357.52911+G216*(35999.05029-0.0001537*G216)</f>
        <v>8488.73142638844</v>
      </c>
      <c r="K216" s="0" t="n">
        <f aca="false">0.016708634-G216*(0.000042037+0.0000001267*G216)</f>
        <v>0.0166991325256927</v>
      </c>
      <c r="L216" s="0" t="n">
        <f aca="false">SIN(RADIANS(J216))*(1.914602-G216*(0.004817+0.000014*G216))+SIN(RADIANS(2*J216))*(0.019993-0.000101*G216)+SIN(RADIANS(3*J216))*0.000289</f>
        <v>-0.903287137720286</v>
      </c>
      <c r="M216" s="0" t="n">
        <f aca="false">I216+L216</f>
        <v>131.153909686316</v>
      </c>
      <c r="N216" s="0" t="n">
        <f aca="false">J216+L216</f>
        <v>8487.82813925072</v>
      </c>
      <c r="O216" s="0" t="n">
        <f aca="false">(1.000001018*(1-K216*K216))/(1+K216*COS(RADIANS(N216)))</f>
        <v>1.01470726032586</v>
      </c>
      <c r="P216" s="0" t="n">
        <f aca="false">M216-0.00569-0.00478*SIN(RADIANS(125.04-1934.136*G216))</f>
        <v>131.144657896325</v>
      </c>
      <c r="Q216" s="0" t="n">
        <f aca="false">23+(26+((21.448-G216*(46.815+G216*(0.00059-G216*0.001813))))/60)/60</f>
        <v>23.4363538224478</v>
      </c>
      <c r="R216" s="0" t="n">
        <f aca="false">Q216+0.00256*COS(RADIANS(125.04-1934.136*G216))</f>
        <v>23.438061094678</v>
      </c>
      <c r="S216" s="0" t="n">
        <f aca="false">DEGREES(ATAN2(COS(RADIANS(P216)),COS(RADIANS(R216))*SIN(RADIANS(P216))))</f>
        <v>133.600478730683</v>
      </c>
      <c r="T216" s="0" t="n">
        <f aca="false">DEGREES(ASIN(SIN(RADIANS(R216))*SIN(RADIANS(P216))))</f>
        <v>17.4294701922271</v>
      </c>
      <c r="U216" s="0" t="n">
        <f aca="false">TAN(RADIANS(R216/2))*TAN(RADIANS(R216/2))</f>
        <v>0.0430298843042466</v>
      </c>
      <c r="V216" s="0" t="n">
        <f aca="false">4*DEGREES(U216*SIN(2*RADIANS(I216))-2*K216*SIN(RADIANS(J216))+4*K216*U216*SIN(RADIANS(J216))*COS(2*RADIANS(I216))-0.5*U216*U216*SIN(4*RADIANS(I216))-1.25*K216*K216*SIN(2*RADIANS(J216)))</f>
        <v>-6.20843521208944</v>
      </c>
      <c r="W216" s="0" t="n">
        <f aca="false">DEGREES(ACOS(COS(RADIANS(90.833))/(COS(RADIANS($B$2))*COS(RADIANS(T216)))-TAN(RADIANS($B$2))*TAN(RADIANS(T216))))</f>
        <v>134.71556671236</v>
      </c>
      <c r="X216" s="7" t="n">
        <f aca="false">(720-4*$B$3-V216+$B$4*60)/1440</f>
        <v>0.512690771675062</v>
      </c>
      <c r="Y216" s="10" t="n">
        <f aca="false">(X216*1440-W216*4)/1440</f>
        <v>0.138480864140728</v>
      </c>
      <c r="Z216" s="7" t="n">
        <f aca="false">(X216*1440+W216*4)/1440</f>
        <v>0.886900679209396</v>
      </c>
      <c r="AA216" s="0" t="n">
        <f aca="false">8*W216</f>
        <v>1077.72453369888</v>
      </c>
      <c r="AB216" s="0" t="n">
        <f aca="false">MOD(E216*1440+V216+4*$B$3-60*$B$4,1440)</f>
        <v>761.725288787911</v>
      </c>
      <c r="AC216" s="0" t="n">
        <f aca="false">IF(AB216/4&lt;0,AB216/4+180,AB216/4-180)</f>
        <v>10.4313221969776</v>
      </c>
      <c r="AD216" s="0" t="n">
        <f aca="false">DEGREES(ACOS(SIN(RADIANS($B$2))*SIN(RADIANS(T216))+COS(RADIANS($B$2))*COS(RADIANS(T216))*COS(RADIANS(AC216))))</f>
        <v>47.9106302974498</v>
      </c>
      <c r="AE216" s="0" t="n">
        <f aca="false">90-AD216</f>
        <v>42.0893697025502</v>
      </c>
      <c r="AF216" s="0" t="n">
        <f aca="false">IF(AE216&gt;85,0,IF(AE216&gt;5,58.1/TAN(RADIANS(AE216))-0.07/POWER(TAN(RADIANS(AE216)),3)+0.000086/POWER(TAN(RADIANS(AE216)),5),IF(AE216&gt;-0.575,1735+AE216*(-518.2+AE216*(103.4+AE216*(-12.79+AE216*0.711))),-20.772/TAN(RADIANS(AE216)))))/3600</f>
        <v>0.0178415777573391</v>
      </c>
      <c r="AG216" s="0" t="n">
        <f aca="false">AE216+AF216</f>
        <v>42.1072112803076</v>
      </c>
      <c r="AH216" s="0" t="n">
        <f aca="false"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>193.460619010591</v>
      </c>
    </row>
    <row r="217" customFormat="false" ht="15" hidden="false" customHeight="false" outlineLevel="0" collapsed="false">
      <c r="D217" s="6" t="n">
        <f aca="false">D216+1</f>
        <v>44777</v>
      </c>
      <c r="E217" s="7" t="n">
        <f aca="false">$B$5</f>
        <v>0.541666666666667</v>
      </c>
      <c r="F217" s="8" t="n">
        <f aca="false">D217+2415018.5+E217-$B$4/24</f>
        <v>2459796</v>
      </c>
      <c r="G217" s="9" t="n">
        <f aca="false">(F217-2451545)/36525</f>
        <v>0.22590006844627</v>
      </c>
      <c r="I217" s="0" t="n">
        <f aca="false">MOD(280.46646+G217*(36000.76983+G217*0.0003032),360)</f>
        <v>133.042844187952</v>
      </c>
      <c r="J217" s="0" t="n">
        <f aca="false">357.52911+G217*(35999.05029-0.0001537*G217)</f>
        <v>8489.71702666826</v>
      </c>
      <c r="K217" s="0" t="n">
        <f aca="false">0.016708634-G217*(0.000042037+0.0000001267*G217)</f>
        <v>0.0166991313732152</v>
      </c>
      <c r="L217" s="0" t="n">
        <f aca="false">SIN(RADIANS(J217))*(1.914602-G217*(0.004817+0.000014*G217))+SIN(RADIANS(2*J217))*(0.019993-0.000101*G217)+SIN(RADIANS(3*J217))*0.000289</f>
        <v>-0.931654315592364</v>
      </c>
      <c r="M217" s="0" t="n">
        <f aca="false">I217+L217</f>
        <v>132.11118987236</v>
      </c>
      <c r="N217" s="0" t="n">
        <f aca="false">J217+L217</f>
        <v>8488.78537235267</v>
      </c>
      <c r="O217" s="0" t="n">
        <f aca="false">(1.000001018*(1-K217*K217))/(1+K217*COS(RADIANS(N217)))</f>
        <v>1.01457102639791</v>
      </c>
      <c r="P217" s="0" t="n">
        <f aca="false">M217-0.00569-0.00478*SIN(RADIANS(125.04-1934.136*G217))</f>
        <v>132.101941030107</v>
      </c>
      <c r="Q217" s="0" t="n">
        <f aca="false">23+(26+((21.448-G217*(46.815+G217*(0.00059-G217*0.001813))))/60)/60</f>
        <v>23.4363534664132</v>
      </c>
      <c r="R217" s="0" t="n">
        <f aca="false">Q217+0.00256*COS(RADIANS(125.04-1934.136*G217))</f>
        <v>23.438062500923</v>
      </c>
      <c r="S217" s="0" t="n">
        <f aca="false">DEGREES(ATAN2(COS(RADIANS(P217)),COS(RADIANS(R217))*SIN(RADIANS(P217))))</f>
        <v>134.563956647301</v>
      </c>
      <c r="T217" s="0" t="n">
        <f aca="false">DEGREES(ASIN(SIN(RADIANS(R217))*SIN(RADIANS(P217))))</f>
        <v>17.1645778043614</v>
      </c>
      <c r="U217" s="0" t="n">
        <f aca="false">TAN(RADIANS(R217/2))*TAN(RADIANS(R217/2))</f>
        <v>0.0430298896145607</v>
      </c>
      <c r="V217" s="0" t="n">
        <f aca="false">4*DEGREES(U217*SIN(2*RADIANS(I217))-2*K217*SIN(RADIANS(J217))+4*K217*U217*SIN(RADIANS(J217))*COS(2*RADIANS(I217))-0.5*U217*U217*SIN(4*RADIANS(I217))-1.25*K217*K217*SIN(2*RADIANS(J217)))</f>
        <v>-6.11974158883458</v>
      </c>
      <c r="W217" s="0" t="n">
        <f aca="false">DEGREES(ACOS(COS(RADIANS(90.833))/(COS(RADIANS($B$2))*COS(RADIANS(T217)))-TAN(RADIANS($B$2))*TAN(RADIANS(T217))))</f>
        <v>133.848097319584</v>
      </c>
      <c r="X217" s="7" t="n">
        <f aca="false">(720-4*$B$3-V217+$B$4*60)/1440</f>
        <v>0.512629178881135</v>
      </c>
      <c r="Y217" s="10" t="n">
        <f aca="false">(X217*1440-W217*4)/1440</f>
        <v>0.140828908548958</v>
      </c>
      <c r="Z217" s="7" t="n">
        <f aca="false">(X217*1440+W217*4)/1440</f>
        <v>0.884429449213313</v>
      </c>
      <c r="AA217" s="0" t="n">
        <f aca="false">8*W217</f>
        <v>1070.78477855667</v>
      </c>
      <c r="AB217" s="0" t="n">
        <f aca="false">MOD(E217*1440+V217+4*$B$3-60*$B$4,1440)</f>
        <v>761.813982411165</v>
      </c>
      <c r="AC217" s="0" t="n">
        <f aca="false">IF(AB217/4&lt;0,AB217/4+180,AB217/4-180)</f>
        <v>10.4534956027914</v>
      </c>
      <c r="AD217" s="0" t="n">
        <f aca="false">DEGREES(ACOS(SIN(RADIANS($B$2))*SIN(RADIANS(T217))+COS(RADIANS($B$2))*COS(RADIANS(T217))*COS(RADIANS(AC217))))</f>
        <v>48.1762899646125</v>
      </c>
      <c r="AE217" s="0" t="n">
        <f aca="false">90-AD217</f>
        <v>41.8237100353875</v>
      </c>
      <c r="AF217" s="0" t="n">
        <f aca="false">IF(AE217&gt;85,0,IF(AE217&gt;5,58.1/TAN(RADIANS(AE217))-0.07/POWER(TAN(RADIANS(AE217)),3)+0.000086/POWER(TAN(RADIANS(AE217)),5),IF(AE217&gt;-0.575,1735+AE217*(-518.2+AE217*(103.4+AE217*(-12.79+AE217*0.711))),-20.772/TAN(RADIANS(AE217)))))/3600</f>
        <v>0.0180082445880148</v>
      </c>
      <c r="AG217" s="0" t="n">
        <f aca="false">AE217+AF217</f>
        <v>41.8417182799755</v>
      </c>
      <c r="AH217" s="0" t="n">
        <f aca="false"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>193.451996708799</v>
      </c>
    </row>
    <row r="218" customFormat="false" ht="15" hidden="false" customHeight="false" outlineLevel="0" collapsed="false">
      <c r="D218" s="6" t="n">
        <f aca="false">D217+1</f>
        <v>44778</v>
      </c>
      <c r="E218" s="7" t="n">
        <f aca="false">$B$5</f>
        <v>0.541666666666667</v>
      </c>
      <c r="F218" s="8" t="n">
        <f aca="false">D218+2415018.5+E218-$B$4/24</f>
        <v>2459797</v>
      </c>
      <c r="G218" s="9" t="n">
        <f aca="false">(F218-2451545)/36525</f>
        <v>0.225927446954141</v>
      </c>
      <c r="I218" s="0" t="n">
        <f aca="false">MOD(280.46646+G218*(36000.76983+G218*0.0003032),360)</f>
        <v>134.028491551866</v>
      </c>
      <c r="J218" s="0" t="n">
        <f aca="false">357.52911+G218*(35999.05029-0.0001537*G218)</f>
        <v>8490.70262694809</v>
      </c>
      <c r="K218" s="0" t="n">
        <f aca="false">0.016708634-G218*(0.000042037+0.0000001267*G218)</f>
        <v>0.0166991302207375</v>
      </c>
      <c r="L218" s="0" t="n">
        <f aca="false">SIN(RADIANS(J218))*(1.914602-G218*(0.004817+0.000014*G218))+SIN(RADIANS(2*J218))*(0.019993-0.000101*G218)+SIN(RADIANS(3*J218))*0.000289</f>
        <v>-0.95976039147799</v>
      </c>
      <c r="M218" s="0" t="n">
        <f aca="false">I218+L218</f>
        <v>133.068731160388</v>
      </c>
      <c r="N218" s="0" t="n">
        <f aca="false">J218+L218</f>
        <v>8489.74286655661</v>
      </c>
      <c r="O218" s="0" t="n">
        <f aca="false">(1.000001018*(1-K218*K218))/(1+K218*COS(RADIANS(N218)))</f>
        <v>1.01443058527958</v>
      </c>
      <c r="P218" s="0" t="n">
        <f aca="false">M218-0.00569-0.00478*SIN(RADIANS(125.04-1934.136*G218))</f>
        <v>133.059485268914</v>
      </c>
      <c r="Q218" s="0" t="n">
        <f aca="false">23+(26+((21.448-G218*(46.815+G218*(0.00059-G218*0.001813))))/60)/60</f>
        <v>23.4363531103786</v>
      </c>
      <c r="R218" s="0" t="n">
        <f aca="false">Q218+0.00256*COS(RADIANS(125.04-1934.136*G218))</f>
        <v>23.4380639057082</v>
      </c>
      <c r="S218" s="0" t="n">
        <f aca="false">DEGREES(ATAN2(COS(RADIANS(P218)),COS(RADIANS(R218))*SIN(RADIANS(P218))))</f>
        <v>135.524924961072</v>
      </c>
      <c r="T218" s="0" t="n">
        <f aca="false">DEGREES(ASIN(SIN(RADIANS(R218))*SIN(RADIANS(P218))))</f>
        <v>16.895056021409</v>
      </c>
      <c r="U218" s="0" t="n">
        <f aca="false">TAN(RADIANS(R218/2))*TAN(RADIANS(R218/2))</f>
        <v>0.0430298949193626</v>
      </c>
      <c r="V218" s="0" t="n">
        <f aca="false">4*DEGREES(U218*SIN(2*RADIANS(I218))-2*K218*SIN(RADIANS(J218))+4*K218*U218*SIN(RADIANS(J218))*COS(2*RADIANS(I218))-0.5*U218*U218*SIN(4*RADIANS(I218))-1.25*K218*K218*SIN(2*RADIANS(J218)))</f>
        <v>-6.02101557244308</v>
      </c>
      <c r="W218" s="0" t="n">
        <f aca="false">DEGREES(ACOS(COS(RADIANS(90.833))/(COS(RADIANS($B$2))*COS(RADIANS(T218)))-TAN(RADIANS($B$2))*TAN(RADIANS(T218))))</f>
        <v>132.980774566217</v>
      </c>
      <c r="X218" s="7" t="n">
        <f aca="false">(720-4*$B$3-V218+$B$4*60)/1440</f>
        <v>0.51256061914753</v>
      </c>
      <c r="Y218" s="10" t="n">
        <f aca="false">(X218*1440-W218*4)/1440</f>
        <v>0.143169578685816</v>
      </c>
      <c r="Z218" s="7" t="n">
        <f aca="false">(X218*1440+W218*4)/1440</f>
        <v>0.881951659609244</v>
      </c>
      <c r="AA218" s="0" t="n">
        <f aca="false">8*W218</f>
        <v>1063.84619652974</v>
      </c>
      <c r="AB218" s="0" t="n">
        <f aca="false">MOD(E218*1440+V218+4*$B$3-60*$B$4,1440)</f>
        <v>761.912708427557</v>
      </c>
      <c r="AC218" s="0" t="n">
        <f aca="false">IF(AB218/4&lt;0,AB218/4+180,AB218/4-180)</f>
        <v>10.4781771068892</v>
      </c>
      <c r="AD218" s="0" t="n">
        <f aca="false">DEGREES(ACOS(SIN(RADIANS($B$2))*SIN(RADIANS(T218))+COS(RADIANS($B$2))*COS(RADIANS(T218))*COS(RADIANS(AC218))))</f>
        <v>48.4468068243656</v>
      </c>
      <c r="AE218" s="0" t="n">
        <f aca="false">90-AD218</f>
        <v>41.5531931756344</v>
      </c>
      <c r="AF218" s="0" t="n">
        <f aca="false">IF(AE218&gt;85,0,IF(AE218&gt;5,58.1/TAN(RADIANS(AE218))-0.07/POWER(TAN(RADIANS(AE218)),3)+0.000086/POWER(TAN(RADIANS(AE218)),5),IF(AE218&gt;-0.575,1735+AE218*(-518.2+AE218*(103.4+AE218*(-12.79+AE218*0.711))),-20.772/TAN(RADIANS(AE218)))))/3600</f>
        <v>0.0181797283928143</v>
      </c>
      <c r="AG218" s="0" t="n">
        <f aca="false">AE218+AF218</f>
        <v>41.5713729040272</v>
      </c>
      <c r="AH218" s="0" t="n">
        <f aca="false"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>193.446076606959</v>
      </c>
    </row>
    <row r="219" customFormat="false" ht="15" hidden="false" customHeight="false" outlineLevel="0" collapsed="false">
      <c r="D219" s="6" t="n">
        <f aca="false">D218+1</f>
        <v>44779</v>
      </c>
      <c r="E219" s="7" t="n">
        <f aca="false">$B$5</f>
        <v>0.541666666666667</v>
      </c>
      <c r="F219" s="8" t="n">
        <f aca="false">D219+2415018.5+E219-$B$4/24</f>
        <v>2459798</v>
      </c>
      <c r="G219" s="9" t="n">
        <f aca="false">(F219-2451545)/36525</f>
        <v>0.225954825462012</v>
      </c>
      <c r="I219" s="0" t="n">
        <f aca="false">MOD(280.46646+G219*(36000.76983+G219*0.0003032),360)</f>
        <v>135.01413891578</v>
      </c>
      <c r="J219" s="0" t="n">
        <f aca="false">357.52911+G219*(35999.05029-0.0001537*G219)</f>
        <v>8491.68822722791</v>
      </c>
      <c r="K219" s="0" t="n">
        <f aca="false">0.016708634-G219*(0.000042037+0.0000001267*G219)</f>
        <v>0.0166991290682597</v>
      </c>
      <c r="L219" s="0" t="n">
        <f aca="false">SIN(RADIANS(J219))*(1.914602-G219*(0.004817+0.000014*G219))+SIN(RADIANS(2*J219))*(0.019993-0.000101*G219)+SIN(RADIANS(3*J219))*0.000289</f>
        <v>-0.987597350222837</v>
      </c>
      <c r="M219" s="0" t="n">
        <f aca="false">I219+L219</f>
        <v>134.026541565557</v>
      </c>
      <c r="N219" s="0" t="n">
        <f aca="false">J219+L219</f>
        <v>8490.70062987769</v>
      </c>
      <c r="O219" s="0" t="n">
        <f aca="false">(1.000001018*(1-K219*K219))/(1+K219*COS(RADIANS(N219)))</f>
        <v>1.01428597503238</v>
      </c>
      <c r="P219" s="0" t="n">
        <f aca="false">M219-0.00569-0.00478*SIN(RADIANS(125.04-1934.136*G219))</f>
        <v>134.017298627898</v>
      </c>
      <c r="Q219" s="0" t="n">
        <f aca="false">23+(26+((21.448-G219*(46.815+G219*(0.00059-G219*0.001813))))/60)/60</f>
        <v>23.436352754344</v>
      </c>
      <c r="R219" s="0" t="n">
        <f aca="false">Q219+0.00256*COS(RADIANS(125.04-1934.136*G219))</f>
        <v>23.4380653090321</v>
      </c>
      <c r="S219" s="0" t="n">
        <f aca="false">DEGREES(ATAN2(COS(RADIANS(P219)),COS(RADIANS(R219))*SIN(RADIANS(P219))))</f>
        <v>136.48339753381</v>
      </c>
      <c r="T219" s="0" t="n">
        <f aca="false">DEGREES(ASIN(SIN(RADIANS(R219))*SIN(RADIANS(P219))))</f>
        <v>16.6209876574153</v>
      </c>
      <c r="U219" s="0" t="n">
        <f aca="false">TAN(RADIANS(R219/2))*TAN(RADIANS(R219/2))</f>
        <v>0.0430299002186465</v>
      </c>
      <c r="V219" s="0" t="n">
        <f aca="false">4*DEGREES(U219*SIN(2*RADIANS(I219))-2*K219*SIN(RADIANS(J219))+4*K219*U219*SIN(RADIANS(J219))*COS(2*RADIANS(I219))-0.5*U219*U219*SIN(4*RADIANS(I219))-1.25*K219*K219*SIN(2*RADIANS(J219)))</f>
        <v>-5.91231577308329</v>
      </c>
      <c r="W219" s="0" t="n">
        <f aca="false">DEGREES(ACOS(COS(RADIANS(90.833))/(COS(RADIANS($B$2))*COS(RADIANS(T219)))-TAN(RADIANS($B$2))*TAN(RADIANS(T219))))</f>
        <v>132.113738293016</v>
      </c>
      <c r="X219" s="7" t="n">
        <f aca="false">(720-4*$B$3-V219+$B$4*60)/1440</f>
        <v>0.512485133175752</v>
      </c>
      <c r="Y219" s="10" t="n">
        <f aca="false">(X219*1440-W219*4)/1440</f>
        <v>0.145502526806264</v>
      </c>
      <c r="Z219" s="7" t="n">
        <f aca="false">(X219*1440+W219*4)/1440</f>
        <v>0.879467739545241</v>
      </c>
      <c r="AA219" s="0" t="n">
        <f aca="false">8*W219</f>
        <v>1056.90990634413</v>
      </c>
      <c r="AB219" s="0" t="n">
        <f aca="false">MOD(E219*1440+V219+4*$B$3-60*$B$4,1440)</f>
        <v>762.021408226917</v>
      </c>
      <c r="AC219" s="0" t="n">
        <f aca="false">IF(AB219/4&lt;0,AB219/4+180,AB219/4-180)</f>
        <v>10.5053520567292</v>
      </c>
      <c r="AD219" s="0" t="n">
        <f aca="false">DEGREES(ACOS(SIN(RADIANS($B$2))*SIN(RADIANS(T219))+COS(RADIANS($B$2))*COS(RADIANS(T219))*COS(RADIANS(AC219))))</f>
        <v>48.7220969191272</v>
      </c>
      <c r="AE219" s="0" t="n">
        <f aca="false">90-AD219</f>
        <v>41.2779030808728</v>
      </c>
      <c r="AF219" s="0" t="n">
        <f aca="false">IF(AE219&gt;85,0,IF(AE219&gt;5,58.1/TAN(RADIANS(AE219))-0.07/POWER(TAN(RADIANS(AE219)),3)+0.000086/POWER(TAN(RADIANS(AE219)),5),IF(AE219&gt;-0.575,1735+AE219*(-518.2+AE219*(103.4+AE219*(-12.79+AE219*0.711))),-20.772/TAN(RADIANS(AE219)))))/3600</f>
        <v>0.0183561082144708</v>
      </c>
      <c r="AG219" s="0" t="n">
        <f aca="false">AE219+AF219</f>
        <v>41.2962591890872</v>
      </c>
      <c r="AH219" s="0" t="n">
        <f aca="false"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>193.442833470374</v>
      </c>
    </row>
    <row r="220" customFormat="false" ht="15" hidden="false" customHeight="false" outlineLevel="0" collapsed="false">
      <c r="D220" s="6" t="n">
        <f aca="false">D219+1</f>
        <v>44780</v>
      </c>
      <c r="E220" s="7" t="n">
        <f aca="false">$B$5</f>
        <v>0.541666666666667</v>
      </c>
      <c r="F220" s="8" t="n">
        <f aca="false">D220+2415018.5+E220-$B$4/24</f>
        <v>2459799</v>
      </c>
      <c r="G220" s="9" t="n">
        <f aca="false">(F220-2451545)/36525</f>
        <v>0.225982203969884</v>
      </c>
      <c r="I220" s="0" t="n">
        <f aca="false">MOD(280.46646+G220*(36000.76983+G220*0.0003032),360)</f>
        <v>135.999786279697</v>
      </c>
      <c r="J220" s="0" t="n">
        <f aca="false">357.52911+G220*(35999.05029-0.0001537*G220)</f>
        <v>8492.67382750773</v>
      </c>
      <c r="K220" s="0" t="n">
        <f aca="false">0.016708634-G220*(0.000042037+0.0000001267*G220)</f>
        <v>0.0166991279157816</v>
      </c>
      <c r="L220" s="0" t="n">
        <f aca="false">SIN(RADIANS(J220))*(1.914602-G220*(0.004817+0.000014*G220))+SIN(RADIANS(2*J220))*(0.019993-0.000101*G220)+SIN(RADIANS(3*J220))*0.000289</f>
        <v>-1.01515723970547</v>
      </c>
      <c r="M220" s="0" t="n">
        <f aca="false">I220+L220</f>
        <v>134.984629039992</v>
      </c>
      <c r="N220" s="0" t="n">
        <f aca="false">J220+L220</f>
        <v>8491.65867026803</v>
      </c>
      <c r="O220" s="0" t="n">
        <f aca="false">(1.000001018*(1-K220*K220))/(1+K220*COS(RADIANS(N220)))</f>
        <v>1.01413723488128</v>
      </c>
      <c r="P220" s="0" t="n">
        <f aca="false">M220-0.00569-0.00478*SIN(RADIANS(125.04-1934.136*G220))</f>
        <v>134.975389059184</v>
      </c>
      <c r="Q220" s="0" t="n">
        <f aca="false">23+(26+((21.448-G220*(46.815+G220*(0.00059-G220*0.001813))))/60)/60</f>
        <v>23.4363523983094</v>
      </c>
      <c r="R220" s="0" t="n">
        <f aca="false">Q220+0.00256*COS(RADIANS(125.04-1934.136*G220))</f>
        <v>23.4380667108931</v>
      </c>
      <c r="S220" s="0" t="n">
        <f aca="false">DEGREES(ATAN2(COS(RADIANS(P220)),COS(RADIANS(R220))*SIN(RADIANS(P220))))</f>
        <v>137.439391148557</v>
      </c>
      <c r="T220" s="0" t="n">
        <f aca="false">DEGREES(ASIN(SIN(RADIANS(R220))*SIN(RADIANS(P220))))</f>
        <v>16.3424560947042</v>
      </c>
      <c r="U220" s="0" t="n">
        <f aca="false">TAN(RADIANS(R220/2))*TAN(RADIANS(R220/2))</f>
        <v>0.0430299055124068</v>
      </c>
      <c r="V220" s="0" t="n">
        <f aca="false">4*DEGREES(U220*SIN(2*RADIANS(I220))-2*K220*SIN(RADIANS(J220))+4*K220*U220*SIN(RADIANS(J220))*COS(2*RADIANS(I220))-0.5*U220*U220*SIN(4*RADIANS(I220))-1.25*K220*K220*SIN(2*RADIANS(J220)))</f>
        <v>-5.79371266434017</v>
      </c>
      <c r="W220" s="0" t="n">
        <f aca="false">DEGREES(ACOS(COS(RADIANS(90.833))/(COS(RADIANS($B$2))*COS(RADIANS(T220)))-TAN(RADIANS($B$2))*TAN(RADIANS(T220))))</f>
        <v>131.247114750692</v>
      </c>
      <c r="X220" s="7" t="n">
        <f aca="false">(720-4*$B$3-V220+$B$4*60)/1440</f>
        <v>0.512402769905792</v>
      </c>
      <c r="Y220" s="10" t="n">
        <f aca="false">(X220*1440-W220*4)/1440</f>
        <v>0.147827451153868</v>
      </c>
      <c r="Z220" s="7" t="n">
        <f aca="false">(X220*1440+W220*4)/1440</f>
        <v>0.876978088657715</v>
      </c>
      <c r="AA220" s="0" t="n">
        <f aca="false">8*W220</f>
        <v>1049.97691800554</v>
      </c>
      <c r="AB220" s="0" t="n">
        <f aca="false">MOD(E220*1440+V220+4*$B$3-60*$B$4,1440)</f>
        <v>762.14001133566</v>
      </c>
      <c r="AC220" s="0" t="n">
        <f aca="false">IF(AB220/4&lt;0,AB220/4+180,AB220/4-180)</f>
        <v>10.5350028339149</v>
      </c>
      <c r="AD220" s="0" t="n">
        <f aca="false">DEGREES(ACOS(SIN(RADIANS($B$2))*SIN(RADIANS(T220))+COS(RADIANS($B$2))*COS(RADIANS(T220))*COS(RADIANS(AC220))))</f>
        <v>49.0020755460132</v>
      </c>
      <c r="AE220" s="0" t="n">
        <f aca="false">90-AD220</f>
        <v>40.9979244539868</v>
      </c>
      <c r="AF220" s="0" t="n">
        <f aca="false">IF(AE220&gt;85,0,IF(AE220&gt;5,58.1/TAN(RADIANS(AE220))-0.07/POWER(TAN(RADIANS(AE220)),3)+0.000086/POWER(TAN(RADIANS(AE220)),5),IF(AE220&gt;-0.575,1735+AE220*(-518.2+AE220*(103.4+AE220*(-12.79+AE220*0.711))),-20.772/TAN(RADIANS(AE220)))))/3600</f>
        <v>0.0185374669140656</v>
      </c>
      <c r="AG220" s="0" t="n">
        <f aca="false">AE220+AF220</f>
        <v>41.0164619209008</v>
      </c>
      <c r="AH220" s="0" t="n">
        <f aca="false"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>193.44223775877</v>
      </c>
    </row>
    <row r="221" customFormat="false" ht="15" hidden="false" customHeight="false" outlineLevel="0" collapsed="false">
      <c r="D221" s="6" t="n">
        <f aca="false">D220+1</f>
        <v>44781</v>
      </c>
      <c r="E221" s="7" t="n">
        <f aca="false">$B$5</f>
        <v>0.541666666666667</v>
      </c>
      <c r="F221" s="8" t="n">
        <f aca="false">D221+2415018.5+E221-$B$4/24</f>
        <v>2459800</v>
      </c>
      <c r="G221" s="9" t="n">
        <f aca="false">(F221-2451545)/36525</f>
        <v>0.226009582477755</v>
      </c>
      <c r="I221" s="0" t="n">
        <f aca="false">MOD(280.46646+G221*(36000.76983+G221*0.0003032),360)</f>
        <v>136.985433643613</v>
      </c>
      <c r="J221" s="0" t="n">
        <f aca="false">357.52911+G221*(35999.05029-0.0001537*G221)</f>
        <v>8493.65942778756</v>
      </c>
      <c r="K221" s="0" t="n">
        <f aca="false">0.016708634-G221*(0.000042037+0.0000001267*G221)</f>
        <v>0.0166991267633034</v>
      </c>
      <c r="L221" s="0" t="n">
        <f aca="false">SIN(RADIANS(J221))*(1.914602-G221*(0.004817+0.000014*G221))+SIN(RADIANS(2*J221))*(0.019993-0.000101*G221)+SIN(RADIANS(3*J221))*0.000289</f>
        <v>-1.04243217284998</v>
      </c>
      <c r="M221" s="0" t="n">
        <f aca="false">I221+L221</f>
        <v>135.943001470763</v>
      </c>
      <c r="N221" s="0" t="n">
        <f aca="false">J221+L221</f>
        <v>8492.61699561471</v>
      </c>
      <c r="O221" s="0" t="n">
        <f aca="false">(1.000001018*(1-K221*K221))/(1+K221*COS(RADIANS(N221)))</f>
        <v>1.01398440520705</v>
      </c>
      <c r="P221" s="0" t="n">
        <f aca="false">M221-0.00569-0.00478*SIN(RADIANS(125.04-1934.136*G221))</f>
        <v>135.933764449838</v>
      </c>
      <c r="Q221" s="0" t="n">
        <f aca="false">23+(26+((21.448-G221*(46.815+G221*(0.00059-G221*0.001813))))/60)/60</f>
        <v>23.4363520422748</v>
      </c>
      <c r="R221" s="0" t="n">
        <f aca="false">Q221+0.00256*COS(RADIANS(125.04-1934.136*G221))</f>
        <v>23.4380681112898</v>
      </c>
      <c r="S221" s="0" t="n">
        <f aca="false">DEGREES(ATAN2(COS(RADIANS(P221)),COS(RADIANS(R221))*SIN(RADIANS(P221))))</f>
        <v>138.392925452497</v>
      </c>
      <c r="T221" s="0" t="n">
        <f aca="false">DEGREES(ASIN(SIN(RADIANS(R221))*SIN(RADIANS(P221))))</f>
        <v>16.0595452434873</v>
      </c>
      <c r="U221" s="0" t="n">
        <f aca="false">TAN(RADIANS(R221/2))*TAN(RADIANS(R221/2))</f>
        <v>0.0430299108006378</v>
      </c>
      <c r="V221" s="0" t="n">
        <f aca="false">4*DEGREES(U221*SIN(2*RADIANS(I221))-2*K221*SIN(RADIANS(J221))+4*K221*U221*SIN(RADIANS(J221))*COS(2*RADIANS(I221))-0.5*U221*U221*SIN(4*RADIANS(I221))-1.25*K221*K221*SIN(2*RADIANS(J221)))</f>
        <v>-5.6652883172113</v>
      </c>
      <c r="W221" s="0" t="n">
        <f aca="false">DEGREES(ACOS(COS(RADIANS(90.833))/(COS(RADIANS($B$2))*COS(RADIANS(T221)))-TAN(RADIANS($B$2))*TAN(RADIANS(T221))))</f>
        <v>130.381017602746</v>
      </c>
      <c r="X221" s="7" t="n">
        <f aca="false">(720-4*$B$3-V221+$B$4*60)/1440</f>
        <v>0.512313586331397</v>
      </c>
      <c r="Y221" s="10" t="n">
        <f aca="false">(X221*1440-W221*4)/1440</f>
        <v>0.150144092990436</v>
      </c>
      <c r="Z221" s="7" t="n">
        <f aca="false">(X221*1440+W221*4)/1440</f>
        <v>0.874483079672358</v>
      </c>
      <c r="AA221" s="0" t="n">
        <f aca="false">8*W221</f>
        <v>1043.04814082197</v>
      </c>
      <c r="AB221" s="0" t="n">
        <f aca="false">MOD(E221*1440+V221+4*$B$3-60*$B$4,1440)</f>
        <v>762.268435682789</v>
      </c>
      <c r="AC221" s="0" t="n">
        <f aca="false">IF(AB221/4&lt;0,AB221/4+180,AB221/4-180)</f>
        <v>10.5671089206972</v>
      </c>
      <c r="AD221" s="0" t="n">
        <f aca="false">DEGREES(ACOS(SIN(RADIANS($B$2))*SIN(RADIANS(T221))+COS(RADIANS($B$2))*COS(RADIANS(T221))*COS(RADIANS(AC221))))</f>
        <v>49.2866573009561</v>
      </c>
      <c r="AE221" s="0" t="n">
        <f aca="false">90-AD221</f>
        <v>40.7133426990439</v>
      </c>
      <c r="AF221" s="0" t="n">
        <f aca="false">IF(AE221&gt;85,0,IF(AE221&gt;5,58.1/TAN(RADIANS(AE221))-0.07/POWER(TAN(RADIANS(AE221)),3)+0.000086/POWER(TAN(RADIANS(AE221)),5),IF(AE221&gt;-0.575,1735+AE221*(-518.2+AE221*(103.4+AE221*(-12.79+AE221*0.711))),-20.772/TAN(RADIANS(AE221)))))/3600</f>
        <v>0.0187238913327991</v>
      </c>
      <c r="AG221" s="0" t="n">
        <f aca="false">AE221+AF221</f>
        <v>40.7320665903767</v>
      </c>
      <c r="AH221" s="0" t="n">
        <f aca="false"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>193.444255800497</v>
      </c>
    </row>
    <row r="222" customFormat="false" ht="15" hidden="false" customHeight="false" outlineLevel="0" collapsed="false">
      <c r="D222" s="6" t="n">
        <f aca="false">D221+1</f>
        <v>44782</v>
      </c>
      <c r="E222" s="7" t="n">
        <f aca="false">$B$5</f>
        <v>0.541666666666667</v>
      </c>
      <c r="F222" s="8" t="n">
        <f aca="false">D222+2415018.5+E222-$B$4/24</f>
        <v>2459801</v>
      </c>
      <c r="G222" s="9" t="n">
        <f aca="false">(F222-2451545)/36525</f>
        <v>0.226036960985626</v>
      </c>
      <c r="I222" s="0" t="n">
        <f aca="false">MOD(280.46646+G222*(36000.76983+G222*0.0003032),360)</f>
        <v>137.97108100753</v>
      </c>
      <c r="J222" s="0" t="n">
        <f aca="false">357.52911+G222*(35999.05029-0.0001537*G222)</f>
        <v>8494.64502806738</v>
      </c>
      <c r="K222" s="0" t="n">
        <f aca="false">0.016708634-G222*(0.000042037+0.0000001267*G222)</f>
        <v>0.016699125610825</v>
      </c>
      <c r="L222" s="0" t="n">
        <f aca="false">SIN(RADIANS(J222))*(1.914602-G222*(0.004817+0.000014*G222))+SIN(RADIANS(2*J222))*(0.019993-0.000101*G222)+SIN(RADIANS(3*J222))*0.000289</f>
        <v>-1.06941432963663</v>
      </c>
      <c r="M222" s="0" t="n">
        <f aca="false">I222+L222</f>
        <v>136.901666677894</v>
      </c>
      <c r="N222" s="0" t="n">
        <f aca="false">J222+L222</f>
        <v>8493.57561373774</v>
      </c>
      <c r="O222" s="0" t="n">
        <f aca="false">(1.000001018*(1-K222*K222))/(1+K222*COS(RADIANS(N222)))</f>
        <v>1.01382752753827</v>
      </c>
      <c r="P222" s="0" t="n">
        <f aca="false">M222-0.00569-0.00478*SIN(RADIANS(125.04-1934.136*G222))</f>
        <v>136.892432619882</v>
      </c>
      <c r="Q222" s="0" t="n">
        <f aca="false">23+(26+((21.448-G222*(46.815+G222*(0.00059-G222*0.001813))))/60)/60</f>
        <v>23.4363516862402</v>
      </c>
      <c r="R222" s="0" t="n">
        <f aca="false">Q222+0.00256*COS(RADIANS(125.04-1934.136*G222))</f>
        <v>23.4380695102207</v>
      </c>
      <c r="S222" s="0" t="n">
        <f aca="false">DEGREES(ATAN2(COS(RADIANS(P222)),COS(RADIANS(R222))*SIN(RADIANS(P222))))</f>
        <v>139.344022897923</v>
      </c>
      <c r="T222" s="0" t="n">
        <f aca="false">DEGREES(ASIN(SIN(RADIANS(R222))*SIN(RADIANS(P222))))</f>
        <v>15.7723395033806</v>
      </c>
      <c r="U222" s="0" t="n">
        <f aca="false">TAN(RADIANS(R222/2))*TAN(RADIANS(R222/2))</f>
        <v>0.0430299160833339</v>
      </c>
      <c r="V222" s="0" t="n">
        <f aca="false">4*DEGREES(U222*SIN(2*RADIANS(I222))-2*K222*SIN(RADIANS(J222))+4*K222*U222*SIN(RADIANS(J222))*COS(2*RADIANS(I222))-0.5*U222*U222*SIN(4*RADIANS(I222))-1.25*K222*K222*SIN(2*RADIANS(J222)))</f>
        <v>-5.52713612303993</v>
      </c>
      <c r="W222" s="0" t="n">
        <f aca="false">DEGREES(ACOS(COS(RADIANS(90.833))/(COS(RADIANS($B$2))*COS(RADIANS(T222)))-TAN(RADIANS($B$2))*TAN(RADIANS(T222))))</f>
        <v>129.5155488373</v>
      </c>
      <c r="X222" s="7" t="n">
        <f aca="false">(720-4*$B$3-V222+$B$4*60)/1440</f>
        <v>0.512217647307667</v>
      </c>
      <c r="Y222" s="10" t="n">
        <f aca="false">(X222*1440-W222*4)/1440</f>
        <v>0.152452233870721</v>
      </c>
      <c r="Z222" s="7" t="n">
        <f aca="false">(X222*1440+W222*4)/1440</f>
        <v>0.871983060744612</v>
      </c>
      <c r="AA222" s="0" t="n">
        <f aca="false">8*W222</f>
        <v>1036.1243906984</v>
      </c>
      <c r="AB222" s="0" t="n">
        <f aca="false">MOD(E222*1440+V222+4*$B$3-60*$B$4,1440)</f>
        <v>762.40658787696</v>
      </c>
      <c r="AC222" s="0" t="n">
        <f aca="false">IF(AB222/4&lt;0,AB222/4+180,AB222/4-180)</f>
        <v>10.60164696924</v>
      </c>
      <c r="AD222" s="0" t="n">
        <f aca="false">DEGREES(ACOS(SIN(RADIANS($B$2))*SIN(RADIANS(T222))+COS(RADIANS($B$2))*COS(RADIANS(T222))*COS(RADIANS(AC222))))</f>
        <v>49.5757561203337</v>
      </c>
      <c r="AE222" s="0" t="n">
        <f aca="false">90-AD222</f>
        <v>40.4242438796663</v>
      </c>
      <c r="AF222" s="0" t="n">
        <f aca="false">IF(AE222&gt;85,0,IF(AE222&gt;5,58.1/TAN(RADIANS(AE222))-0.07/POWER(TAN(RADIANS(AE222)),3)+0.000086/POWER(TAN(RADIANS(AE222)),5),IF(AE222&gt;-0.575,1735+AE222*(-518.2+AE222*(103.4+AE222*(-12.79+AE222*0.711))),-20.772/TAN(RADIANS(AE222)))))/3600</f>
        <v>0.0189154724608699</v>
      </c>
      <c r="AG222" s="0" t="n">
        <f aca="false">AE222+AF222</f>
        <v>40.4431593521272</v>
      </c>
      <c r="AH222" s="0" t="n">
        <f aca="false"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>193.448849969679</v>
      </c>
    </row>
    <row r="223" customFormat="false" ht="15" hidden="false" customHeight="false" outlineLevel="0" collapsed="false">
      <c r="D223" s="6" t="n">
        <f aca="false">D222+1</f>
        <v>44783</v>
      </c>
      <c r="E223" s="7" t="n">
        <f aca="false">$B$5</f>
        <v>0.541666666666667</v>
      </c>
      <c r="F223" s="8" t="n">
        <f aca="false">D223+2415018.5+E223-$B$4/24</f>
        <v>2459802</v>
      </c>
      <c r="G223" s="9" t="n">
        <f aca="false">(F223-2451545)/36525</f>
        <v>0.226064339493498</v>
      </c>
      <c r="I223" s="0" t="n">
        <f aca="false">MOD(280.46646+G223*(36000.76983+G223*0.0003032),360)</f>
        <v>138.956728371448</v>
      </c>
      <c r="J223" s="0" t="n">
        <f aca="false">357.52911+G223*(35999.05029-0.0001537*G223)</f>
        <v>8495.6306283472</v>
      </c>
      <c r="K223" s="0" t="n">
        <f aca="false">0.016708634-G223*(0.000042037+0.0000001267*G223)</f>
        <v>0.0166991244583464</v>
      </c>
      <c r="L223" s="0" t="n">
        <f aca="false">SIN(RADIANS(J223))*(1.914602-G223*(0.004817+0.000014*G223))+SIN(RADIANS(2*J223))*(0.019993-0.000101*G223)+SIN(RADIANS(3*J223))*0.000289</f>
        <v>-1.09609595911107</v>
      </c>
      <c r="M223" s="0" t="n">
        <f aca="false">I223+L223</f>
        <v>137.860632412337</v>
      </c>
      <c r="N223" s="0" t="n">
        <f aca="false">J223+L223</f>
        <v>8494.53453238809</v>
      </c>
      <c r="O223" s="0" t="n">
        <f aca="false">(1.000001018*(1-K223*K223))/(1+K223*COS(RADIANS(N223)))</f>
        <v>1.01366664454314</v>
      </c>
      <c r="P223" s="0" t="n">
        <f aca="false">M223-0.00569-0.00478*SIN(RADIANS(125.04-1934.136*G223))</f>
        <v>137.851401320265</v>
      </c>
      <c r="Q223" s="0" t="n">
        <f aca="false">23+(26+((21.448-G223*(46.815+G223*(0.00059-G223*0.001813))))/60)/60</f>
        <v>23.4363513302056</v>
      </c>
      <c r="R223" s="0" t="n">
        <f aca="false">Q223+0.00256*COS(RADIANS(125.04-1934.136*G223))</f>
        <v>23.4380709076842</v>
      </c>
      <c r="S223" s="0" t="n">
        <f aca="false">DEGREES(ATAN2(COS(RADIANS(P223)),COS(RADIANS(R223))*SIN(RADIANS(P223))))</f>
        <v>140.292708681425</v>
      </c>
      <c r="T223" s="0" t="n">
        <f aca="false">DEGREES(ASIN(SIN(RADIANS(R223))*SIN(RADIANS(P223))))</f>
        <v>15.4809237268652</v>
      </c>
      <c r="U223" s="0" t="n">
        <f aca="false">TAN(RADIANS(R223/2))*TAN(RADIANS(R223/2))</f>
        <v>0.0430299213604892</v>
      </c>
      <c r="V223" s="0" t="n">
        <f aca="false">4*DEGREES(U223*SIN(2*RADIANS(I223))-2*K223*SIN(RADIANS(J223))+4*K223*U223*SIN(RADIANS(J223))*COS(2*RADIANS(I223))-0.5*U223*U223*SIN(4*RADIANS(I223))-1.25*K223*K223*SIN(2*RADIANS(J223)))</f>
        <v>-5.37936050676439</v>
      </c>
      <c r="W223" s="0" t="n">
        <f aca="false">DEGREES(ACOS(COS(RADIANS(90.833))/(COS(RADIANS($B$2))*COS(RADIANS(T223)))-TAN(RADIANS($B$2))*TAN(RADIANS(T223))))</f>
        <v>128.650799597935</v>
      </c>
      <c r="X223" s="7" t="n">
        <f aca="false">(720-4*$B$3-V223+$B$4*60)/1440</f>
        <v>0.51211502535192</v>
      </c>
      <c r="Y223" s="10" t="n">
        <f aca="false">(X223*1440-W223*4)/1440</f>
        <v>0.154751693135433</v>
      </c>
      <c r="Z223" s="7" t="n">
        <f aca="false">(X223*1440+W223*4)/1440</f>
        <v>0.869478357568407</v>
      </c>
      <c r="AA223" s="0" t="n">
        <f aca="false">8*W223</f>
        <v>1029.20639678348</v>
      </c>
      <c r="AB223" s="0" t="n">
        <f aca="false">MOD(E223*1440+V223+4*$B$3-60*$B$4,1440)</f>
        <v>762.554363493236</v>
      </c>
      <c r="AC223" s="0" t="n">
        <f aca="false">IF(AB223/4&lt;0,AB223/4+180,AB223/4-180)</f>
        <v>10.6385908733089</v>
      </c>
      <c r="AD223" s="0" t="n">
        <f aca="false">DEGREES(ACOS(SIN(RADIANS($B$2))*SIN(RADIANS(T223))+COS(RADIANS($B$2))*COS(RADIANS(T223))*COS(RADIANS(AC223))))</f>
        <v>49.8692853200932</v>
      </c>
      <c r="AE223" s="0" t="n">
        <f aca="false">90-AD223</f>
        <v>40.1307146799068</v>
      </c>
      <c r="AF223" s="0" t="n">
        <f aca="false">IF(AE223&gt;85,0,IF(AE223&gt;5,58.1/TAN(RADIANS(AE223))-0.07/POWER(TAN(RADIANS(AE223)),3)+0.000086/POWER(TAN(RADIANS(AE223)),5),IF(AE223&gt;-0.575,1735+AE223*(-518.2+AE223*(103.4+AE223*(-12.79+AE223*0.711))),-20.772/TAN(RADIANS(AE223)))))/3600</f>
        <v>0.0191123056138759</v>
      </c>
      <c r="AG223" s="0" t="n">
        <f aca="false">AE223+AF223</f>
        <v>40.1498269855207</v>
      </c>
      <c r="AH223" s="0" t="n">
        <f aca="false"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>193.455978865456</v>
      </c>
    </row>
    <row r="224" customFormat="false" ht="15" hidden="false" customHeight="false" outlineLevel="0" collapsed="false">
      <c r="D224" s="6" t="n">
        <f aca="false">D223+1</f>
        <v>44784</v>
      </c>
      <c r="E224" s="7" t="n">
        <f aca="false">$B$5</f>
        <v>0.541666666666667</v>
      </c>
      <c r="F224" s="8" t="n">
        <f aca="false">D224+2415018.5+E224-$B$4/24</f>
        <v>2459803</v>
      </c>
      <c r="G224" s="9" t="n">
        <f aca="false">(F224-2451545)/36525</f>
        <v>0.226091718001369</v>
      </c>
      <c r="I224" s="0" t="n">
        <f aca="false">MOD(280.46646+G224*(36000.76983+G224*0.0003032),360)</f>
        <v>139.942375735365</v>
      </c>
      <c r="J224" s="0" t="n">
        <f aca="false">357.52911+G224*(35999.05029-0.0001537*G224)</f>
        <v>8496.61622862703</v>
      </c>
      <c r="K224" s="0" t="n">
        <f aca="false">0.016708634-G224*(0.000042037+0.0000001267*G224)</f>
        <v>0.0166991233058676</v>
      </c>
      <c r="L224" s="0" t="n">
        <f aca="false">SIN(RADIANS(J224))*(1.914602-G224*(0.004817+0.000014*G224))+SIN(RADIANS(2*J224))*(0.019993-0.000101*G224)+SIN(RADIANS(3*J224))*0.000289</f>
        <v>-1.12246938139019</v>
      </c>
      <c r="M224" s="0" t="n">
        <f aca="false">I224+L224</f>
        <v>138.819906353975</v>
      </c>
      <c r="N224" s="0" t="n">
        <f aca="false">J224+L224</f>
        <v>8495.49375924563</v>
      </c>
      <c r="O224" s="0" t="n">
        <f aca="false">(1.000001018*(1-K224*K224))/(1+K224*COS(RADIANS(N224)))</f>
        <v>1.01350180002106</v>
      </c>
      <c r="P224" s="0" t="n">
        <f aca="false">M224-0.00569-0.00478*SIN(RADIANS(125.04-1934.136*G224))</f>
        <v>138.810678230868</v>
      </c>
      <c r="Q224" s="0" t="n">
        <f aca="false">23+(26+((21.448-G224*(46.815+G224*(0.00059-G224*0.001813))))/60)/60</f>
        <v>23.436350974171</v>
      </c>
      <c r="R224" s="0" t="n">
        <f aca="false">Q224+0.00256*COS(RADIANS(125.04-1934.136*G224))</f>
        <v>23.4380723036789</v>
      </c>
      <c r="S224" s="0" t="n">
        <f aca="false">DEGREES(ATAN2(COS(RADIANS(P224)),COS(RADIANS(R224))*SIN(RADIANS(P224))))</f>
        <v>141.239010681605</v>
      </c>
      <c r="T224" s="0" t="n">
        <f aca="false">DEGREES(ASIN(SIN(RADIANS(R224))*SIN(RADIANS(P224))))</f>
        <v>15.185383184689</v>
      </c>
      <c r="U224" s="0" t="n">
        <f aca="false">TAN(RADIANS(R224/2))*TAN(RADIANS(R224/2))</f>
        <v>0.0430299266320984</v>
      </c>
      <c r="V224" s="0" t="n">
        <f aca="false">4*DEGREES(U224*SIN(2*RADIANS(I224))-2*K224*SIN(RADIANS(J224))+4*K224*U224*SIN(RADIANS(J224))*COS(2*RADIANS(I224))-0.5*U224*U224*SIN(4*RADIANS(I224))-1.25*K224*K224*SIN(2*RADIANS(J224)))</f>
        <v>-5.22207663187062</v>
      </c>
      <c r="W224" s="0" t="n">
        <f aca="false">DEGREES(ACOS(COS(RADIANS(90.833))/(COS(RADIANS($B$2))*COS(RADIANS(T224)))-TAN(RADIANS($B$2))*TAN(RADIANS(T224))))</f>
        <v>127.786850942215</v>
      </c>
      <c r="X224" s="7" t="n">
        <f aca="false">(720-4*$B$3-V224+$B$4*60)/1440</f>
        <v>0.512005800438799</v>
      </c>
      <c r="Y224" s="10" t="n">
        <f aca="false">(X224*1440-W224*4)/1440</f>
        <v>0.157042325599314</v>
      </c>
      <c r="Z224" s="7" t="n">
        <f aca="false">(X224*1440+W224*4)/1440</f>
        <v>0.866969275278284</v>
      </c>
      <c r="AA224" s="0" t="n">
        <f aca="false">8*W224</f>
        <v>1022.29480753772</v>
      </c>
      <c r="AB224" s="0" t="n">
        <f aca="false">MOD(E224*1440+V224+4*$B$3-60*$B$4,1440)</f>
        <v>762.711647368129</v>
      </c>
      <c r="AC224" s="0" t="n">
        <f aca="false">IF(AB224/4&lt;0,AB224/4+180,AB224/4-180)</f>
        <v>10.6779118420323</v>
      </c>
      <c r="AD224" s="0" t="n">
        <f aca="false">DEGREES(ACOS(SIN(RADIANS($B$2))*SIN(RADIANS(T224))+COS(RADIANS($B$2))*COS(RADIANS(T224))*COS(RADIANS(AC224))))</f>
        <v>50.1671576324005</v>
      </c>
      <c r="AE224" s="0" t="n">
        <f aca="false">90-AD224</f>
        <v>39.8328423675995</v>
      </c>
      <c r="AF224" s="0" t="n">
        <f aca="false">IF(AE224&gt;85,0,IF(AE224&gt;5,58.1/TAN(RADIANS(AE224))-0.07/POWER(TAN(RADIANS(AE224)),3)+0.000086/POWER(TAN(RADIANS(AE224)),5),IF(AE224&gt;-0.575,1735+AE224*(-518.2+AE224*(103.4+AE224*(-12.79+AE224*0.711))),-20.772/TAN(RADIANS(AE224)))))/3600</f>
        <v>0.0193144906172002</v>
      </c>
      <c r="AG224" s="0" t="n">
        <f aca="false">AE224+AF224</f>
        <v>39.8521568582167</v>
      </c>
      <c r="AH224" s="0" t="n">
        <f aca="false"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>193.465597492522</v>
      </c>
    </row>
    <row r="225" customFormat="false" ht="15" hidden="false" customHeight="false" outlineLevel="0" collapsed="false">
      <c r="D225" s="6" t="n">
        <f aca="false">D224+1</f>
        <v>44785</v>
      </c>
      <c r="E225" s="7" t="n">
        <f aca="false">$B$5</f>
        <v>0.541666666666667</v>
      </c>
      <c r="F225" s="8" t="n">
        <f aca="false">D225+2415018.5+E225-$B$4/24</f>
        <v>2459804</v>
      </c>
      <c r="G225" s="9" t="n">
        <f aca="false">(F225-2451545)/36525</f>
        <v>0.22611909650924</v>
      </c>
      <c r="I225" s="0" t="n">
        <f aca="false">MOD(280.46646+G225*(36000.76983+G225*0.0003032),360)</f>
        <v>140.928023099284</v>
      </c>
      <c r="J225" s="0" t="n">
        <f aca="false">357.52911+G225*(35999.05029-0.0001537*G225)</f>
        <v>8497.60182890685</v>
      </c>
      <c r="K225" s="0" t="n">
        <f aca="false">0.016708634-G225*(0.000042037+0.0000001267*G225)</f>
        <v>0.0166991221533886</v>
      </c>
      <c r="L225" s="0" t="n">
        <f aca="false">SIN(RADIANS(J225))*(1.914602-G225*(0.004817+0.000014*G225))+SIN(RADIANS(2*J225))*(0.019993-0.000101*G225)+SIN(RADIANS(3*J225))*0.000289</f>
        <v>-1.14852698966635</v>
      </c>
      <c r="M225" s="0" t="n">
        <f aca="false">I225+L225</f>
        <v>139.779496109618</v>
      </c>
      <c r="N225" s="0" t="n">
        <f aca="false">J225+L225</f>
        <v>8496.45330191718</v>
      </c>
      <c r="O225" s="0" t="n">
        <f aca="false">(1.000001018*(1-K225*K225))/(1+K225*COS(RADIANS(N225)))</f>
        <v>1.01333303889381</v>
      </c>
      <c r="P225" s="0" t="n">
        <f aca="false">M225-0.00569-0.00478*SIN(RADIANS(125.04-1934.136*G225))</f>
        <v>139.770270958498</v>
      </c>
      <c r="Q225" s="0" t="n">
        <f aca="false">23+(26+((21.448-G225*(46.815+G225*(0.00059-G225*0.001813))))/60)/60</f>
        <v>23.4363506181364</v>
      </c>
      <c r="R225" s="0" t="n">
        <f aca="false">Q225+0.00256*COS(RADIANS(125.04-1934.136*G225))</f>
        <v>23.4380736982033</v>
      </c>
      <c r="S225" s="0" t="n">
        <f aca="false">DEGREES(ATAN2(COS(RADIANS(P225)),COS(RADIANS(R225))*SIN(RADIANS(P225))))</f>
        <v>142.182959395508</v>
      </c>
      <c r="T225" s="0" t="n">
        <f aca="false">DEGREES(ASIN(SIN(RADIANS(R225))*SIN(RADIANS(P225))))</f>
        <v>14.8858035332234</v>
      </c>
      <c r="U225" s="0" t="n">
        <f aca="false">TAN(RADIANS(R225/2))*TAN(RADIANS(R225/2))</f>
        <v>0.0430299318981556</v>
      </c>
      <c r="V225" s="0" t="n">
        <f aca="false">4*DEGREES(U225*SIN(2*RADIANS(I225))-2*K225*SIN(RADIANS(J225))+4*K225*U225*SIN(RADIANS(J225))*COS(2*RADIANS(I225))-0.5*U225*U225*SIN(4*RADIANS(I225))-1.25*K225*K225*SIN(2*RADIANS(J225)))</f>
        <v>-5.0554100984122</v>
      </c>
      <c r="W225" s="0" t="n">
        <f aca="false">DEGREES(ACOS(COS(RADIANS(90.833))/(COS(RADIANS($B$2))*COS(RADIANS(T225)))-TAN(RADIANS($B$2))*TAN(RADIANS(T225))))</f>
        <v>126.923774535659</v>
      </c>
      <c r="X225" s="7" t="n">
        <f aca="false">(720-4*$B$3-V225+$B$4*60)/1440</f>
        <v>0.511890059790564</v>
      </c>
      <c r="Y225" s="10" t="n">
        <f aca="false">(X225*1440-W225*4)/1440</f>
        <v>0.159324019413734</v>
      </c>
      <c r="Z225" s="7" t="n">
        <f aca="false">(X225*1440+W225*4)/1440</f>
        <v>0.864456100167394</v>
      </c>
      <c r="AA225" s="0" t="n">
        <f aca="false">8*W225</f>
        <v>1015.39019628527</v>
      </c>
      <c r="AB225" s="0" t="n">
        <f aca="false">MOD(E225*1440+V225+4*$B$3-60*$B$4,1440)</f>
        <v>762.878313901588</v>
      </c>
      <c r="AC225" s="0" t="n">
        <f aca="false">IF(AB225/4&lt;0,AB225/4+180,AB225/4-180)</f>
        <v>10.719578475397</v>
      </c>
      <c r="AD225" s="0" t="n">
        <f aca="false">DEGREES(ACOS(SIN(RADIANS($B$2))*SIN(RADIANS(T225))+COS(RADIANS($B$2))*COS(RADIANS(T225))*COS(RADIANS(AC225))))</f>
        <v>50.4692852398294</v>
      </c>
      <c r="AE225" s="0" t="n">
        <f aca="false">90-AD225</f>
        <v>39.5307147601706</v>
      </c>
      <c r="AF225" s="0" t="n">
        <f aca="false">IF(AE225&gt;85,0,IF(AE225&gt;5,58.1/TAN(RADIANS(AE225))-0.07/POWER(TAN(RADIANS(AE225)),3)+0.000086/POWER(TAN(RADIANS(AE225)),5),IF(AE225&gt;-0.575,1735+AE225*(-518.2+AE225*(103.4+AE225*(-12.79+AE225*0.711))),-20.772/TAN(RADIANS(AE225)))))/3600</f>
        <v>0.0195221319988621</v>
      </c>
      <c r="AG225" s="0" t="n">
        <f aca="false">AE225+AF225</f>
        <v>39.5502368921695</v>
      </c>
      <c r="AH225" s="0" t="n">
        <f aca="false"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>193.477657442167</v>
      </c>
    </row>
    <row r="226" customFormat="false" ht="15" hidden="false" customHeight="false" outlineLevel="0" collapsed="false">
      <c r="D226" s="6" t="n">
        <f aca="false">D225+1</f>
        <v>44786</v>
      </c>
      <c r="E226" s="7" t="n">
        <f aca="false">$B$5</f>
        <v>0.541666666666667</v>
      </c>
      <c r="F226" s="8" t="n">
        <f aca="false">D226+2415018.5+E226-$B$4/24</f>
        <v>2459805</v>
      </c>
      <c r="G226" s="9" t="n">
        <f aca="false">(F226-2451545)/36525</f>
        <v>0.226146475017112</v>
      </c>
      <c r="I226" s="0" t="n">
        <f aca="false">MOD(280.46646+G226*(36000.76983+G226*0.0003032),360)</f>
        <v>141.913670463202</v>
      </c>
      <c r="J226" s="0" t="n">
        <f aca="false">357.52911+G226*(35999.05029-0.0001537*G226)</f>
        <v>8498.58742918667</v>
      </c>
      <c r="K226" s="0" t="n">
        <f aca="false">0.016708634-G226*(0.000042037+0.0000001267*G226)</f>
        <v>0.0166991210009094</v>
      </c>
      <c r="L226" s="0" t="n">
        <f aca="false">SIN(RADIANS(J226))*(1.914602-G226*(0.004817+0.000014*G226))+SIN(RADIANS(2*J226))*(0.019993-0.000101*G226)+SIN(RADIANS(3*J226))*0.000289</f>
        <v>-1.17426125220875</v>
      </c>
      <c r="M226" s="0" t="n">
        <f aca="false">I226+L226</f>
        <v>140.739409210993</v>
      </c>
      <c r="N226" s="0" t="n">
        <f aca="false">J226+L226</f>
        <v>8497.41316793446</v>
      </c>
      <c r="O226" s="0" t="n">
        <f aca="false">(1.000001018*(1-K226*K226))/(1+K226*COS(RADIANS(N226)))</f>
        <v>1.01316040719658</v>
      </c>
      <c r="P226" s="0" t="n">
        <f aca="false">M226-0.00569-0.00478*SIN(RADIANS(125.04-1934.136*G226))</f>
        <v>140.73018703488</v>
      </c>
      <c r="Q226" s="0" t="n">
        <f aca="false">23+(26+((21.448-G226*(46.815+G226*(0.00059-G226*0.001813))))/60)/60</f>
        <v>23.4363502621018</v>
      </c>
      <c r="R226" s="0" t="n">
        <f aca="false">Q226+0.00256*COS(RADIANS(125.04-1934.136*G226))</f>
        <v>23.4380750912559</v>
      </c>
      <c r="S226" s="0" t="n">
        <f aca="false">DEGREES(ATAN2(COS(RADIANS(P226)),COS(RADIANS(R226))*SIN(RADIANS(P226))))</f>
        <v>143.12458787399</v>
      </c>
      <c r="T226" s="0" t="n">
        <f aca="false">DEGREES(ASIN(SIN(RADIANS(R226))*SIN(RADIANS(P226))))</f>
        <v>14.5822707837768</v>
      </c>
      <c r="U226" s="0" t="n">
        <f aca="false">TAN(RADIANS(R226/2))*TAN(RADIANS(R226/2))</f>
        <v>0.0430299371586552</v>
      </c>
      <c r="V226" s="0" t="n">
        <f aca="false">4*DEGREES(U226*SIN(2*RADIANS(I226))-2*K226*SIN(RADIANS(J226))+4*K226*U226*SIN(RADIANS(J226))*COS(2*RADIANS(I226))-0.5*U226*U226*SIN(4*RADIANS(I226))-1.25*K226*K226*SIN(2*RADIANS(J226)))</f>
        <v>-4.87949663545909</v>
      </c>
      <c r="W226" s="0" t="n">
        <f aca="false">DEGREES(ACOS(COS(RADIANS(90.833))/(COS(RADIANS($B$2))*COS(RADIANS(T226)))-TAN(RADIANS($B$2))*TAN(RADIANS(T226))))</f>
        <v>126.061633287977</v>
      </c>
      <c r="X226" s="7" t="n">
        <f aca="false">(720-4*$B$3-V226+$B$4*60)/1440</f>
        <v>0.511767897663513</v>
      </c>
      <c r="Y226" s="10" t="n">
        <f aca="false">(X226*1440-W226*4)/1440</f>
        <v>0.161596694085798</v>
      </c>
      <c r="Z226" s="7" t="n">
        <f aca="false">(X226*1440+W226*4)/1440</f>
        <v>0.861939101241229</v>
      </c>
      <c r="AA226" s="0" t="n">
        <f aca="false">8*W226</f>
        <v>1008.49306630382</v>
      </c>
      <c r="AB226" s="0" t="n">
        <f aca="false">MOD(E226*1440+V226+4*$B$3-60*$B$4,1440)</f>
        <v>763.054227364541</v>
      </c>
      <c r="AC226" s="0" t="n">
        <f aca="false">IF(AB226/4&lt;0,AB226/4+180,AB226/4-180)</f>
        <v>10.7635568411352</v>
      </c>
      <c r="AD226" s="0" t="n">
        <f aca="false">DEGREES(ACOS(SIN(RADIANS($B$2))*SIN(RADIANS(T226))+COS(RADIANS($B$2))*COS(RADIANS(T226))*COS(RADIANS(AC226))))</f>
        <v>50.775579807121</v>
      </c>
      <c r="AE226" s="0" t="n">
        <f aca="false">90-AD226</f>
        <v>39.224420192879</v>
      </c>
      <c r="AF226" s="0" t="n">
        <f aca="false">IF(AE226&gt;85,0,IF(AE226&gt;5,58.1/TAN(RADIANS(AE226))-0.07/POWER(TAN(RADIANS(AE226)),3)+0.000086/POWER(TAN(RADIANS(AE226)),5),IF(AE226&gt;-0.575,1735+AE226*(-518.2+AE226*(103.4+AE226*(-12.79+AE226*0.711))),-20.772/TAN(RADIANS(AE226)))))/3600</f>
        <v>0.0197353391913492</v>
      </c>
      <c r="AG226" s="0" t="n">
        <f aca="false">AE226+AF226</f>
        <v>39.2441555320704</v>
      </c>
      <c r="AH226" s="0" t="n">
        <f aca="false"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>193.492107073114</v>
      </c>
    </row>
    <row r="227" customFormat="false" ht="15" hidden="false" customHeight="false" outlineLevel="0" collapsed="false">
      <c r="D227" s="6" t="n">
        <f aca="false">D226+1</f>
        <v>44787</v>
      </c>
      <c r="E227" s="7" t="n">
        <f aca="false">$B$5</f>
        <v>0.541666666666667</v>
      </c>
      <c r="F227" s="8" t="n">
        <f aca="false">D227+2415018.5+E227-$B$4/24</f>
        <v>2459806</v>
      </c>
      <c r="G227" s="9" t="n">
        <f aca="false">(F227-2451545)/36525</f>
        <v>0.226173853524983</v>
      </c>
      <c r="I227" s="0" t="n">
        <f aca="false">MOD(280.46646+G227*(36000.76983+G227*0.0003032),360)</f>
        <v>142.899317827121</v>
      </c>
      <c r="J227" s="0" t="n">
        <f aca="false">357.52911+G227*(35999.05029-0.0001537*G227)</f>
        <v>8499.57302946649</v>
      </c>
      <c r="K227" s="0" t="n">
        <f aca="false">0.016708634-G227*(0.000042037+0.0000001267*G227)</f>
        <v>0.01669911984843</v>
      </c>
      <c r="L227" s="0" t="n">
        <f aca="false">SIN(RADIANS(J227))*(1.914602-G227*(0.004817+0.000014*G227))+SIN(RADIANS(2*J227))*(0.019993-0.000101*G227)+SIN(RADIANS(3*J227))*0.000289</f>
        <v>-1.19966471436116</v>
      </c>
      <c r="M227" s="0" t="n">
        <f aca="false">I227+L227</f>
        <v>141.69965311276</v>
      </c>
      <c r="N227" s="0" t="n">
        <f aca="false">J227+L227</f>
        <v>8498.37336475213</v>
      </c>
      <c r="O227" s="0" t="n">
        <f aca="false">(1.000001018*(1-K227*K227))/(1+K227*COS(RADIANS(N227)))</f>
        <v>1.01298395206869</v>
      </c>
      <c r="P227" s="0" t="n">
        <f aca="false">M227-0.00569-0.00478*SIN(RADIANS(125.04-1934.136*G227))</f>
        <v>141.69043391467</v>
      </c>
      <c r="Q227" s="0" t="n">
        <f aca="false">23+(26+((21.448-G227*(46.815+G227*(0.00059-G227*0.001813))))/60)/60</f>
        <v>23.4363499060673</v>
      </c>
      <c r="R227" s="0" t="n">
        <f aca="false">Q227+0.00256*COS(RADIANS(125.04-1934.136*G227))</f>
        <v>23.4380764828352</v>
      </c>
      <c r="S227" s="0" t="n">
        <f aca="false">DEGREES(ATAN2(COS(RADIANS(P227)),COS(RADIANS(R227))*SIN(RADIANS(P227))))</f>
        <v>144.063931656259</v>
      </c>
      <c r="T227" s="0" t="n">
        <f aca="false">DEGREES(ASIN(SIN(RADIANS(R227))*SIN(RADIANS(P227))))</f>
        <v>14.2748712738514</v>
      </c>
      <c r="U227" s="0" t="n">
        <f aca="false">TAN(RADIANS(R227/2))*TAN(RADIANS(R227/2))</f>
        <v>0.0430299424135916</v>
      </c>
      <c r="V227" s="0" t="n">
        <f aca="false">4*DEGREES(U227*SIN(2*RADIANS(I227))-2*K227*SIN(RADIANS(J227))+4*K227*U227*SIN(RADIANS(J227))*COS(2*RADIANS(I227))-0.5*U227*U227*SIN(4*RADIANS(I227))-1.25*K227*K227*SIN(2*RADIANS(J227)))</f>
        <v>-4.69448178931048</v>
      </c>
      <c r="W227" s="0" t="n">
        <f aca="false">DEGREES(ACOS(COS(RADIANS(90.833))/(COS(RADIANS($B$2))*COS(RADIANS(T227)))-TAN(RADIANS($B$2))*TAN(RADIANS(T227))))</f>
        <v>125.200481937557</v>
      </c>
      <c r="X227" s="7" t="n">
        <f aca="false">(720-4*$B$3-V227+$B$4*60)/1440</f>
        <v>0.511639415131466</v>
      </c>
      <c r="Y227" s="10" t="n">
        <f aca="false">(X227*1440-W227*4)/1440</f>
        <v>0.163860298638252</v>
      </c>
      <c r="Z227" s="7" t="n">
        <f aca="false">(X227*1440+W227*4)/1440</f>
        <v>0.859418531624679</v>
      </c>
      <c r="AA227" s="0" t="n">
        <f aca="false">8*W227</f>
        <v>1001.60385550045</v>
      </c>
      <c r="AB227" s="0" t="n">
        <f aca="false">MOD(E227*1440+V227+4*$B$3-60*$B$4,1440)</f>
        <v>763.23924221069</v>
      </c>
      <c r="AC227" s="0" t="n">
        <f aca="false">IF(AB227/4&lt;0,AB227/4+180,AB227/4-180)</f>
        <v>10.8098105526724</v>
      </c>
      <c r="AD227" s="0" t="n">
        <f aca="false">DEGREES(ACOS(SIN(RADIANS($B$2))*SIN(RADIANS(T227))+COS(RADIANS($B$2))*COS(RADIANS(T227))*COS(RADIANS(AC227))))</f>
        <v>51.0859525105595</v>
      </c>
      <c r="AE227" s="0" t="n">
        <f aca="false">90-AD227</f>
        <v>38.9140474894405</v>
      </c>
      <c r="AF227" s="0" t="n">
        <f aca="false">IF(AE227&gt;85,0,IF(AE227&gt;5,58.1/TAN(RADIANS(AE227))-0.07/POWER(TAN(RADIANS(AE227)),3)+0.000086/POWER(TAN(RADIANS(AE227)),5),IF(AE227&gt;-0.575,1735+AE227*(-518.2+AE227*(103.4+AE227*(-12.79+AE227*0.711))),-20.772/TAN(RADIANS(AE227)))))/3600</f>
        <v>0.0199542267429863</v>
      </c>
      <c r="AG227" s="0" t="n">
        <f aca="false">AE227+AF227</f>
        <v>38.9340017161835</v>
      </c>
      <c r="AH227" s="0" t="n">
        <f aca="false"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>193.508891691444</v>
      </c>
    </row>
    <row r="228" customFormat="false" ht="15" hidden="false" customHeight="false" outlineLevel="0" collapsed="false">
      <c r="D228" s="6" t="n">
        <f aca="false">D227+1</f>
        <v>44788</v>
      </c>
      <c r="E228" s="7" t="n">
        <f aca="false">$B$5</f>
        <v>0.541666666666667</v>
      </c>
      <c r="F228" s="8" t="n">
        <f aca="false">D228+2415018.5+E228-$B$4/24</f>
        <v>2459807</v>
      </c>
      <c r="G228" s="9" t="n">
        <f aca="false">(F228-2451545)/36525</f>
        <v>0.226201232032854</v>
      </c>
      <c r="I228" s="0" t="n">
        <f aca="false">MOD(280.46646+G228*(36000.76983+G228*0.0003032),360)</f>
        <v>143.884965191042</v>
      </c>
      <c r="J228" s="0" t="n">
        <f aca="false">357.52911+G228*(35999.05029-0.0001537*G228)</f>
        <v>8500.55862974631</v>
      </c>
      <c r="K228" s="0" t="n">
        <f aca="false">0.016708634-G228*(0.000042037+0.0000001267*G228)</f>
        <v>0.0166991186959505</v>
      </c>
      <c r="L228" s="0" t="n">
        <f aca="false">SIN(RADIANS(J228))*(1.914602-G228*(0.004817+0.000014*G228))+SIN(RADIANS(2*J228))*(0.019993-0.000101*G228)+SIN(RADIANS(3*J228))*0.000289</f>
        <v>-1.22473000053734</v>
      </c>
      <c r="M228" s="0" t="n">
        <f aca="false">I228+L228</f>
        <v>142.660235190505</v>
      </c>
      <c r="N228" s="0" t="n">
        <f aca="false">J228+L228</f>
        <v>8499.33389974577</v>
      </c>
      <c r="O228" s="0" t="n">
        <f aca="false">(1.000001018*(1-K228*K228))/(1+K228*COS(RADIANS(N228)))</f>
        <v>1.01280372174402</v>
      </c>
      <c r="P228" s="0" t="n">
        <f aca="false">M228-0.00569-0.00478*SIN(RADIANS(125.04-1934.136*G228))</f>
        <v>142.651018973454</v>
      </c>
      <c r="Q228" s="0" t="n">
        <f aca="false">23+(26+((21.448-G228*(46.815+G228*(0.00059-G228*0.001813))))/60)/60</f>
        <v>23.4363495500327</v>
      </c>
      <c r="R228" s="0" t="n">
        <f aca="false">Q228+0.00256*COS(RADIANS(125.04-1934.136*G228))</f>
        <v>23.4380778729397</v>
      </c>
      <c r="S228" s="0" t="n">
        <f aca="false">DEGREES(ATAN2(COS(RADIANS(P228)),COS(RADIANS(R228))*SIN(RADIANS(P228))))</f>
        <v>145.001028703736</v>
      </c>
      <c r="T228" s="0" t="n">
        <f aca="false">DEGREES(ASIN(SIN(RADIANS(R228))*SIN(RADIANS(P228))))</f>
        <v>13.9636916403469</v>
      </c>
      <c r="U228" s="0" t="n">
        <f aca="false">TAN(RADIANS(R228/2))*TAN(RADIANS(R228/2))</f>
        <v>0.0430299476629591</v>
      </c>
      <c r="V228" s="0" t="n">
        <f aca="false">4*DEGREES(U228*SIN(2*RADIANS(I228))-2*K228*SIN(RADIANS(J228))+4*K228*U228*SIN(RADIANS(J228))*COS(2*RADIANS(I228))-0.5*U228*U228*SIN(4*RADIANS(I228))-1.25*K228*K228*SIN(2*RADIANS(J228)))</f>
        <v>-4.5005206087749</v>
      </c>
      <c r="W228" s="0" t="n">
        <f aca="false">DEGREES(ACOS(COS(RADIANS(90.833))/(COS(RADIANS($B$2))*COS(RADIANS(T228)))-TAN(RADIANS($B$2))*TAN(RADIANS(T228))))</f>
        <v>124.340367589566</v>
      </c>
      <c r="X228" s="7" t="n">
        <f aca="false">(720-4*$B$3-V228+$B$4*60)/1440</f>
        <v>0.511504719867205</v>
      </c>
      <c r="Y228" s="10" t="n">
        <f aca="false">(X228*1440-W228*4)/1440</f>
        <v>0.166114809896189</v>
      </c>
      <c r="Z228" s="7" t="n">
        <f aca="false">(X228*1440+W228*4)/1440</f>
        <v>0.85689462983822</v>
      </c>
      <c r="AA228" s="0" t="n">
        <f aca="false">8*W228</f>
        <v>994.722940716524</v>
      </c>
      <c r="AB228" s="0" t="n">
        <f aca="false">MOD(E228*1440+V228+4*$B$3-60*$B$4,1440)</f>
        <v>763.433203391225</v>
      </c>
      <c r="AC228" s="0" t="n">
        <f aca="false">IF(AB228/4&lt;0,AB228/4+180,AB228/4-180)</f>
        <v>10.8583008478063</v>
      </c>
      <c r="AD228" s="0" t="n">
        <f aca="false">DEGREES(ACOS(SIN(RADIANS($B$2))*SIN(RADIANS(T228))+COS(RADIANS($B$2))*COS(RADIANS(T228))*COS(RADIANS(AC228))))</f>
        <v>51.4003140649957</v>
      </c>
      <c r="AE228" s="0" t="n">
        <f aca="false">90-AD228</f>
        <v>38.5996859350043</v>
      </c>
      <c r="AF228" s="0" t="n">
        <f aca="false">IF(AE228&gt;85,0,IF(AE228&gt;5,58.1/TAN(RADIANS(AE228))-0.07/POWER(TAN(RADIANS(AE228)),3)+0.000086/POWER(TAN(RADIANS(AE228)),5),IF(AE228&gt;-0.575,1735+AE228*(-518.2+AE228*(103.4+AE228*(-12.79+AE228*0.711))),-20.772/TAN(RADIANS(AE228)))))/3600</f>
        <v>0.0201789145394191</v>
      </c>
      <c r="AG228" s="0" t="n">
        <f aca="false">AE228+AF228</f>
        <v>38.6198648495437</v>
      </c>
      <c r="AH228" s="0" t="n">
        <f aca="false"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>193.527953728978</v>
      </c>
    </row>
    <row r="229" customFormat="false" ht="15" hidden="false" customHeight="false" outlineLevel="0" collapsed="false">
      <c r="D229" s="6" t="n">
        <f aca="false">D228+1</f>
        <v>44789</v>
      </c>
      <c r="E229" s="7" t="n">
        <f aca="false">$B$5</f>
        <v>0.541666666666667</v>
      </c>
      <c r="F229" s="8" t="n">
        <f aca="false">D229+2415018.5+E229-$B$4/24</f>
        <v>2459808</v>
      </c>
      <c r="G229" s="9" t="n">
        <f aca="false">(F229-2451545)/36525</f>
        <v>0.226228610540726</v>
      </c>
      <c r="I229" s="0" t="n">
        <f aca="false">MOD(280.46646+G229*(36000.76983+G229*0.0003032),360)</f>
        <v>144.87061255496</v>
      </c>
      <c r="J229" s="0" t="n">
        <f aca="false">357.52911+G229*(35999.05029-0.0001537*G229)</f>
        <v>8501.54423002613</v>
      </c>
      <c r="K229" s="0" t="n">
        <f aca="false">0.016708634-G229*(0.000042037+0.0000001267*G229)</f>
        <v>0.0166991175434707</v>
      </c>
      <c r="L229" s="0" t="n">
        <f aca="false">SIN(RADIANS(J229))*(1.914602-G229*(0.004817+0.000014*G229))+SIN(RADIANS(2*J229))*(0.019993-0.000101*G229)+SIN(RADIANS(3*J229))*0.000289</f>
        <v>-1.24944981621189</v>
      </c>
      <c r="M229" s="0" t="n">
        <f aca="false">I229+L229</f>
        <v>143.621162738748</v>
      </c>
      <c r="N229" s="0" t="n">
        <f aca="false">J229+L229</f>
        <v>8500.29478020992</v>
      </c>
      <c r="O229" s="0" t="n">
        <f aca="false">(1.000001018*(1-K229*K229))/(1+K229*COS(RADIANS(N229)))</f>
        <v>1.01261976554116</v>
      </c>
      <c r="P229" s="0" t="n">
        <f aca="false">M229-0.00569-0.00478*SIN(RADIANS(125.04-1934.136*G229))</f>
        <v>143.611949505747</v>
      </c>
      <c r="Q229" s="0" t="n">
        <f aca="false">23+(26+((21.448-G229*(46.815+G229*(0.00059-G229*0.001813))))/60)/60</f>
        <v>23.4363491939981</v>
      </c>
      <c r="R229" s="0" t="n">
        <f aca="false">Q229+0.00256*COS(RADIANS(125.04-1934.136*G229))</f>
        <v>23.4380792615678</v>
      </c>
      <c r="S229" s="0" t="n">
        <f aca="false">DEGREES(ATAN2(COS(RADIANS(P229)),COS(RADIANS(R229))*SIN(RADIANS(P229))))</f>
        <v>145.935919333453</v>
      </c>
      <c r="T229" s="0" t="n">
        <f aca="false">DEGREES(ASIN(SIN(RADIANS(R229))*SIN(RADIANS(P229))))</f>
        <v>13.6488187946873</v>
      </c>
      <c r="U229" s="0" t="n">
        <f aca="false">TAN(RADIANS(R229/2))*TAN(RADIANS(R229/2))</f>
        <v>0.0430299529067521</v>
      </c>
      <c r="V229" s="0" t="n">
        <f aca="false">4*DEGREES(U229*SIN(2*RADIANS(I229))-2*K229*SIN(RADIANS(J229))+4*K229*U229*SIN(RADIANS(J229))*COS(2*RADIANS(I229))-0.5*U229*U229*SIN(4*RADIANS(I229))-1.25*K229*K229*SIN(2*RADIANS(J229)))</f>
        <v>-4.29777732879622</v>
      </c>
      <c r="W229" s="0" t="n">
        <f aca="false">DEGREES(ACOS(COS(RADIANS(90.833))/(COS(RADIANS($B$2))*COS(RADIANS(T229)))-TAN(RADIANS($B$2))*TAN(RADIANS(T229))))</f>
        <v>123.481330212364</v>
      </c>
      <c r="X229" s="7" t="n">
        <f aca="false">(720-4*$B$3-V229+$B$4*60)/1440</f>
        <v>0.511363925922775</v>
      </c>
      <c r="Y229" s="10" t="n">
        <f aca="false">(X229*1440-W229*4)/1440</f>
        <v>0.168360230888429</v>
      </c>
      <c r="Z229" s="7" t="n">
        <f aca="false">(X229*1440+W229*4)/1440</f>
        <v>0.854367620957121</v>
      </c>
      <c r="AA229" s="0" t="n">
        <f aca="false">8*W229</f>
        <v>987.850641698916</v>
      </c>
      <c r="AB229" s="0" t="n">
        <f aca="false">MOD(E229*1440+V229+4*$B$3-60*$B$4,1440)</f>
        <v>763.635946671204</v>
      </c>
      <c r="AC229" s="0" t="n">
        <f aca="false">IF(AB229/4&lt;0,AB229/4+180,AB229/4-180)</f>
        <v>10.9089866678009</v>
      </c>
      <c r="AD229" s="0" t="n">
        <f aca="false">DEGREES(ACOS(SIN(RADIANS($B$2))*SIN(RADIANS(T229))+COS(RADIANS($B$2))*COS(RADIANS(T229))*COS(RADIANS(AC229))))</f>
        <v>51.7185747485782</v>
      </c>
      <c r="AE229" s="0" t="n">
        <f aca="false">90-AD229</f>
        <v>38.2814252514218</v>
      </c>
      <c r="AF229" s="0" t="n">
        <f aca="false">IF(AE229&gt;85,0,IF(AE229&gt;5,58.1/TAN(RADIANS(AE229))-0.07/POWER(TAN(RADIANS(AE229)),3)+0.000086/POWER(TAN(RADIANS(AE229)),5),IF(AE229&gt;-0.575,1735+AE229*(-518.2+AE229*(103.4+AE229*(-12.79+AE229*0.711))),-20.772/TAN(RADIANS(AE229)))))/3600</f>
        <v>0.0204095280358439</v>
      </c>
      <c r="AG229" s="0" t="n">
        <f aca="false">AE229+AF229</f>
        <v>38.3018347794576</v>
      </c>
      <c r="AH229" s="0" t="n">
        <f aca="false"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>193.549232919505</v>
      </c>
    </row>
    <row r="230" customFormat="false" ht="15" hidden="false" customHeight="false" outlineLevel="0" collapsed="false">
      <c r="D230" s="6" t="n">
        <f aca="false">D229+1</f>
        <v>44790</v>
      </c>
      <c r="E230" s="7" t="n">
        <f aca="false">$B$5</f>
        <v>0.541666666666667</v>
      </c>
      <c r="F230" s="8" t="n">
        <f aca="false">D230+2415018.5+E230-$B$4/24</f>
        <v>2459809</v>
      </c>
      <c r="G230" s="9" t="n">
        <f aca="false">(F230-2451545)/36525</f>
        <v>0.226255989048597</v>
      </c>
      <c r="I230" s="0" t="n">
        <f aca="false">MOD(280.46646+G230*(36000.76983+G230*0.0003032),360)</f>
        <v>145.856259918879</v>
      </c>
      <c r="J230" s="0" t="n">
        <f aca="false">357.52911+G230*(35999.05029-0.0001537*G230)</f>
        <v>8502.52983030595</v>
      </c>
      <c r="K230" s="0" t="n">
        <f aca="false">0.016708634-G230*(0.000042037+0.0000001267*G230)</f>
        <v>0.0166991163909908</v>
      </c>
      <c r="L230" s="0" t="n">
        <f aca="false">SIN(RADIANS(J230))*(1.914602-G230*(0.004817+0.000014*G230))+SIN(RADIANS(2*J230))*(0.019993-0.000101*G230)+SIN(RADIANS(3*J230))*0.000289</f>
        <v>-1.27381694990792</v>
      </c>
      <c r="M230" s="0" t="n">
        <f aca="false">I230+L230</f>
        <v>144.582442968971</v>
      </c>
      <c r="N230" s="0" t="n">
        <f aca="false">J230+L230</f>
        <v>8501.25601335604</v>
      </c>
      <c r="O230" s="0" t="n">
        <f aca="false">(1.000001018*(1-K230*K230))/(1+K230*COS(RADIANS(N230)))</f>
        <v>1.01243213385337</v>
      </c>
      <c r="P230" s="0" t="n">
        <f aca="false">M230-0.00569-0.00478*SIN(RADIANS(125.04-1934.136*G230))</f>
        <v>144.57323272303</v>
      </c>
      <c r="Q230" s="0" t="n">
        <f aca="false">23+(26+((21.448-G230*(46.815+G230*(0.00059-G230*0.001813))))/60)/60</f>
        <v>23.4363488379635</v>
      </c>
      <c r="R230" s="0" t="n">
        <f aca="false">Q230+0.00256*COS(RADIANS(125.04-1934.136*G230))</f>
        <v>23.4380806487182</v>
      </c>
      <c r="S230" s="0" t="n">
        <f aca="false">DEGREES(ATAN2(COS(RADIANS(P230)),COS(RADIANS(R230))*SIN(RADIANS(P230))))</f>
        <v>146.86864615118</v>
      </c>
      <c r="T230" s="0" t="n">
        <f aca="false">DEGREES(ASIN(SIN(RADIANS(R230))*SIN(RADIANS(P230))))</f>
        <v>13.3303398998485</v>
      </c>
      <c r="U230" s="0" t="n">
        <f aca="false">TAN(RADIANS(R230/2))*TAN(RADIANS(R230/2))</f>
        <v>0.0430299581449651</v>
      </c>
      <c r="V230" s="0" t="n">
        <f aca="false">4*DEGREES(U230*SIN(2*RADIANS(I230))-2*K230*SIN(RADIANS(J230))+4*K230*U230*SIN(RADIANS(J230))*COS(2*RADIANS(I230))-0.5*U230*U230*SIN(4*RADIANS(I230))-1.25*K230*K230*SIN(2*RADIANS(J230)))</f>
        <v>-4.08642505364822</v>
      </c>
      <c r="W230" s="0" t="n">
        <f aca="false">DEGREES(ACOS(COS(RADIANS(90.833))/(COS(RADIANS($B$2))*COS(RADIANS(T230)))-TAN(RADIANS($B$2))*TAN(RADIANS(T230))))</f>
        <v>122.623403096388</v>
      </c>
      <c r="X230" s="7" t="n">
        <f aca="false">(720-4*$B$3-V230+$B$4*60)/1440</f>
        <v>0.511217153509478</v>
      </c>
      <c r="Y230" s="10" t="n">
        <f aca="false">(X230*1440-W230*4)/1440</f>
        <v>0.170596589352844</v>
      </c>
      <c r="Z230" s="7" t="n">
        <f aca="false">(X230*1440+W230*4)/1440</f>
        <v>0.851837717666111</v>
      </c>
      <c r="AA230" s="0" t="n">
        <f aca="false">8*W230</f>
        <v>980.987224771104</v>
      </c>
      <c r="AB230" s="0" t="n">
        <f aca="false">MOD(E230*1440+V230+4*$B$3-60*$B$4,1440)</f>
        <v>763.847298946352</v>
      </c>
      <c r="AC230" s="0" t="n">
        <f aca="false">IF(AB230/4&lt;0,AB230/4+180,AB230/4-180)</f>
        <v>10.9618247365879</v>
      </c>
      <c r="AD230" s="0" t="n">
        <f aca="false">DEGREES(ACOS(SIN(RADIANS($B$2))*SIN(RADIANS(T230))+COS(RADIANS($B$2))*COS(RADIANS(T230))*COS(RADIANS(AC230))))</f>
        <v>52.0406444252493</v>
      </c>
      <c r="AE230" s="0" t="n">
        <f aca="false">90-AD230</f>
        <v>37.9593555747507</v>
      </c>
      <c r="AF230" s="0" t="n">
        <f aca="false">IF(AE230&gt;85,0,IF(AE230&gt;5,58.1/TAN(RADIANS(AE230))-0.07/POWER(TAN(RADIANS(AE230)),3)+0.000086/POWER(TAN(RADIANS(AE230)),5),IF(AE230&gt;-0.575,1735+AE230*(-518.2+AE230*(103.4+AE230*(-12.79+AE230*0.711))),-20.772/TAN(RADIANS(AE230)))))/3600</f>
        <v>0.0206461985006482</v>
      </c>
      <c r="AG230" s="0" t="n">
        <f aca="false">AE230+AF230</f>
        <v>37.9800017732513</v>
      </c>
      <c r="AH230" s="0" t="n">
        <f aca="false"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>193.57266647231</v>
      </c>
    </row>
    <row r="231" customFormat="false" ht="15" hidden="false" customHeight="false" outlineLevel="0" collapsed="false">
      <c r="D231" s="6" t="n">
        <f aca="false">D230+1</f>
        <v>44791</v>
      </c>
      <c r="E231" s="7" t="n">
        <f aca="false">$B$5</f>
        <v>0.541666666666667</v>
      </c>
      <c r="F231" s="8" t="n">
        <f aca="false">D231+2415018.5+E231-$B$4/24</f>
        <v>2459810</v>
      </c>
      <c r="G231" s="9" t="n">
        <f aca="false">(F231-2451545)/36525</f>
        <v>0.226283367556468</v>
      </c>
      <c r="I231" s="0" t="n">
        <f aca="false">MOD(280.46646+G231*(36000.76983+G231*0.0003032),360)</f>
        <v>146.841907282802</v>
      </c>
      <c r="J231" s="0" t="n">
        <f aca="false">357.52911+G231*(35999.05029-0.0001537*G231)</f>
        <v>8503.51543058577</v>
      </c>
      <c r="K231" s="0" t="n">
        <f aca="false">0.016708634-G231*(0.000042037+0.0000001267*G231)</f>
        <v>0.0166991152385107</v>
      </c>
      <c r="L231" s="0" t="n">
        <f aca="false">SIN(RADIANS(J231))*(1.914602-G231*(0.004817+0.000014*G231))+SIN(RADIANS(2*J231))*(0.019993-0.000101*G231)+SIN(RADIANS(3*J231))*0.000289</f>
        <v>-1.29782427518084</v>
      </c>
      <c r="M231" s="0" t="n">
        <f aca="false">I231+L231</f>
        <v>145.544083007621</v>
      </c>
      <c r="N231" s="0" t="n">
        <f aca="false">J231+L231</f>
        <v>8502.21760631059</v>
      </c>
      <c r="O231" s="0" t="n">
        <f aca="false">(1.000001018*(1-K231*K231))/(1+K231*COS(RADIANS(N231)))</f>
        <v>1.0122408781381</v>
      </c>
      <c r="P231" s="0" t="n">
        <f aca="false">M231-0.00569-0.00478*SIN(RADIANS(125.04-1934.136*G231))</f>
        <v>145.534875751747</v>
      </c>
      <c r="Q231" s="0" t="n">
        <f aca="false">23+(26+((21.448-G231*(46.815+G231*(0.00059-G231*0.001813))))/60)/60</f>
        <v>23.4363484819289</v>
      </c>
      <c r="R231" s="0" t="n">
        <f aca="false">Q231+0.00256*COS(RADIANS(125.04-1934.136*G231))</f>
        <v>23.4380820343893</v>
      </c>
      <c r="S231" s="0" t="n">
        <f aca="false">DEGREES(ATAN2(COS(RADIANS(P231)),COS(RADIANS(R231))*SIN(RADIANS(P231))))</f>
        <v>147.799253984367</v>
      </c>
      <c r="T231" s="0" t="n">
        <f aca="false">DEGREES(ASIN(SIN(RADIANS(R231))*SIN(RADIANS(P231))))</f>
        <v>13.0083423492796</v>
      </c>
      <c r="U231" s="0" t="n">
        <f aca="false">TAN(RADIANS(R231/2))*TAN(RADIANS(R231/2))</f>
        <v>0.0430299633775922</v>
      </c>
      <c r="V231" s="0" t="n">
        <f aca="false">4*DEGREES(U231*SIN(2*RADIANS(I231))-2*K231*SIN(RADIANS(J231))+4*K231*U231*SIN(RADIANS(J231))*COS(2*RADIANS(I231))-0.5*U231*U231*SIN(4*RADIANS(I231))-1.25*K231*K231*SIN(2*RADIANS(J231)))</f>
        <v>-3.8666454408904</v>
      </c>
      <c r="W231" s="0" t="n">
        <f aca="false">DEGREES(ACOS(COS(RADIANS(90.833))/(COS(RADIANS($B$2))*COS(RADIANS(T231)))-TAN(RADIANS($B$2))*TAN(RADIANS(T231))))</f>
        <v>121.766613279251</v>
      </c>
      <c r="X231" s="7" t="n">
        <f aca="false">(720-4*$B$3-V231+$B$4*60)/1440</f>
        <v>0.511064528778396</v>
      </c>
      <c r="Y231" s="10" t="n">
        <f aca="false">(X231*1440-W231*4)/1440</f>
        <v>0.172823936336033</v>
      </c>
      <c r="Z231" s="7" t="n">
        <f aca="false">(X231*1440+W231*4)/1440</f>
        <v>0.84930512122076</v>
      </c>
      <c r="AA231" s="0" t="n">
        <f aca="false">8*W231</f>
        <v>974.132906234007</v>
      </c>
      <c r="AB231" s="0" t="n">
        <f aca="false">MOD(E231*1440+V231+4*$B$3-60*$B$4,1440)</f>
        <v>764.06707855911</v>
      </c>
      <c r="AC231" s="0" t="n">
        <f aca="false">IF(AB231/4&lt;0,AB231/4+180,AB231/4-180)</f>
        <v>11.0167696397774</v>
      </c>
      <c r="AD231" s="0" t="n">
        <f aca="false">DEGREES(ACOS(SIN(RADIANS($B$2))*SIN(RADIANS(T231))+COS(RADIANS($B$2))*COS(RADIANS(T231))*COS(RADIANS(AC231))))</f>
        <v>52.3664325650499</v>
      </c>
      <c r="AE231" s="0" t="n">
        <f aca="false">90-AD231</f>
        <v>37.6335674349501</v>
      </c>
      <c r="AF231" s="0" t="n">
        <f aca="false">IF(AE231&gt;85,0,IF(AE231&gt;5,58.1/TAN(RADIANS(AE231))-0.07/POWER(TAN(RADIANS(AE231)),3)+0.000086/POWER(TAN(RADIANS(AE231)),5),IF(AE231&gt;-0.575,1735+AE231*(-518.2+AE231*(103.4+AE231*(-12.79+AE231*0.711))),-20.772/TAN(RADIANS(AE231)))))/3600</f>
        <v>0.0208890632711608</v>
      </c>
      <c r="AG231" s="0" t="n">
        <f aca="false">AE231+AF231</f>
        <v>37.6544564982213</v>
      </c>
      <c r="AH231" s="0" t="n">
        <f aca="false"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>193.598189242486</v>
      </c>
    </row>
    <row r="232" customFormat="false" ht="15" hidden="false" customHeight="false" outlineLevel="0" collapsed="false">
      <c r="D232" s="6" t="n">
        <f aca="false">D231+1</f>
        <v>44792</v>
      </c>
      <c r="E232" s="7" t="n">
        <f aca="false">$B$5</f>
        <v>0.541666666666667</v>
      </c>
      <c r="F232" s="8" t="n">
        <f aca="false">D232+2415018.5+E232-$B$4/24</f>
        <v>2459811</v>
      </c>
      <c r="G232" s="9" t="n">
        <f aca="false">(F232-2451545)/36525</f>
        <v>0.226310746064339</v>
      </c>
      <c r="I232" s="0" t="n">
        <f aca="false">MOD(280.46646+G232*(36000.76983+G232*0.0003032),360)</f>
        <v>147.827554646723</v>
      </c>
      <c r="J232" s="0" t="n">
        <f aca="false">357.52911+G232*(35999.05029-0.0001537*G232)</f>
        <v>8504.50103086559</v>
      </c>
      <c r="K232" s="0" t="n">
        <f aca="false">0.016708634-G232*(0.000042037+0.0000001267*G232)</f>
        <v>0.0166991140860303</v>
      </c>
      <c r="L232" s="0" t="n">
        <f aca="false">SIN(RADIANS(J232))*(1.914602-G232*(0.004817+0.000014*G232))+SIN(RADIANS(2*J232))*(0.019993-0.000101*G232)+SIN(RADIANS(3*J232))*0.000289</f>
        <v>-1.32146475259638</v>
      </c>
      <c r="M232" s="0" t="n">
        <f aca="false">I232+L232</f>
        <v>146.506089894127</v>
      </c>
      <c r="N232" s="0" t="n">
        <f aca="false">J232+L232</f>
        <v>8503.179566113</v>
      </c>
      <c r="O232" s="0" t="n">
        <f aca="false">(1.000001018*(1-K232*K232))/(1+K232*COS(RADIANS(N232)))</f>
        <v>1.01204605090639</v>
      </c>
      <c r="P232" s="0" t="n">
        <f aca="false">M232-0.00569-0.00478*SIN(RADIANS(125.04-1934.136*G232))</f>
        <v>146.496885631323</v>
      </c>
      <c r="Q232" s="0" t="n">
        <f aca="false">23+(26+((21.448-G232*(46.815+G232*(0.00059-G232*0.001813))))/60)/60</f>
        <v>23.4363481258943</v>
      </c>
      <c r="R232" s="0" t="n">
        <f aca="false">Q232+0.00256*COS(RADIANS(125.04-1934.136*G232))</f>
        <v>23.4380834185797</v>
      </c>
      <c r="S232" s="0" t="n">
        <f aca="false">DEGREES(ATAN2(COS(RADIANS(P232)),COS(RADIANS(R232))*SIN(RADIANS(P232))))</f>
        <v>148.727789815119</v>
      </c>
      <c r="T232" s="0" t="n">
        <f aca="false">DEGREES(ASIN(SIN(RADIANS(R232))*SIN(RADIANS(P232))))</f>
        <v>12.6829137476782</v>
      </c>
      <c r="U232" s="0" t="n">
        <f aca="false">TAN(RADIANS(R232/2))*TAN(RADIANS(R232/2))</f>
        <v>0.043029968604628</v>
      </c>
      <c r="V232" s="0" t="n">
        <f aca="false">4*DEGREES(U232*SIN(2*RADIANS(I232))-2*K232*SIN(RADIANS(J232))+4*K232*U232*SIN(RADIANS(J232))*COS(2*RADIANS(I232))-0.5*U232*U232*SIN(4*RADIANS(I232))-1.25*K232*K232*SIN(2*RADIANS(J232)))</f>
        <v>-3.63862838721961</v>
      </c>
      <c r="W232" s="0" t="n">
        <f aca="false">DEGREES(ACOS(COS(RADIANS(90.833))/(COS(RADIANS($B$2))*COS(RADIANS(T232)))-TAN(RADIANS($B$2))*TAN(RADIANS(T232))))</f>
        <v>120.910981940337</v>
      </c>
      <c r="X232" s="7" t="n">
        <f aca="false">(720-4*$B$3-V232+$B$4*60)/1440</f>
        <v>0.510906183602236</v>
      </c>
      <c r="Y232" s="10" t="n">
        <f aca="false">(X232*1440-W232*4)/1440</f>
        <v>0.175042344879079</v>
      </c>
      <c r="Z232" s="7" t="n">
        <f aca="false">(X232*1440+W232*4)/1440</f>
        <v>0.846770022325393</v>
      </c>
      <c r="AA232" s="0" t="n">
        <f aca="false">8*W232</f>
        <v>967.287855522693</v>
      </c>
      <c r="AB232" s="0" t="n">
        <f aca="false">MOD(E232*1440+V232+4*$B$3-60*$B$4,1440)</f>
        <v>764.29509561278</v>
      </c>
      <c r="AC232" s="0" t="n">
        <f aca="false">IF(AB232/4&lt;0,AB232/4+180,AB232/4-180)</f>
        <v>11.0737739031951</v>
      </c>
      <c r="AD232" s="0" t="n">
        <f aca="false">DEGREES(ACOS(SIN(RADIANS($B$2))*SIN(RADIANS(T232))+COS(RADIANS($B$2))*COS(RADIANS(T232))*COS(RADIANS(AC232))))</f>
        <v>52.6958482623083</v>
      </c>
      <c r="AE232" s="0" t="n">
        <f aca="false">90-AD232</f>
        <v>37.3041517376917</v>
      </c>
      <c r="AF232" s="0" t="n">
        <f aca="false">IF(AE232&gt;85,0,IF(AE232&gt;5,58.1/TAN(RADIANS(AE232))-0.07/POWER(TAN(RADIANS(AE232)),3)+0.000086/POWER(TAN(RADIANS(AE232)),5),IF(AE232&gt;-0.575,1735+AE232*(-518.2+AE232*(103.4+AE232*(-12.79+AE232*0.711))),-20.772/TAN(RADIANS(AE232)))))/3600</f>
        <v>0.0211382660222691</v>
      </c>
      <c r="AG232" s="0" t="n">
        <f aca="false">AE232+AF232</f>
        <v>37.325290003714</v>
      </c>
      <c r="AH232" s="0" t="n">
        <f aca="false"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>193.625733897575</v>
      </c>
    </row>
    <row r="233" customFormat="false" ht="15" hidden="false" customHeight="false" outlineLevel="0" collapsed="false">
      <c r="D233" s="6" t="n">
        <f aca="false">D232+1</f>
        <v>44793</v>
      </c>
      <c r="E233" s="7" t="n">
        <f aca="false">$B$5</f>
        <v>0.541666666666667</v>
      </c>
      <c r="F233" s="8" t="n">
        <f aca="false">D233+2415018.5+E233-$B$4/24</f>
        <v>2459812</v>
      </c>
      <c r="G233" s="9" t="n">
        <f aca="false">(F233-2451545)/36525</f>
        <v>0.226338124572211</v>
      </c>
      <c r="I233" s="0" t="n">
        <f aca="false">MOD(280.46646+G233*(36000.76983+G233*0.0003032),360)</f>
        <v>148.813202010644</v>
      </c>
      <c r="J233" s="0" t="n">
        <f aca="false">357.52911+G233*(35999.05029-0.0001537*G233)</f>
        <v>8505.48663114541</v>
      </c>
      <c r="K233" s="0" t="n">
        <f aca="false">0.016708634-G233*(0.000042037+0.0000001267*G233)</f>
        <v>0.0166991129335498</v>
      </c>
      <c r="L233" s="0" t="n">
        <f aca="false">SIN(RADIANS(J233))*(1.914602-G233*(0.004817+0.000014*G233))+SIN(RADIANS(2*J233))*(0.019993-0.000101*G233)+SIN(RADIANS(3*J233))*0.000289</f>
        <v>-1.344731431705</v>
      </c>
      <c r="M233" s="0" t="n">
        <f aca="false">I233+L233</f>
        <v>147.468470578939</v>
      </c>
      <c r="N233" s="0" t="n">
        <f aca="false">J233+L233</f>
        <v>8504.14189971371</v>
      </c>
      <c r="O233" s="0" t="n">
        <f aca="false">(1.000001018*(1-K233*K233))/(1+K233*COS(RADIANS(N233)))</f>
        <v>1.0118477057119</v>
      </c>
      <c r="P233" s="0" t="n">
        <f aca="false">M233-0.00569-0.00478*SIN(RADIANS(125.04-1934.136*G233))</f>
        <v>147.459269312209</v>
      </c>
      <c r="Q233" s="0" t="n">
        <f aca="false">23+(26+((21.448-G233*(46.815+G233*(0.00059-G233*0.001813))))/60)/60</f>
        <v>23.4363477698597</v>
      </c>
      <c r="R233" s="0" t="n">
        <f aca="false">Q233+0.00256*COS(RADIANS(125.04-1934.136*G233))</f>
        <v>23.4380848012878</v>
      </c>
      <c r="S233" s="0" t="n">
        <f aca="false">DEGREES(ATAN2(COS(RADIANS(P233)),COS(RADIANS(R233))*SIN(RADIANS(P233))))</f>
        <v>149.654302713333</v>
      </c>
      <c r="T233" s="0" t="n">
        <f aca="false">DEGREES(ASIN(SIN(RADIANS(R233))*SIN(RADIANS(P233))))</f>
        <v>12.3541418935868</v>
      </c>
      <c r="U233" s="0" t="n">
        <f aca="false">TAN(RADIANS(R233/2))*TAN(RADIANS(R233/2))</f>
        <v>0.0430299738260668</v>
      </c>
      <c r="V233" s="0" t="n">
        <f aca="false">4*DEGREES(U233*SIN(2*RADIANS(I233))-2*K233*SIN(RADIANS(J233))+4*K233*U233*SIN(RADIANS(J233))*COS(2*RADIANS(I233))-0.5*U233*U233*SIN(4*RADIANS(I233))-1.25*K233*K233*SIN(2*RADIANS(J233)))</f>
        <v>-3.40257171728283</v>
      </c>
      <c r="W233" s="0" t="n">
        <f aca="false">DEGREES(ACOS(COS(RADIANS(90.833))/(COS(RADIANS($B$2))*COS(RADIANS(T233)))-TAN(RADIANS($B$2))*TAN(RADIANS(T233))))</f>
        <v>120.056524767796</v>
      </c>
      <c r="X233" s="7" t="n">
        <f aca="false">(720-4*$B$3-V233+$B$4*60)/1440</f>
        <v>0.510742255359224</v>
      </c>
      <c r="Y233" s="10" t="n">
        <f aca="false">(X233*1440-W233*4)/1440</f>
        <v>0.177251908782013</v>
      </c>
      <c r="Z233" s="7" t="n">
        <f aca="false">(X233*1440+W233*4)/1440</f>
        <v>0.844232601936435</v>
      </c>
      <c r="AA233" s="0" t="n">
        <f aca="false">8*W233</f>
        <v>960.452198142367</v>
      </c>
      <c r="AB233" s="0" t="n">
        <f aca="false">MOD(E233*1440+V233+4*$B$3-60*$B$4,1440)</f>
        <v>764.531152282717</v>
      </c>
      <c r="AC233" s="0" t="n">
        <f aca="false">IF(AB233/4&lt;0,AB233/4+180,AB233/4-180)</f>
        <v>11.1327880706793</v>
      </c>
      <c r="AD233" s="0" t="n">
        <f aca="false">DEGREES(ACOS(SIN(RADIANS($B$2))*SIN(RADIANS(T233))+COS(RADIANS($B$2))*COS(RADIANS(T233))*COS(RADIANS(AC233))))</f>
        <v>53.0288002517822</v>
      </c>
      <c r="AE233" s="0" t="n">
        <f aca="false">90-AD233</f>
        <v>36.9711997482178</v>
      </c>
      <c r="AF233" s="0" t="n">
        <f aca="false">IF(AE233&gt;85,0,IF(AE233&gt;5,58.1/TAN(RADIANS(AE233))-0.07/POWER(TAN(RADIANS(AE233)),3)+0.000086/POWER(TAN(RADIANS(AE233)),5),IF(AE233&gt;-0.575,1735+AE233*(-518.2+AE233*(103.4+AE233*(-12.79+AE233*0.711))),-20.772/TAN(RADIANS(AE233)))))/3600</f>
        <v>0.0213939570487096</v>
      </c>
      <c r="AG233" s="0" t="n">
        <f aca="false">AE233+AF233</f>
        <v>36.9925937052665</v>
      </c>
      <c r="AH233" s="0" t="n">
        <f aca="false"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>193.655231080121</v>
      </c>
    </row>
    <row r="234" customFormat="false" ht="15" hidden="false" customHeight="false" outlineLevel="0" collapsed="false">
      <c r="D234" s="6" t="n">
        <f aca="false">D233+1</f>
        <v>44794</v>
      </c>
      <c r="E234" s="7" t="n">
        <f aca="false">$B$5</f>
        <v>0.541666666666667</v>
      </c>
      <c r="F234" s="8" t="n">
        <f aca="false">D234+2415018.5+E234-$B$4/24</f>
        <v>2459813</v>
      </c>
      <c r="G234" s="9" t="n">
        <f aca="false">(F234-2451545)/36525</f>
        <v>0.226365503080082</v>
      </c>
      <c r="I234" s="0" t="n">
        <f aca="false">MOD(280.46646+G234*(36000.76983+G234*0.0003032),360)</f>
        <v>149.798849374567</v>
      </c>
      <c r="J234" s="0" t="n">
        <f aca="false">357.52911+G234*(35999.05029-0.0001537*G234)</f>
        <v>8506.47223142523</v>
      </c>
      <c r="K234" s="0" t="n">
        <f aca="false">0.016708634-G234*(0.000042037+0.0000001267*G234)</f>
        <v>0.0166991117810691</v>
      </c>
      <c r="L234" s="0" t="n">
        <f aca="false">SIN(RADIANS(J234))*(1.914602-G234*(0.004817+0.000014*G234))+SIN(RADIANS(2*J234))*(0.019993-0.000101*G234)+SIN(RADIANS(3*J234))*0.000289</f>
        <v>-1.3676174530109</v>
      </c>
      <c r="M234" s="0" t="n">
        <f aca="false">I234+L234</f>
        <v>148.431231921556</v>
      </c>
      <c r="N234" s="0" t="n">
        <f aca="false">J234+L234</f>
        <v>8505.10461397222</v>
      </c>
      <c r="O234" s="0" t="n">
        <f aca="false">(1.000001018*(1-K234*K234))/(1+K234*COS(RADIANS(N234)))</f>
        <v>1.01164589713969</v>
      </c>
      <c r="P234" s="0" t="n">
        <f aca="false">M234-0.00569-0.00478*SIN(RADIANS(125.04-1934.136*G234))</f>
        <v>148.422033653898</v>
      </c>
      <c r="Q234" s="0" t="n">
        <f aca="false">23+(26+((21.448-G234*(46.815+G234*(0.00059-G234*0.001813))))/60)/60</f>
        <v>23.4363474138251</v>
      </c>
      <c r="R234" s="0" t="n">
        <f aca="false">Q234+0.00256*COS(RADIANS(125.04-1934.136*G234))</f>
        <v>23.4380861825122</v>
      </c>
      <c r="S234" s="0" t="n">
        <f aca="false">DEGREES(ATAN2(COS(RADIANS(P234)),COS(RADIANS(R234))*SIN(RADIANS(P234))))</f>
        <v>150.57884377008</v>
      </c>
      <c r="T234" s="0" t="n">
        <f aca="false">DEGREES(ASIN(SIN(RADIANS(R234))*SIN(RADIANS(P234))))</f>
        <v>12.0221147637911</v>
      </c>
      <c r="U234" s="0" t="n">
        <f aca="false">TAN(RADIANS(R234/2))*TAN(RADIANS(R234/2))</f>
        <v>0.043029979041903</v>
      </c>
      <c r="V234" s="0" t="n">
        <f aca="false">4*DEGREES(U234*SIN(2*RADIANS(I234))-2*K234*SIN(RADIANS(J234))+4*K234*U234*SIN(RADIANS(J234))*COS(2*RADIANS(I234))-0.5*U234*U234*SIN(4*RADIANS(I234))-1.25*K234*K234*SIN(2*RADIANS(J234)))</f>
        <v>-3.15868087647441</v>
      </c>
      <c r="W234" s="0" t="n">
        <f aca="false">DEGREES(ACOS(COS(RADIANS(90.833))/(COS(RADIANS($B$2))*COS(RADIANS(T234)))-TAN(RADIANS($B$2))*TAN(RADIANS(T234))))</f>
        <v>119.203252300606</v>
      </c>
      <c r="X234" s="7" t="n">
        <f aca="false">(720-4*$B$3-V234+$B$4*60)/1440</f>
        <v>0.510572886719774</v>
      </c>
      <c r="Y234" s="10" t="n">
        <f aca="false">(X234*1440-W234*4)/1440</f>
        <v>0.179452741440313</v>
      </c>
      <c r="Z234" s="7" t="n">
        <f aca="false">(X234*1440+W234*4)/1440</f>
        <v>0.841693031999235</v>
      </c>
      <c r="AA234" s="0" t="n">
        <f aca="false">8*W234</f>
        <v>953.626018404847</v>
      </c>
      <c r="AB234" s="0" t="n">
        <f aca="false">MOD(E234*1440+V234+4*$B$3-60*$B$4,1440)</f>
        <v>764.775043123526</v>
      </c>
      <c r="AC234" s="0" t="n">
        <f aca="false">IF(AB234/4&lt;0,AB234/4+180,AB234/4-180)</f>
        <v>11.1937607808814</v>
      </c>
      <c r="AD234" s="0" t="n">
        <f aca="false">DEGREES(ACOS(SIN(RADIANS($B$2))*SIN(RADIANS(T234))+COS(RADIANS($B$2))*COS(RADIANS(T234))*COS(RADIANS(AC234))))</f>
        <v>53.3651969228071</v>
      </c>
      <c r="AE234" s="0" t="n">
        <f aca="false">90-AD234</f>
        <v>36.6348030771929</v>
      </c>
      <c r="AF234" s="0" t="n">
        <f aca="false">IF(AE234&gt;85,0,IF(AE234&gt;5,58.1/TAN(RADIANS(AE234))-0.07/POWER(TAN(RADIANS(AE234)),3)+0.000086/POWER(TAN(RADIANS(AE234)),5),IF(AE234&gt;-0.575,1735+AE234*(-518.2+AE234*(103.4+AE234*(-12.79+AE234*0.711))),-20.772/TAN(RADIANS(AE234)))))/3600</f>
        <v>0.0216562935618691</v>
      </c>
      <c r="AG234" s="0" t="n">
        <f aca="false">AE234+AF234</f>
        <v>36.6564593707548</v>
      </c>
      <c r="AH234" s="0" t="n">
        <f aca="false"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>193.686609565767</v>
      </c>
    </row>
    <row r="235" customFormat="false" ht="15" hidden="false" customHeight="false" outlineLevel="0" collapsed="false">
      <c r="D235" s="6" t="n">
        <f aca="false">D234+1</f>
        <v>44795</v>
      </c>
      <c r="E235" s="7" t="n">
        <f aca="false">$B$5</f>
        <v>0.541666666666667</v>
      </c>
      <c r="F235" s="8" t="n">
        <f aca="false">D235+2415018.5+E235-$B$4/24</f>
        <v>2459814</v>
      </c>
      <c r="G235" s="9" t="n">
        <f aca="false">(F235-2451545)/36525</f>
        <v>0.226392881587953</v>
      </c>
      <c r="I235" s="0" t="n">
        <f aca="false">MOD(280.46646+G235*(36000.76983+G235*0.0003032),360)</f>
        <v>150.78449673849</v>
      </c>
      <c r="J235" s="0" t="n">
        <f aca="false">357.52911+G235*(35999.05029-0.0001537*G235)</f>
        <v>8507.45783170505</v>
      </c>
      <c r="K235" s="0" t="n">
        <f aca="false">0.016708634-G235*(0.000042037+0.0000001267*G235)</f>
        <v>0.0166991106285882</v>
      </c>
      <c r="L235" s="0" t="n">
        <f aca="false">SIN(RADIANS(J235))*(1.914602-G235*(0.004817+0.000014*G235))+SIN(RADIANS(2*J235))*(0.019993-0.000101*G235)+SIN(RADIANS(3*J235))*0.000289</f>
        <v>-1.39011604993466</v>
      </c>
      <c r="M235" s="0" t="n">
        <f aca="false">I235+L235</f>
        <v>149.394380688555</v>
      </c>
      <c r="N235" s="0" t="n">
        <f aca="false">J235+L235</f>
        <v>8506.06771565512</v>
      </c>
      <c r="O235" s="0" t="n">
        <f aca="false">(1.000001018*(1-K235*K235))/(1+K235*COS(RADIANS(N235)))</f>
        <v>1.01144068079466</v>
      </c>
      <c r="P235" s="0" t="n">
        <f aca="false">M235-0.00569-0.00478*SIN(RADIANS(125.04-1934.136*G235))</f>
        <v>149.385185422966</v>
      </c>
      <c r="Q235" s="0" t="n">
        <f aca="false">23+(26+((21.448-G235*(46.815+G235*(0.00059-G235*0.001813))))/60)/60</f>
        <v>23.4363470577905</v>
      </c>
      <c r="R235" s="0" t="n">
        <f aca="false">Q235+0.00256*COS(RADIANS(125.04-1934.136*G235))</f>
        <v>23.4380875622513</v>
      </c>
      <c r="S235" s="0" t="n">
        <f aca="false">DEGREES(ATAN2(COS(RADIANS(P235)),COS(RADIANS(R235))*SIN(RADIANS(P235))))</f>
        <v>151.501466031376</v>
      </c>
      <c r="T235" s="0" t="n">
        <f aca="false">DEGREES(ASIN(SIN(RADIANS(R235))*SIN(RADIANS(P235))))</f>
        <v>11.6869204994743</v>
      </c>
      <c r="U235" s="0" t="n">
        <f aca="false">TAN(RADIANS(R235/2))*TAN(RADIANS(R235/2))</f>
        <v>0.043029984252131</v>
      </c>
      <c r="V235" s="0" t="n">
        <f aca="false">4*DEGREES(U235*SIN(2*RADIANS(I235))-2*K235*SIN(RADIANS(J235))+4*K235*U235*SIN(RADIANS(J235))*COS(2*RADIANS(I235))-0.5*U235*U235*SIN(4*RADIANS(I235))-1.25*K235*K235*SIN(2*RADIANS(J235)))</f>
        <v>-2.90716862866472</v>
      </c>
      <c r="W235" s="0" t="n">
        <f aca="false">DEGREES(ACOS(COS(RADIANS(90.833))/(COS(RADIANS($B$2))*COS(RADIANS(T235)))-TAN(RADIANS($B$2))*TAN(RADIANS(T235))))</f>
        <v>118.351170248002</v>
      </c>
      <c r="X235" s="7" t="n">
        <f aca="false">(720-4*$B$3-V235+$B$4*60)/1440</f>
        <v>0.510398225436573</v>
      </c>
      <c r="Y235" s="10" t="n">
        <f aca="false">(X235*1440-W235*4)/1440</f>
        <v>0.181644974747679</v>
      </c>
      <c r="Z235" s="7" t="n">
        <f aca="false">(X235*1440+W235*4)/1440</f>
        <v>0.839151476125466</v>
      </c>
      <c r="AA235" s="0" t="n">
        <f aca="false">8*W235</f>
        <v>946.809361984013</v>
      </c>
      <c r="AB235" s="0" t="n">
        <f aca="false">MOD(E235*1440+V235+4*$B$3-60*$B$4,1440)</f>
        <v>765.026555371335</v>
      </c>
      <c r="AC235" s="0" t="n">
        <f aca="false">IF(AB235/4&lt;0,AB235/4+180,AB235/4-180)</f>
        <v>11.2566388428338</v>
      </c>
      <c r="AD235" s="0" t="n">
        <f aca="false">DEGREES(ACOS(SIN(RADIANS($B$2))*SIN(RADIANS(T235))+COS(RADIANS($B$2))*COS(RADIANS(T235))*COS(RADIANS(AC235))))</f>
        <v>53.7049463315307</v>
      </c>
      <c r="AE235" s="0" t="n">
        <f aca="false">90-AD235</f>
        <v>36.2950536684693</v>
      </c>
      <c r="AF235" s="0" t="n">
        <f aca="false">IF(AE235&gt;85,0,IF(AE235&gt;5,58.1/TAN(RADIANS(AE235))-0.07/POWER(TAN(RADIANS(AE235)),3)+0.000086/POWER(TAN(RADIANS(AE235)),5),IF(AE235&gt;-0.575,1735+AE235*(-518.2+AE235*(103.4+AE235*(-12.79+AE235*0.711))),-20.772/TAN(RADIANS(AE235)))))/3600</f>
        <v>0.02192544000201</v>
      </c>
      <c r="AG235" s="0" t="n">
        <f aca="false">AE235+AF235</f>
        <v>36.3169791084713</v>
      </c>
      <c r="AH235" s="0" t="n">
        <f aca="false"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>193.719796416566</v>
      </c>
    </row>
    <row r="236" customFormat="false" ht="15" hidden="false" customHeight="false" outlineLevel="0" collapsed="false">
      <c r="D236" s="6" t="n">
        <f aca="false">D235+1</f>
        <v>44796</v>
      </c>
      <c r="E236" s="7" t="n">
        <f aca="false">$B$5</f>
        <v>0.541666666666667</v>
      </c>
      <c r="F236" s="8" t="n">
        <f aca="false">D236+2415018.5+E236-$B$4/24</f>
        <v>2459815</v>
      </c>
      <c r="G236" s="9" t="n">
        <f aca="false">(F236-2451545)/36525</f>
        <v>0.226420260095825</v>
      </c>
      <c r="I236" s="0" t="n">
        <f aca="false">MOD(280.46646+G236*(36000.76983+G236*0.0003032),360)</f>
        <v>151.770144102413</v>
      </c>
      <c r="J236" s="0" t="n">
        <f aca="false">357.52911+G236*(35999.05029-0.0001537*G236)</f>
        <v>8508.44343198487</v>
      </c>
      <c r="K236" s="0" t="n">
        <f aca="false">0.016708634-G236*(0.000042037+0.0000001267*G236)</f>
        <v>0.0166991094761072</v>
      </c>
      <c r="L236" s="0" t="n">
        <f aca="false">SIN(RADIANS(J236))*(1.914602-G236*(0.004817+0.000014*G236))+SIN(RADIANS(2*J236))*(0.019993-0.000101*G236)+SIN(RADIANS(3*J236))*0.000289</f>
        <v>-1.41222055077048</v>
      </c>
      <c r="M236" s="0" t="n">
        <f aca="false">I236+L236</f>
        <v>150.357923551642</v>
      </c>
      <c r="N236" s="0" t="n">
        <f aca="false">J236+L236</f>
        <v>8507.0312114341</v>
      </c>
      <c r="O236" s="0" t="n">
        <f aca="false">(1.000001018*(1-K236*K236))/(1+K236*COS(RADIANS(N236)))</f>
        <v>1.01123211328981</v>
      </c>
      <c r="P236" s="0" t="n">
        <f aca="false">M236-0.00569-0.00478*SIN(RADIANS(125.04-1934.136*G236))</f>
        <v>150.348731291116</v>
      </c>
      <c r="Q236" s="0" t="n">
        <f aca="false">23+(26+((21.448-G236*(46.815+G236*(0.00059-G236*0.001813))))/60)/60</f>
        <v>23.4363467017559</v>
      </c>
      <c r="R236" s="0" t="n">
        <f aca="false">Q236+0.00256*COS(RADIANS(125.04-1934.136*G236))</f>
        <v>23.4380889405038</v>
      </c>
      <c r="S236" s="0" t="n">
        <f aca="false">DEGREES(ATAN2(COS(RADIANS(P236)),COS(RADIANS(R236))*SIN(RADIANS(P236))))</f>
        <v>152.422224432451</v>
      </c>
      <c r="T236" s="0" t="n">
        <f aca="false">DEGREES(ASIN(SIN(RADIANS(R236))*SIN(RADIANS(P236))))</f>
        <v>11.348647394088</v>
      </c>
      <c r="U236" s="0" t="n">
        <f aca="false">TAN(RADIANS(R236/2))*TAN(RADIANS(R236/2))</f>
        <v>0.0430299894567452</v>
      </c>
      <c r="V236" s="0" t="n">
        <f aca="false">4*DEGREES(U236*SIN(2*RADIANS(I236))-2*K236*SIN(RADIANS(J236))+4*K236*U236*SIN(RADIANS(J236))*COS(2*RADIANS(I236))-0.5*U236*U236*SIN(4*RADIANS(I236))-1.25*K236*K236*SIN(2*RADIANS(J236)))</f>
        <v>-2.64825475972845</v>
      </c>
      <c r="W236" s="0" t="n">
        <f aca="false">DEGREES(ACOS(COS(RADIANS(90.833))/(COS(RADIANS($B$2))*COS(RADIANS(T236)))-TAN(RADIANS($B$2))*TAN(RADIANS(T236))))</f>
        <v>117.500279788366</v>
      </c>
      <c r="X236" s="7" t="n">
        <f aca="false">(720-4*$B$3-V236+$B$4*60)/1440</f>
        <v>0.5102184241387</v>
      </c>
      <c r="Y236" s="10" t="n">
        <f aca="false">(X236*1440-W236*4)/1440</f>
        <v>0.183828758059905</v>
      </c>
      <c r="Z236" s="7" t="n">
        <f aca="false">(X236*1440+W236*4)/1440</f>
        <v>0.836608090217496</v>
      </c>
      <c r="AA236" s="0" t="n">
        <f aca="false">8*W236</f>
        <v>940.002238306931</v>
      </c>
      <c r="AB236" s="0" t="n">
        <f aca="false">MOD(E236*1440+V236+4*$B$3-60*$B$4,1440)</f>
        <v>765.285469240272</v>
      </c>
      <c r="AC236" s="0" t="n">
        <f aca="false">IF(AB236/4&lt;0,AB236/4+180,AB236/4-180)</f>
        <v>11.3213673100679</v>
      </c>
      <c r="AD236" s="0" t="n">
        <f aca="false">DEGREES(ACOS(SIN(RADIANS($B$2))*SIN(RADIANS(T236))+COS(RADIANS($B$2))*COS(RADIANS(T236))*COS(RADIANS(AC236))))</f>
        <v>54.0479562113066</v>
      </c>
      <c r="AE236" s="0" t="n">
        <f aca="false">90-AD236</f>
        <v>35.9520437886934</v>
      </c>
      <c r="AF236" s="0" t="n">
        <f aca="false">IF(AE236&gt;85,0,IF(AE236&gt;5,58.1/TAN(RADIANS(AE236))-0.07/POWER(TAN(RADIANS(AE236)),3)+0.000086/POWER(TAN(RADIANS(AE236)),5),IF(AE236&gt;-0.575,1735+AE236*(-518.2+AE236*(103.4+AE236*(-12.79+AE236*0.711))),-20.772/TAN(RADIANS(AE236)))))/3600</f>
        <v>0.0222015683668851</v>
      </c>
      <c r="AG236" s="0" t="n">
        <f aca="false">AE236+AF236</f>
        <v>35.9742453570603</v>
      </c>
      <c r="AH236" s="0" t="n">
        <f aca="false"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>193.754717129244</v>
      </c>
    </row>
    <row r="237" customFormat="false" ht="15" hidden="false" customHeight="false" outlineLevel="0" collapsed="false">
      <c r="D237" s="6" t="n">
        <f aca="false">D236+1</f>
        <v>44797</v>
      </c>
      <c r="E237" s="7" t="n">
        <f aca="false">$B$5</f>
        <v>0.541666666666667</v>
      </c>
      <c r="F237" s="8" t="n">
        <f aca="false">D237+2415018.5+E237-$B$4/24</f>
        <v>2459816</v>
      </c>
      <c r="G237" s="9" t="n">
        <f aca="false">(F237-2451545)/36525</f>
        <v>0.226447638603696</v>
      </c>
      <c r="I237" s="0" t="n">
        <f aca="false">MOD(280.46646+G237*(36000.76983+G237*0.0003032),360)</f>
        <v>152.755791466338</v>
      </c>
      <c r="J237" s="0" t="n">
        <f aca="false">357.52911+G237*(35999.05029-0.0001537*G237)</f>
        <v>8509.42903226469</v>
      </c>
      <c r="K237" s="0" t="n">
        <f aca="false">0.016708634-G237*(0.000042037+0.0000001267*G237)</f>
        <v>0.0166991083236259</v>
      </c>
      <c r="L237" s="0" t="n">
        <f aca="false">SIN(RADIANS(J237))*(1.914602-G237*(0.004817+0.000014*G237))+SIN(RADIANS(2*J237))*(0.019993-0.000101*G237)+SIN(RADIANS(3*J237))*0.000289</f>
        <v>-1.43392438063729</v>
      </c>
      <c r="M237" s="0" t="n">
        <f aca="false">I237+L237</f>
        <v>151.3218670857</v>
      </c>
      <c r="N237" s="0" t="n">
        <f aca="false">J237+L237</f>
        <v>8507.99510788405</v>
      </c>
      <c r="O237" s="0" t="n">
        <f aca="false">(1.000001018*(1-K237*K237))/(1+K237*COS(RADIANS(N237)))</f>
        <v>1.01102025223411</v>
      </c>
      <c r="P237" s="0" t="n">
        <f aca="false">M237-0.00569-0.00478*SIN(RADIANS(125.04-1934.136*G237))</f>
        <v>151.312677833228</v>
      </c>
      <c r="Q237" s="0" t="n">
        <f aca="false">23+(26+((21.448-G237*(46.815+G237*(0.00059-G237*0.001813))))/60)/60</f>
        <v>23.4363463457213</v>
      </c>
      <c r="R237" s="0" t="n">
        <f aca="false">Q237+0.00256*COS(RADIANS(125.04-1934.136*G237))</f>
        <v>23.4380903172681</v>
      </c>
      <c r="S237" s="0" t="n">
        <f aca="false">DEGREES(ATAN2(COS(RADIANS(P237)),COS(RADIANS(R237))*SIN(RADIANS(P237))))</f>
        <v>153.341175732586</v>
      </c>
      <c r="T237" s="0" t="n">
        <f aca="false">DEGREES(ASIN(SIN(RADIANS(R237))*SIN(RADIANS(P237))))</f>
        <v>11.0073838829031</v>
      </c>
      <c r="U237" s="0" t="n">
        <f aca="false">TAN(RADIANS(R237/2))*TAN(RADIANS(R237/2))</f>
        <v>0.0430299946557401</v>
      </c>
      <c r="V237" s="0" t="n">
        <f aca="false">4*DEGREES(U237*SIN(2*RADIANS(I237))-2*K237*SIN(RADIANS(J237))+4*K237*U237*SIN(RADIANS(J237))*COS(2*RADIANS(I237))-0.5*U237*U237*SIN(4*RADIANS(I237))-1.25*K237*K237*SIN(2*RADIANS(J237)))</f>
        <v>-2.38216578767685</v>
      </c>
      <c r="W237" s="0" t="n">
        <f aca="false">DEGREES(ACOS(COS(RADIANS(90.833))/(COS(RADIANS($B$2))*COS(RADIANS(T237)))-TAN(RADIANS($B$2))*TAN(RADIANS(T237))))</f>
        <v>116.650577849467</v>
      </c>
      <c r="X237" s="7" t="n">
        <f aca="false">(720-4*$B$3-V237+$B$4*60)/1440</f>
        <v>0.510033640130331</v>
      </c>
      <c r="Y237" s="10" t="n">
        <f aca="false">(X237*1440-W237*4)/1440</f>
        <v>0.186004257215146</v>
      </c>
      <c r="Z237" s="7" t="n">
        <f aca="false">(X237*1440+W237*4)/1440</f>
        <v>0.834063023045516</v>
      </c>
      <c r="AA237" s="0" t="n">
        <f aca="false">8*W237</f>
        <v>933.204622795733</v>
      </c>
      <c r="AB237" s="0" t="n">
        <f aca="false">MOD(E237*1440+V237+4*$B$3-60*$B$4,1440)</f>
        <v>765.551558212323</v>
      </c>
      <c r="AC237" s="0" t="n">
        <f aca="false">IF(AB237/4&lt;0,AB237/4+180,AB237/4-180)</f>
        <v>11.3878895530808</v>
      </c>
      <c r="AD237" s="0" t="n">
        <f aca="false">DEGREES(ACOS(SIN(RADIANS($B$2))*SIN(RADIANS(T237))+COS(RADIANS($B$2))*COS(RADIANS(T237))*COS(RADIANS(AC237))))</f>
        <v>54.3941339813143</v>
      </c>
      <c r="AE237" s="0" t="n">
        <f aca="false">90-AD237</f>
        <v>35.6058660186857</v>
      </c>
      <c r="AF237" s="0" t="n">
        <f aca="false">IF(AE237&gt;85,0,IF(AE237&gt;5,58.1/TAN(RADIANS(AE237))-0.07/POWER(TAN(RADIANS(AE237)),3)+0.000086/POWER(TAN(RADIANS(AE237)),5),IF(AE237&gt;-0.575,1735+AE237*(-518.2+AE237*(103.4+AE237*(-12.79+AE237*0.711))),-20.772/TAN(RADIANS(AE237)))))/3600</f>
        <v>0.0224848585577601</v>
      </c>
      <c r="AG237" s="0" t="n">
        <f aca="false">AE237+AF237</f>
        <v>35.6283508772435</v>
      </c>
      <c r="AH237" s="0" t="n">
        <f aca="false"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>193.791295778167</v>
      </c>
    </row>
    <row r="238" customFormat="false" ht="15" hidden="false" customHeight="false" outlineLevel="0" collapsed="false">
      <c r="D238" s="6" t="n">
        <f aca="false">D237+1</f>
        <v>44798</v>
      </c>
      <c r="E238" s="7" t="n">
        <f aca="false">$B$5</f>
        <v>0.541666666666667</v>
      </c>
      <c r="F238" s="8" t="n">
        <f aca="false">D238+2415018.5+E238-$B$4/24</f>
        <v>2459817</v>
      </c>
      <c r="G238" s="9" t="n">
        <f aca="false">(F238-2451545)/36525</f>
        <v>0.226475017111567</v>
      </c>
      <c r="I238" s="0" t="n">
        <f aca="false">MOD(280.46646+G238*(36000.76983+G238*0.0003032),360)</f>
        <v>153.741438830262</v>
      </c>
      <c r="J238" s="0" t="n">
        <f aca="false">357.52911+G238*(35999.05029-0.0001537*G238)</f>
        <v>8510.41463254451</v>
      </c>
      <c r="K238" s="0" t="n">
        <f aca="false">0.016708634-G238*(0.000042037+0.0000001267*G238)</f>
        <v>0.0166991071711444</v>
      </c>
      <c r="L238" s="0" t="n">
        <f aca="false">SIN(RADIANS(J238))*(1.914602-G238*(0.004817+0.000014*G238))+SIN(RADIANS(2*J238))*(0.019993-0.000101*G238)+SIN(RADIANS(3*J238))*0.000289</f>
        <v>-1.45522106342216</v>
      </c>
      <c r="M238" s="0" t="n">
        <f aca="false">I238+L238</f>
        <v>152.28621776684</v>
      </c>
      <c r="N238" s="0" t="n">
        <f aca="false">J238+L238</f>
        <v>8508.95941148109</v>
      </c>
      <c r="O238" s="0" t="n">
        <f aca="false">(1.000001018*(1-K238*K238))/(1+K238*COS(RADIANS(N238)))</f>
        <v>1.01080515622012</v>
      </c>
      <c r="P238" s="0" t="n">
        <f aca="false">M238-0.00569-0.00478*SIN(RADIANS(125.04-1934.136*G238))</f>
        <v>152.277031525412</v>
      </c>
      <c r="Q238" s="0" t="n">
        <f aca="false">23+(26+((21.448-G238*(46.815+G238*(0.00059-G238*0.001813))))/60)/60</f>
        <v>23.4363459896867</v>
      </c>
      <c r="R238" s="0" t="n">
        <f aca="false">Q238+0.00256*COS(RADIANS(125.04-1934.136*G238))</f>
        <v>23.4380916925427</v>
      </c>
      <c r="S238" s="0" t="n">
        <f aca="false">DEGREES(ATAN2(COS(RADIANS(P238)),COS(RADIANS(R238))*SIN(RADIANS(P238))))</f>
        <v>154.258378450597</v>
      </c>
      <c r="T238" s="0" t="n">
        <f aca="false">DEGREES(ASIN(SIN(RADIANS(R238))*SIN(RADIANS(P238))))</f>
        <v>10.6632185341976</v>
      </c>
      <c r="U238" s="0" t="n">
        <f aca="false">TAN(RADIANS(R238/2))*TAN(RADIANS(R238/2))</f>
        <v>0.0430299998491099</v>
      </c>
      <c r="V238" s="0" t="n">
        <f aca="false">4*DEGREES(U238*SIN(2*RADIANS(I238))-2*K238*SIN(RADIANS(J238))+4*K238*U238*SIN(RADIANS(J238))*COS(2*RADIANS(I238))-0.5*U238*U238*SIN(4*RADIANS(I238))-1.25*K238*K238*SIN(2*RADIANS(J238)))</f>
        <v>-2.10913468012063</v>
      </c>
      <c r="W238" s="0" t="n">
        <f aca="false">DEGREES(ACOS(COS(RADIANS(90.833))/(COS(RADIANS($B$2))*COS(RADIANS(T238)))-TAN(RADIANS($B$2))*TAN(RADIANS(T238))))</f>
        <v>115.802057371715</v>
      </c>
      <c r="X238" s="7" t="n">
        <f aca="false">(720-4*$B$3-V238+$B$4*60)/1440</f>
        <v>0.509844035194528</v>
      </c>
      <c r="Y238" s="10" t="n">
        <f aca="false">(X238*1440-W238*4)/1440</f>
        <v>0.188171653606431</v>
      </c>
      <c r="Z238" s="7" t="n">
        <f aca="false">(X238*1440+W238*4)/1440</f>
        <v>0.831516416782625</v>
      </c>
      <c r="AA238" s="0" t="n">
        <f aca="false">8*W238</f>
        <v>926.416458973719</v>
      </c>
      <c r="AB238" s="0" t="n">
        <f aca="false">MOD(E238*1440+V238+4*$B$3-60*$B$4,1440)</f>
        <v>765.824589319879</v>
      </c>
      <c r="AC238" s="0" t="n">
        <f aca="false">IF(AB238/4&lt;0,AB238/4+180,AB238/4-180)</f>
        <v>11.4561473299698</v>
      </c>
      <c r="AD238" s="0" t="n">
        <f aca="false">DEGREES(ACOS(SIN(RADIANS($B$2))*SIN(RADIANS(T238))+COS(RADIANS($B$2))*COS(RADIANS(T238))*COS(RADIANS(AC238))))</f>
        <v>54.7433867534807</v>
      </c>
      <c r="AE238" s="0" t="n">
        <f aca="false">90-AD238</f>
        <v>35.2566132465193</v>
      </c>
      <c r="AF238" s="0" t="n">
        <f aca="false">IF(AE238&gt;85,0,IF(AE238&gt;5,58.1/TAN(RADIANS(AE238))-0.07/POWER(TAN(RADIANS(AE238)),3)+0.000086/POWER(TAN(RADIANS(AE238)),5),IF(AE238&gt;-0.575,1735+AE238*(-518.2+AE238*(103.4+AE238*(-12.79+AE238*0.711))),-20.772/TAN(RADIANS(AE238)))))/3600</f>
        <v>0.0227754987439384</v>
      </c>
      <c r="AG238" s="0" t="n">
        <f aca="false">AE238+AF238</f>
        <v>35.2793887452633</v>
      </c>
      <c r="AH238" s="0" t="n">
        <f aca="false"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>193.829455152828</v>
      </c>
    </row>
    <row r="239" customFormat="false" ht="15" hidden="false" customHeight="false" outlineLevel="0" collapsed="false">
      <c r="D239" s="6" t="n">
        <f aca="false">D238+1</f>
        <v>44799</v>
      </c>
      <c r="E239" s="7" t="n">
        <f aca="false">$B$5</f>
        <v>0.541666666666667</v>
      </c>
      <c r="F239" s="8" t="n">
        <f aca="false">D239+2415018.5+E239-$B$4/24</f>
        <v>2459818</v>
      </c>
      <c r="G239" s="9" t="n">
        <f aca="false">(F239-2451545)/36525</f>
        <v>0.226502395619439</v>
      </c>
      <c r="I239" s="0" t="n">
        <f aca="false">MOD(280.46646+G239*(36000.76983+G239*0.0003032),360)</f>
        <v>154.727086194185</v>
      </c>
      <c r="J239" s="0" t="n">
        <f aca="false">357.52911+G239*(35999.05029-0.0001537*G239)</f>
        <v>8511.40023282433</v>
      </c>
      <c r="K239" s="0" t="n">
        <f aca="false">0.016708634-G239*(0.000042037+0.0000001267*G239)</f>
        <v>0.0166991060186628</v>
      </c>
      <c r="L239" s="0" t="n">
        <f aca="false">SIN(RADIANS(J239))*(1.914602-G239*(0.004817+0.000014*G239))+SIN(RADIANS(2*J239))*(0.019993-0.000101*G239)+SIN(RADIANS(3*J239))*0.000289</f>
        <v>-1.47610422371678</v>
      </c>
      <c r="M239" s="0" t="n">
        <f aca="false">I239+L239</f>
        <v>153.250981970468</v>
      </c>
      <c r="N239" s="0" t="n">
        <f aca="false">J239+L239</f>
        <v>8509.92412860061</v>
      </c>
      <c r="O239" s="0" t="n">
        <f aca="false">(1.000001018*(1-K239*K239))/(1+K239*COS(RADIANS(N239)))</f>
        <v>1.01058688481137</v>
      </c>
      <c r="P239" s="0" t="n">
        <f aca="false">M239-0.00569-0.00478*SIN(RADIANS(125.04-1934.136*G239))</f>
        <v>153.24179874307</v>
      </c>
      <c r="Q239" s="0" t="n">
        <f aca="false">23+(26+((21.448-G239*(46.815+G239*(0.00059-G239*0.001813))))/60)/60</f>
        <v>23.4363456336522</v>
      </c>
      <c r="R239" s="0" t="n">
        <f aca="false">Q239+0.00256*COS(RADIANS(125.04-1934.136*G239))</f>
        <v>23.4380930663261</v>
      </c>
      <c r="S239" s="0" t="n">
        <f aca="false">DEGREES(ATAN2(COS(RADIANS(P239)),COS(RADIANS(R239))*SIN(RADIANS(P239))))</f>
        <v>155.173892801056</v>
      </c>
      <c r="T239" s="0" t="n">
        <f aca="false">DEGREES(ASIN(SIN(RADIANS(R239))*SIN(RADIANS(P239))))</f>
        <v>10.3162400420305</v>
      </c>
      <c r="U239" s="0" t="n">
        <f aca="false">TAN(RADIANS(R239/2))*TAN(RADIANS(R239/2))</f>
        <v>0.0430300050368492</v>
      </c>
      <c r="V239" s="0" t="n">
        <f aca="false">4*DEGREES(U239*SIN(2*RADIANS(I239))-2*K239*SIN(RADIANS(J239))+4*K239*U239*SIN(RADIANS(J239))*COS(2*RADIANS(I239))-0.5*U239*U239*SIN(4*RADIANS(I239))-1.25*K239*K239*SIN(2*RADIANS(J239)))</f>
        <v>-1.82940057969595</v>
      </c>
      <c r="W239" s="0" t="n">
        <f aca="false">DEGREES(ACOS(COS(RADIANS(90.833))/(COS(RADIANS($B$2))*COS(RADIANS(T239)))-TAN(RADIANS($B$2))*TAN(RADIANS(T239))))</f>
        <v>114.954707555963</v>
      </c>
      <c r="X239" s="7" t="n">
        <f aca="false">(720-4*$B$3-V239+$B$4*60)/1440</f>
        <v>0.509649775402567</v>
      </c>
      <c r="Y239" s="10" t="n">
        <f aca="false">(X239*1440-W239*4)/1440</f>
        <v>0.190331143302668</v>
      </c>
      <c r="Z239" s="7" t="n">
        <f aca="false">(X239*1440+W239*4)/1440</f>
        <v>0.828968407502465</v>
      </c>
      <c r="AA239" s="0" t="n">
        <f aca="false">8*W239</f>
        <v>919.637660447707</v>
      </c>
      <c r="AB239" s="0" t="n">
        <f aca="false">MOD(E239*1440+V239+4*$B$3-60*$B$4,1440)</f>
        <v>766.104323420304</v>
      </c>
      <c r="AC239" s="0" t="n">
        <f aca="false">IF(AB239/4&lt;0,AB239/4+180,AB239/4-180)</f>
        <v>11.526080855076</v>
      </c>
      <c r="AD239" s="0" t="n">
        <f aca="false">DEGREES(ACOS(SIN(RADIANS($B$2))*SIN(RADIANS(T239))+COS(RADIANS($B$2))*COS(RADIANS(T239))*COS(RADIANS(AC239))))</f>
        <v>55.0956213377813</v>
      </c>
      <c r="AE239" s="0" t="n">
        <f aca="false">90-AD239</f>
        <v>34.9043786622187</v>
      </c>
      <c r="AF239" s="0" t="n">
        <f aca="false">IF(AE239&gt;85,0,IF(AE239&gt;5,58.1/TAN(RADIANS(AE239))-0.07/POWER(TAN(RADIANS(AE239)),3)+0.000086/POWER(TAN(RADIANS(AE239)),5),IF(AE239&gt;-0.575,1735+AE239*(-518.2+AE239*(103.4+AE239*(-12.79+AE239*0.711))),-20.772/TAN(RADIANS(AE239)))))/3600</f>
        <v>0.0230736857469501</v>
      </c>
      <c r="AG239" s="0" t="n">
        <f aca="false">AE239+AF239</f>
        <v>34.9274523479657</v>
      </c>
      <c r="AH239" s="0" t="n">
        <f aca="false"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>193.869116889717</v>
      </c>
    </row>
    <row r="240" customFormat="false" ht="15" hidden="false" customHeight="false" outlineLevel="0" collapsed="false">
      <c r="D240" s="6" t="n">
        <f aca="false">D239+1</f>
        <v>44800</v>
      </c>
      <c r="E240" s="7" t="n">
        <f aca="false">$B$5</f>
        <v>0.541666666666667</v>
      </c>
      <c r="F240" s="8" t="n">
        <f aca="false">D240+2415018.5+E240-$B$4/24</f>
        <v>2459819</v>
      </c>
      <c r="G240" s="9" t="n">
        <f aca="false">(F240-2451545)/36525</f>
        <v>0.22652977412731</v>
      </c>
      <c r="I240" s="0" t="n">
        <f aca="false">MOD(280.46646+G240*(36000.76983+G240*0.0003032),360)</f>
        <v>155.71273355811</v>
      </c>
      <c r="J240" s="0" t="n">
        <f aca="false">357.52911+G240*(35999.05029-0.0001537*G240)</f>
        <v>8512.38583310415</v>
      </c>
      <c r="K240" s="0" t="n">
        <f aca="false">0.016708634-G240*(0.000042037+0.0000001267*G240)</f>
        <v>0.0166991048661809</v>
      </c>
      <c r="L240" s="0" t="n">
        <f aca="false">SIN(RADIANS(J240))*(1.914602-G240*(0.004817+0.000014*G240))+SIN(RADIANS(2*J240))*(0.019993-0.000101*G240)+SIN(RADIANS(3*J240))*0.000289</f>
        <v>-1.49656758874664</v>
      </c>
      <c r="M240" s="0" t="n">
        <f aca="false">I240+L240</f>
        <v>154.216165969363</v>
      </c>
      <c r="N240" s="0" t="n">
        <f aca="false">J240+L240</f>
        <v>8510.8892655154</v>
      </c>
      <c r="O240" s="0" t="n">
        <f aca="false">(1.000001018*(1-K240*K240))/(1+K240*COS(RADIANS(N240)))</f>
        <v>1.01036549852931</v>
      </c>
      <c r="P240" s="0" t="n">
        <f aca="false">M240-0.00569-0.00478*SIN(RADIANS(125.04-1934.136*G240))</f>
        <v>154.206985758978</v>
      </c>
      <c r="Q240" s="0" t="n">
        <f aca="false">23+(26+((21.448-G240*(46.815+G240*(0.00059-G240*0.001813))))/60)/60</f>
        <v>23.4363452776176</v>
      </c>
      <c r="R240" s="0" t="n">
        <f aca="false">Q240+0.00256*COS(RADIANS(125.04-1934.136*G240))</f>
        <v>23.438094438617</v>
      </c>
      <c r="S240" s="0" t="n">
        <f aca="false">DEGREES(ATAN2(COS(RADIANS(P240)),COS(RADIANS(R240))*SIN(RADIANS(P240))))</f>
        <v>156.087780631297</v>
      </c>
      <c r="T240" s="0" t="n">
        <f aca="false">DEGREES(ASIN(SIN(RADIANS(R240))*SIN(RADIANS(P240))))</f>
        <v>9.96653722055934</v>
      </c>
      <c r="U240" s="0" t="n">
        <f aca="false">TAN(RADIANS(R240/2))*TAN(RADIANS(R240/2))</f>
        <v>0.0430300102189523</v>
      </c>
      <c r="V240" s="0" t="n">
        <f aca="false">4*DEGREES(U240*SIN(2*RADIANS(I240))-2*K240*SIN(RADIANS(J240))+4*K240*U240*SIN(RADIANS(J240))*COS(2*RADIANS(I240))-0.5*U240*U240*SIN(4*RADIANS(I240))-1.25*K240*K240*SIN(2*RADIANS(J240)))</f>
        <v>-1.54320853801131</v>
      </c>
      <c r="W240" s="0" t="n">
        <f aca="false">DEGREES(ACOS(COS(RADIANS(90.833))/(COS(RADIANS($B$2))*COS(RADIANS(T240)))-TAN(RADIANS($B$2))*TAN(RADIANS(T240))))</f>
        <v>114.108514097202</v>
      </c>
      <c r="X240" s="7" t="n">
        <f aca="false">(720-4*$B$3-V240+$B$4*60)/1440</f>
        <v>0.509451030929175</v>
      </c>
      <c r="Y240" s="10" t="n">
        <f aca="false">(X240*1440-W240*4)/1440</f>
        <v>0.192482936214723</v>
      </c>
      <c r="Z240" s="7" t="n">
        <f aca="false">(X240*1440+W240*4)/1440</f>
        <v>0.826419125643626</v>
      </c>
      <c r="AA240" s="0" t="n">
        <f aca="false">8*W240</f>
        <v>912.868112777619</v>
      </c>
      <c r="AB240" s="0" t="n">
        <f aca="false">MOD(E240*1440+V240+4*$B$3-60*$B$4,1440)</f>
        <v>766.390515461989</v>
      </c>
      <c r="AC240" s="0" t="n">
        <f aca="false">IF(AB240/4&lt;0,AB240/4+180,AB240/4-180)</f>
        <v>11.5976288654972</v>
      </c>
      <c r="AD240" s="0" t="n">
        <f aca="false">DEGREES(ACOS(SIN(RADIANS($B$2))*SIN(RADIANS(T240))+COS(RADIANS($B$2))*COS(RADIANS(T240))*COS(RADIANS(AC240))))</f>
        <v>55.4507442459941</v>
      </c>
      <c r="AE240" s="0" t="n">
        <f aca="false">90-AD240</f>
        <v>34.5492557540059</v>
      </c>
      <c r="AF240" s="0" t="n">
        <f aca="false">IF(AE240&gt;85,0,IF(AE240&gt;5,58.1/TAN(RADIANS(AE240))-0.07/POWER(TAN(RADIANS(AE240)),3)+0.000086/POWER(TAN(RADIANS(AE240)),5),IF(AE240&gt;-0.575,1735+AE240*(-518.2+AE240*(103.4+AE240*(-12.79+AE240*0.711))),-20.772/TAN(RADIANS(AE240)))))/3600</f>
        <v>0.0233796254456425</v>
      </c>
      <c r="AG240" s="0" t="n">
        <f aca="false">AE240+AF240</f>
        <v>34.5726353794515</v>
      </c>
      <c r="AH240" s="0" t="n">
        <f aca="false"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>193.910201598446</v>
      </c>
    </row>
    <row r="241" customFormat="false" ht="15" hidden="false" customHeight="false" outlineLevel="0" collapsed="false">
      <c r="D241" s="6" t="n">
        <f aca="false">D240+1</f>
        <v>44801</v>
      </c>
      <c r="E241" s="7" t="n">
        <f aca="false">$B$5</f>
        <v>0.541666666666667</v>
      </c>
      <c r="F241" s="8" t="n">
        <f aca="false">D241+2415018.5+E241-$B$4/24</f>
        <v>2459820</v>
      </c>
      <c r="G241" s="9" t="n">
        <f aca="false">(F241-2451545)/36525</f>
        <v>0.226557152635181</v>
      </c>
      <c r="I241" s="0" t="n">
        <f aca="false">MOD(280.46646+G241*(36000.76983+G241*0.0003032),360)</f>
        <v>156.698380922035</v>
      </c>
      <c r="J241" s="0" t="n">
        <f aca="false">357.52911+G241*(35999.05029-0.0001537*G241)</f>
        <v>8513.37143338397</v>
      </c>
      <c r="K241" s="0" t="n">
        <f aca="false">0.016708634-G241*(0.000042037+0.0000001267*G241)</f>
        <v>0.0166991037136989</v>
      </c>
      <c r="L241" s="0" t="n">
        <f aca="false">SIN(RADIANS(J241))*(1.914602-G241*(0.004817+0.000014*G241))+SIN(RADIANS(2*J241))*(0.019993-0.000101*G241)+SIN(RADIANS(3*J241))*0.000289</f>
        <v>-1.51660499029069</v>
      </c>
      <c r="M241" s="0" t="n">
        <f aca="false">I241+L241</f>
        <v>155.181775931744</v>
      </c>
      <c r="N241" s="0" t="n">
        <f aca="false">J241+L241</f>
        <v>8511.85482839367</v>
      </c>
      <c r="O241" s="0" t="n">
        <f aca="false">(1.000001018*(1-K241*K241))/(1+K241*COS(RADIANS(N241)))</f>
        <v>1.01014105884013</v>
      </c>
      <c r="P241" s="0" t="n">
        <f aca="false">M241-0.00569-0.00478*SIN(RADIANS(125.04-1934.136*G241))</f>
        <v>155.172598741354</v>
      </c>
      <c r="Q241" s="0" t="n">
        <f aca="false">23+(26+((21.448-G241*(46.815+G241*(0.00059-G241*0.001813))))/60)/60</f>
        <v>23.436344921583</v>
      </c>
      <c r="R241" s="0" t="n">
        <f aca="false">Q241+0.00256*COS(RADIANS(125.04-1934.136*G241))</f>
        <v>23.4380958094138</v>
      </c>
      <c r="S241" s="0" t="n">
        <f aca="false">DEGREES(ATAN2(COS(RADIANS(P241)),COS(RADIANS(R241))*SIN(RADIANS(P241))))</f>
        <v>157.00010535923</v>
      </c>
      <c r="T241" s="0" t="n">
        <f aca="false">DEGREES(ASIN(SIN(RADIANS(R241))*SIN(RADIANS(P241))))</f>
        <v>9.61419899985653</v>
      </c>
      <c r="U241" s="0" t="n">
        <f aca="false">TAN(RADIANS(R241/2))*TAN(RADIANS(R241/2))</f>
        <v>0.0430300153954137</v>
      </c>
      <c r="V241" s="0" t="n">
        <f aca="false">4*DEGREES(U241*SIN(2*RADIANS(I241))-2*K241*SIN(RADIANS(J241))+4*K241*U241*SIN(RADIANS(J241))*COS(2*RADIANS(I241))-0.5*U241*U241*SIN(4*RADIANS(I241))-1.25*K241*K241*SIN(2*RADIANS(J241)))</f>
        <v>-1.25080925859502</v>
      </c>
      <c r="W241" s="0" t="n">
        <f aca="false">DEGREES(ACOS(COS(RADIANS(90.833))/(COS(RADIANS($B$2))*COS(RADIANS(T241)))-TAN(RADIANS($B$2))*TAN(RADIANS(T241))))</f>
        <v>113.263459405419</v>
      </c>
      <c r="X241" s="7" t="n">
        <f aca="false">(720-4*$B$3-V241+$B$4*60)/1440</f>
        <v>0.509247975874024</v>
      </c>
      <c r="Y241" s="10" t="n">
        <f aca="false">(X241*1440-W241*4)/1440</f>
        <v>0.194627255303416</v>
      </c>
      <c r="Z241" s="7" t="n">
        <f aca="false">(X241*1440+W241*4)/1440</f>
        <v>0.823868696444633</v>
      </c>
      <c r="AA241" s="0" t="n">
        <f aca="false">8*W241</f>
        <v>906.107675243352</v>
      </c>
      <c r="AB241" s="0" t="n">
        <f aca="false">MOD(E241*1440+V241+4*$B$3-60*$B$4,1440)</f>
        <v>766.682914741405</v>
      </c>
      <c r="AC241" s="0" t="n">
        <f aca="false">IF(AB241/4&lt;0,AB241/4+180,AB241/4-180)</f>
        <v>11.6707286853512</v>
      </c>
      <c r="AD241" s="0" t="n">
        <f aca="false">DEGREES(ACOS(SIN(RADIANS($B$2))*SIN(RADIANS(T241))+COS(RADIANS($B$2))*COS(RADIANS(T241))*COS(RADIANS(AC241))))</f>
        <v>55.8086616939756</v>
      </c>
      <c r="AE241" s="0" t="n">
        <f aca="false">90-AD241</f>
        <v>34.1913383060244</v>
      </c>
      <c r="AF241" s="0" t="n">
        <f aca="false">IF(AE241&gt;85,0,IF(AE241&gt;5,58.1/TAN(RADIANS(AE241))-0.07/POWER(TAN(RADIANS(AE241)),3)+0.000086/POWER(TAN(RADIANS(AE241)),5),IF(AE241&gt;-0.575,1735+AE241*(-518.2+AE241*(103.4+AE241*(-12.79+AE241*0.711))),-20.772/TAN(RADIANS(AE241)))))/3600</f>
        <v>0.0236935332034818</v>
      </c>
      <c r="AG241" s="0" t="n">
        <f aca="false">AE241+AF241</f>
        <v>34.2150318392279</v>
      </c>
      <c r="AH241" s="0" t="n">
        <f aca="false"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>193.952628982087</v>
      </c>
    </row>
    <row r="242" customFormat="false" ht="15" hidden="false" customHeight="false" outlineLevel="0" collapsed="false">
      <c r="D242" s="6" t="n">
        <f aca="false">D241+1</f>
        <v>44802</v>
      </c>
      <c r="E242" s="7" t="n">
        <f aca="false">$B$5</f>
        <v>0.541666666666667</v>
      </c>
      <c r="F242" s="8" t="n">
        <f aca="false">D242+2415018.5+E242-$B$4/24</f>
        <v>2459821</v>
      </c>
      <c r="G242" s="9" t="n">
        <f aca="false">(F242-2451545)/36525</f>
        <v>0.226584531143053</v>
      </c>
      <c r="I242" s="0" t="n">
        <f aca="false">MOD(280.46646+G242*(36000.76983+G242*0.0003032),360)</f>
        <v>157.684028285961</v>
      </c>
      <c r="J242" s="0" t="n">
        <f aca="false">357.52911+G242*(35999.05029-0.0001537*G242)</f>
        <v>8514.35703366378</v>
      </c>
      <c r="K242" s="0" t="n">
        <f aca="false">0.016708634-G242*(0.000042037+0.0000001267*G242)</f>
        <v>0.0166991025612167</v>
      </c>
      <c r="L242" s="0" t="n">
        <f aca="false">SIN(RADIANS(J242))*(1.914602-G242*(0.004817+0.000014*G242))+SIN(RADIANS(2*J242))*(0.019993-0.000101*G242)+SIN(RADIANS(3*J242))*0.000289</f>
        <v>-1.53621036659338</v>
      </c>
      <c r="M242" s="0" t="n">
        <f aca="false">I242+L242</f>
        <v>156.147817919368</v>
      </c>
      <c r="N242" s="0" t="n">
        <f aca="false">J242+L242</f>
        <v>8512.82082329719</v>
      </c>
      <c r="O242" s="0" t="n">
        <f aca="false">(1.000001018*(1-K242*K242))/(1+K242*COS(RADIANS(N242)))</f>
        <v>1.00991362814121</v>
      </c>
      <c r="P242" s="0" t="n">
        <f aca="false">M242-0.00569-0.00478*SIN(RADIANS(125.04-1934.136*G242))</f>
        <v>156.138643751951</v>
      </c>
      <c r="Q242" s="0" t="n">
        <f aca="false">23+(26+((21.448-G242*(46.815+G242*(0.00059-G242*0.001813))))/60)/60</f>
        <v>23.4363445655484</v>
      </c>
      <c r="R242" s="0" t="n">
        <f aca="false">Q242+0.00256*COS(RADIANS(125.04-1934.136*G242))</f>
        <v>23.438097178715</v>
      </c>
      <c r="S242" s="0" t="n">
        <f aca="false">DEGREES(ATAN2(COS(RADIANS(P242)),COS(RADIANS(R242))*SIN(RADIANS(P242))))</f>
        <v>157.910931912048</v>
      </c>
      <c r="T242" s="0" t="n">
        <f aca="false">DEGREES(ASIN(SIN(RADIANS(R242))*SIN(RADIANS(P242))))</f>
        <v>9.25931442316535</v>
      </c>
      <c r="U242" s="0" t="n">
        <f aca="false">TAN(RADIANS(R242/2))*TAN(RADIANS(R242/2))</f>
        <v>0.0430300205662278</v>
      </c>
      <c r="V242" s="0" t="n">
        <f aca="false">4*DEGREES(U242*SIN(2*RADIANS(I242))-2*K242*SIN(RADIANS(J242))+4*K242*U242*SIN(RADIANS(J242))*COS(2*RADIANS(I242))-0.5*U242*U242*SIN(4*RADIANS(I242))-1.25*K242*K242*SIN(2*RADIANS(J242)))</f>
        <v>-0.952458849209332</v>
      </c>
      <c r="W242" s="0" t="n">
        <f aca="false">DEGREES(ACOS(COS(RADIANS(90.833))/(COS(RADIANS($B$2))*COS(RADIANS(T242)))-TAN(RADIANS($B$2))*TAN(RADIANS(T242))))</f>
        <v>112.419522814704</v>
      </c>
      <c r="X242" s="7" t="n">
        <f aca="false">(720-4*$B$3-V242+$B$4*60)/1440</f>
        <v>0.509040788089729</v>
      </c>
      <c r="Y242" s="10" t="n">
        <f aca="false">(X242*1440-W242*4)/1440</f>
        <v>0.196764335826661</v>
      </c>
      <c r="Z242" s="7" t="n">
        <f aca="false">(X242*1440+W242*4)/1440</f>
        <v>0.821317240352796</v>
      </c>
      <c r="AA242" s="0" t="n">
        <f aca="false">8*W242</f>
        <v>899.356182517634</v>
      </c>
      <c r="AB242" s="0" t="n">
        <f aca="false">MOD(E242*1440+V242+4*$B$3-60*$B$4,1440)</f>
        <v>766.981265150791</v>
      </c>
      <c r="AC242" s="0" t="n">
        <f aca="false">IF(AB242/4&lt;0,AB242/4+180,AB242/4-180)</f>
        <v>11.7453162876977</v>
      </c>
      <c r="AD242" s="0" t="n">
        <f aca="false">DEGREES(ACOS(SIN(RADIANS($B$2))*SIN(RADIANS(T242))+COS(RADIANS($B$2))*COS(RADIANS(T242))*COS(RADIANS(AC242))))</f>
        <v>56.1692796025457</v>
      </c>
      <c r="AE242" s="0" t="n">
        <f aca="false">90-AD242</f>
        <v>33.8307203974543</v>
      </c>
      <c r="AF242" s="0" t="n">
        <f aca="false">IF(AE242&gt;85,0,IF(AE242&gt;5,58.1/TAN(RADIANS(AE242))-0.07/POWER(TAN(RADIANS(AE242)),3)+0.000086/POWER(TAN(RADIANS(AE242)),5),IF(AE242&gt;-0.575,1735+AE242*(-518.2+AE242*(103.4+AE242*(-12.79+AE242*0.711))),-20.772/TAN(RADIANS(AE242)))))/3600</f>
        <v>0.0240156343194808</v>
      </c>
      <c r="AG242" s="0" t="n">
        <f aca="false">AE242+AF242</f>
        <v>33.8547360317738</v>
      </c>
      <c r="AH242" s="0" t="n">
        <f aca="false"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>193.996317951676</v>
      </c>
    </row>
    <row r="243" customFormat="false" ht="15" hidden="false" customHeight="false" outlineLevel="0" collapsed="false">
      <c r="D243" s="6" t="n">
        <f aca="false">D242+1</f>
        <v>44803</v>
      </c>
      <c r="E243" s="7" t="n">
        <f aca="false">$B$5</f>
        <v>0.541666666666667</v>
      </c>
      <c r="F243" s="8" t="n">
        <f aca="false">D243+2415018.5+E243-$B$4/24</f>
        <v>2459822</v>
      </c>
      <c r="G243" s="9" t="n">
        <f aca="false">(F243-2451545)/36525</f>
        <v>0.226611909650924</v>
      </c>
      <c r="I243" s="0" t="n">
        <f aca="false">MOD(280.46646+G243*(36000.76983+G243*0.0003032),360)</f>
        <v>158.669675649888</v>
      </c>
      <c r="J243" s="0" t="n">
        <f aca="false">357.52911+G243*(35999.05029-0.0001537*G243)</f>
        <v>8515.3426339436</v>
      </c>
      <c r="K243" s="0" t="n">
        <f aca="false">0.016708634-G243*(0.000042037+0.0000001267*G243)</f>
        <v>0.0166991014087343</v>
      </c>
      <c r="L243" s="0" t="n">
        <f aca="false">SIN(RADIANS(J243))*(1.914602-G243*(0.004817+0.000014*G243))+SIN(RADIANS(2*J243))*(0.019993-0.000101*G243)+SIN(RADIANS(3*J243))*0.000289</f>
        <v>-1.55537776426669</v>
      </c>
      <c r="M243" s="0" t="n">
        <f aca="false">I243+L243</f>
        <v>157.114297885621</v>
      </c>
      <c r="N243" s="0" t="n">
        <f aca="false">J243+L243</f>
        <v>8513.78725617933</v>
      </c>
      <c r="O243" s="0" t="n">
        <f aca="false">(1.000001018*(1-K243*K243))/(1+K243*COS(RADIANS(N243)))</f>
        <v>1.00968326974723</v>
      </c>
      <c r="P243" s="0" t="n">
        <f aca="false">M243-0.00569-0.00478*SIN(RADIANS(125.04-1934.136*G243))</f>
        <v>157.105126744154</v>
      </c>
      <c r="Q243" s="0" t="n">
        <f aca="false">23+(26+((21.448-G243*(46.815+G243*(0.00059-G243*0.001813))))/60)/60</f>
        <v>23.4363442095138</v>
      </c>
      <c r="R243" s="0" t="n">
        <f aca="false">Q243+0.00256*COS(RADIANS(125.04-1934.136*G243))</f>
        <v>23.4380985465191</v>
      </c>
      <c r="S243" s="0" t="n">
        <f aca="false">DEGREES(ATAN2(COS(RADIANS(P243)),COS(RADIANS(R243))*SIN(RADIANS(P243))))</f>
        <v>158.820326665818</v>
      </c>
      <c r="T243" s="0" t="n">
        <f aca="false">DEGREES(ASIN(SIN(RADIANS(R243))*SIN(RADIANS(P243))))</f>
        <v>8.90197264555533</v>
      </c>
      <c r="U243" s="0" t="n">
        <f aca="false">TAN(RADIANS(R243/2))*TAN(RADIANS(R243/2))</f>
        <v>0.043030025731389</v>
      </c>
      <c r="V243" s="0" t="n">
        <f aca="false">4*DEGREES(U243*SIN(2*RADIANS(I243))-2*K243*SIN(RADIANS(J243))+4*K243*U243*SIN(RADIANS(J243))*COS(2*RADIANS(I243))-0.5*U243*U243*SIN(4*RADIANS(I243))-1.25*K243*K243*SIN(2*RADIANS(J243)))</f>
        <v>-0.648418583838137</v>
      </c>
      <c r="W243" s="0" t="n">
        <f aca="false">DEGREES(ACOS(COS(RADIANS(90.833))/(COS(RADIANS($B$2))*COS(RADIANS(T243)))-TAN(RADIANS($B$2))*TAN(RADIANS(T243))))</f>
        <v>111.576680781668</v>
      </c>
      <c r="X243" s="7" t="n">
        <f aca="false">(720-4*$B$3-V243+$B$4*60)/1440</f>
        <v>0.508829649016554</v>
      </c>
      <c r="Y243" s="10" t="n">
        <f aca="false">(X243*1440-W243*4)/1440</f>
        <v>0.198894424623033</v>
      </c>
      <c r="Z243" s="7" t="n">
        <f aca="false">(X243*1440+W243*4)/1440</f>
        <v>0.818764873410075</v>
      </c>
      <c r="AA243" s="0" t="n">
        <f aca="false">8*W243</f>
        <v>892.61344625334</v>
      </c>
      <c r="AB243" s="0" t="n">
        <f aca="false">MOD(E243*1440+V243+4*$B$3-60*$B$4,1440)</f>
        <v>767.285305416162</v>
      </c>
      <c r="AC243" s="0" t="n">
        <f aca="false">IF(AB243/4&lt;0,AB243/4+180,AB243/4-180)</f>
        <v>11.8213263540405</v>
      </c>
      <c r="AD243" s="0" t="n">
        <f aca="false">DEGREES(ACOS(SIN(RADIANS($B$2))*SIN(RADIANS(T243))+COS(RADIANS($B$2))*COS(RADIANS(T243))*COS(RADIANS(AC243))))</f>
        <v>56.5325035970464</v>
      </c>
      <c r="AE243" s="0" t="n">
        <f aca="false">90-AD243</f>
        <v>33.4674964029536</v>
      </c>
      <c r="AF243" s="0" t="n">
        <f aca="false">IF(AE243&gt;85,0,IF(AE243&gt;5,58.1/TAN(RADIANS(AE243))-0.07/POWER(TAN(RADIANS(AE243)),3)+0.000086/POWER(TAN(RADIANS(AE243)),5),IF(AE243&gt;-0.575,1735+AE243*(-518.2+AE243*(103.4+AE243*(-12.79+AE243*0.711))),-20.772/TAN(RADIANS(AE243)))))/3600</f>
        <v>0.0243461645042355</v>
      </c>
      <c r="AG243" s="0" t="n">
        <f aca="false">AE243+AF243</f>
        <v>33.4918425674579</v>
      </c>
      <c r="AH243" s="0" t="n">
        <f aca="false"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>194.041186734909</v>
      </c>
    </row>
    <row r="244" customFormat="false" ht="15" hidden="false" customHeight="false" outlineLevel="0" collapsed="false">
      <c r="D244" s="6" t="n">
        <f aca="false">D243+1</f>
        <v>44804</v>
      </c>
      <c r="E244" s="7" t="n">
        <f aca="false">$B$5</f>
        <v>0.541666666666667</v>
      </c>
      <c r="F244" s="8" t="n">
        <f aca="false">D244+2415018.5+E244-$B$4/24</f>
        <v>2459823</v>
      </c>
      <c r="G244" s="9" t="n">
        <f aca="false">(F244-2451545)/36525</f>
        <v>0.226639288158795</v>
      </c>
      <c r="I244" s="0" t="n">
        <f aca="false">MOD(280.46646+G244*(36000.76983+G244*0.0003032),360)</f>
        <v>159.655323013814</v>
      </c>
      <c r="J244" s="0" t="n">
        <f aca="false">357.52911+G244*(35999.05029-0.0001537*G244)</f>
        <v>8516.32823422342</v>
      </c>
      <c r="K244" s="0" t="n">
        <f aca="false">0.016708634-G244*(0.000042037+0.0000001267*G244)</f>
        <v>0.0166991002562517</v>
      </c>
      <c r="L244" s="0" t="n">
        <f aca="false">SIN(RADIANS(J244))*(1.914602-G244*(0.004817+0.000014*G244))+SIN(RADIANS(2*J244))*(0.019993-0.000101*G244)+SIN(RADIANS(3*J244))*0.000289</f>
        <v>-1.57410134018224</v>
      </c>
      <c r="M244" s="0" t="n">
        <f aca="false">I244+L244</f>
        <v>158.081221673632</v>
      </c>
      <c r="N244" s="0" t="n">
        <f aca="false">J244+L244</f>
        <v>8514.75413288323</v>
      </c>
      <c r="O244" s="0" t="n">
        <f aca="false">(1.000001018*(1-K244*K244))/(1+K244*COS(RADIANS(N244)))</f>
        <v>1.00945004787606</v>
      </c>
      <c r="P244" s="0" t="n">
        <f aca="false">M244-0.00569-0.00478*SIN(RADIANS(125.04-1934.136*G244))</f>
        <v>158.072053561089</v>
      </c>
      <c r="Q244" s="0" t="n">
        <f aca="false">23+(26+((21.448-G244*(46.815+G244*(0.00059-G244*0.001813))))/60)/60</f>
        <v>23.4363438534792</v>
      </c>
      <c r="R244" s="0" t="n">
        <f aca="false">Q244+0.00256*COS(RADIANS(125.04-1934.136*G244))</f>
        <v>23.4380999128247</v>
      </c>
      <c r="S244" s="0" t="n">
        <f aca="false">DEGREES(ATAN2(COS(RADIANS(P244)),COS(RADIANS(R244))*SIN(RADIANS(P244))))</f>
        <v>159.728357385996</v>
      </c>
      <c r="T244" s="0" t="n">
        <f aca="false">DEGREES(ASIN(SIN(RADIANS(R244))*SIN(RADIANS(P244))))</f>
        <v>8.54226293391603</v>
      </c>
      <c r="U244" s="0" t="n">
        <f aca="false">TAN(RADIANS(R244/2))*TAN(RADIANS(R244/2))</f>
        <v>0.0430300308908919</v>
      </c>
      <c r="V244" s="0" t="n">
        <f aca="false">4*DEGREES(U244*SIN(2*RADIANS(I244))-2*K244*SIN(RADIANS(J244))+4*K244*U244*SIN(RADIANS(J244))*COS(2*RADIANS(I244))-0.5*U244*U244*SIN(4*RADIANS(I244))-1.25*K244*K244*SIN(2*RADIANS(J244)))</f>
        <v>-0.338954674542619</v>
      </c>
      <c r="W244" s="0" t="n">
        <f aca="false">DEGREES(ACOS(COS(RADIANS(90.833))/(COS(RADIANS($B$2))*COS(RADIANS(T244)))-TAN(RADIANS($B$2))*TAN(RADIANS(T244))))</f>
        <v>110.734907074062</v>
      </c>
      <c r="X244" s="7" t="n">
        <f aca="false">(720-4*$B$3-V244+$B$4*60)/1440</f>
        <v>0.508614743523988</v>
      </c>
      <c r="Y244" s="10" t="n">
        <f aca="false">(X244*1440-W244*4)/1440</f>
        <v>0.201017779429372</v>
      </c>
      <c r="Z244" s="7" t="n">
        <f aca="false">(X244*1440+W244*4)/1440</f>
        <v>0.816211707618603</v>
      </c>
      <c r="AA244" s="0" t="n">
        <f aca="false">8*W244</f>
        <v>885.879256592493</v>
      </c>
      <c r="AB244" s="0" t="n">
        <f aca="false">MOD(E244*1440+V244+4*$B$3-60*$B$4,1440)</f>
        <v>767.594769325457</v>
      </c>
      <c r="AC244" s="0" t="n">
        <f aca="false">IF(AB244/4&lt;0,AB244/4+180,AB244/4-180)</f>
        <v>11.8986923313643</v>
      </c>
      <c r="AD244" s="0" t="n">
        <f aca="false">DEGREES(ACOS(SIN(RADIANS($B$2))*SIN(RADIANS(T244))+COS(RADIANS($B$2))*COS(RADIANS(T244))*COS(RADIANS(AC244))))</f>
        <v>56.8982390056586</v>
      </c>
      <c r="AE244" s="0" t="n">
        <f aca="false">90-AD244</f>
        <v>33.1017609943415</v>
      </c>
      <c r="AF244" s="0" t="n">
        <f aca="false">IF(AE244&gt;85,0,IF(AE244&gt;5,58.1/TAN(RADIANS(AE244))-0.07/POWER(TAN(RADIANS(AE244)),3)+0.000086/POWER(TAN(RADIANS(AE244)),5),IF(AE244&gt;-0.575,1735+AE244*(-518.2+AE244*(103.4+AE244*(-12.79+AE244*0.711))),-20.772/TAN(RADIANS(AE244)))))/3600</f>
        <v>0.0246853703826748</v>
      </c>
      <c r="AG244" s="0" t="n">
        <f aca="false">AE244+AF244</f>
        <v>33.1264463647241</v>
      </c>
      <c r="AH244" s="0" t="n">
        <f aca="false"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>194.087152979053</v>
      </c>
    </row>
    <row r="245" customFormat="false" ht="15" hidden="false" customHeight="false" outlineLevel="0" collapsed="false">
      <c r="D245" s="6" t="n">
        <f aca="false">D244+1</f>
        <v>44805</v>
      </c>
      <c r="E245" s="7" t="n">
        <f aca="false">$B$5</f>
        <v>0.541666666666667</v>
      </c>
      <c r="F245" s="8" t="n">
        <f aca="false">D245+2415018.5+E245-$B$4/24</f>
        <v>2459824</v>
      </c>
      <c r="G245" s="9" t="n">
        <f aca="false">(F245-2451545)/36525</f>
        <v>0.226666666666667</v>
      </c>
      <c r="I245" s="0" t="n">
        <f aca="false">MOD(280.46646+G245*(36000.76983+G245*0.0003032),360)</f>
        <v>160.640970377741</v>
      </c>
      <c r="J245" s="0" t="n">
        <f aca="false">357.52911+G245*(35999.05029-0.0001537*G245)</f>
        <v>8517.31383450324</v>
      </c>
      <c r="K245" s="0" t="n">
        <f aca="false">0.016708634-G245*(0.000042037+0.0000001267*G245)</f>
        <v>0.0166990991037689</v>
      </c>
      <c r="L245" s="0" t="n">
        <f aca="false">SIN(RADIANS(J245))*(1.914602-G245*(0.004817+0.000014*G245))+SIN(RADIANS(2*J245))*(0.019993-0.000101*G245)+SIN(RADIANS(3*J245))*0.000289</f>
        <v>-1.59237536335313</v>
      </c>
      <c r="M245" s="0" t="n">
        <f aca="false">I245+L245</f>
        <v>159.048595014388</v>
      </c>
      <c r="N245" s="0" t="n">
        <f aca="false">J245+L245</f>
        <v>8515.72145913988</v>
      </c>
      <c r="O245" s="0" t="n">
        <f aca="false">(1.000001018*(1-K245*K245))/(1+K245*COS(RADIANS(N245)))</f>
        <v>1.00921402763435</v>
      </c>
      <c r="P245" s="0" t="n">
        <f aca="false">M245-0.00569-0.00478*SIN(RADIANS(125.04-1934.136*G245))</f>
        <v>159.039429933739</v>
      </c>
      <c r="Q245" s="0" t="n">
        <f aca="false">23+(26+((21.448-G245*(46.815+G245*(0.00059-G245*0.001813))))/60)/60</f>
        <v>23.4363434974446</v>
      </c>
      <c r="R245" s="0" t="n">
        <f aca="false">Q245+0.00256*COS(RADIANS(125.04-1934.136*G245))</f>
        <v>23.4381012776304</v>
      </c>
      <c r="S245" s="0" t="n">
        <f aca="false">DEGREES(ATAN2(COS(RADIANS(P245)),COS(RADIANS(R245))*SIN(RADIANS(P245))))</f>
        <v>160.635093168866</v>
      </c>
      <c r="T245" s="0" t="n">
        <f aca="false">DEGREES(ASIN(SIN(RADIANS(R245))*SIN(RADIANS(P245))))</f>
        <v>8.18027466824368</v>
      </c>
      <c r="U245" s="0" t="n">
        <f aca="false">TAN(RADIANS(R245/2))*TAN(RADIANS(R245/2))</f>
        <v>0.0430300360447307</v>
      </c>
      <c r="V245" s="0" t="n">
        <f aca="false">4*DEGREES(U245*SIN(2*RADIANS(I245))-2*K245*SIN(RADIANS(J245))+4*K245*U245*SIN(RADIANS(J245))*COS(2*RADIANS(I245))-0.5*U245*U245*SIN(4*RADIANS(I245))-1.25*K245*K245*SIN(2*RADIANS(J245)))</f>
        <v>-0.0243380533011028</v>
      </c>
      <c r="W245" s="0" t="n">
        <f aca="false">DEGREES(ACOS(COS(RADIANS(90.833))/(COS(RADIANS($B$2))*COS(RADIANS(T245)))-TAN(RADIANS($B$2))*TAN(RADIANS(T245))))</f>
        <v>109.894172950493</v>
      </c>
      <c r="X245" s="7" t="n">
        <f aca="false">(720-4*$B$3-V245+$B$4*60)/1440</f>
        <v>0.508396259759237</v>
      </c>
      <c r="Y245" s="10" t="n">
        <f aca="false">(X245*1440-W245*4)/1440</f>
        <v>0.20313466823009</v>
      </c>
      <c r="Z245" s="7" t="n">
        <f aca="false">(X245*1440+W245*4)/1440</f>
        <v>0.813657851288384</v>
      </c>
      <c r="AA245" s="0" t="n">
        <f aca="false">8*W245</f>
        <v>879.153383603943</v>
      </c>
      <c r="AB245" s="0" t="n">
        <f aca="false">MOD(E245*1440+V245+4*$B$3-60*$B$4,1440)</f>
        <v>767.909385946699</v>
      </c>
      <c r="AC245" s="0" t="n">
        <f aca="false">IF(AB245/4&lt;0,AB245/4+180,AB245/4-180)</f>
        <v>11.9773464866747</v>
      </c>
      <c r="AD245" s="0" t="n">
        <f aca="false">DEGREES(ACOS(SIN(RADIANS($B$2))*SIN(RADIANS(T245))+COS(RADIANS($B$2))*COS(RADIANS(T245))*COS(RADIANS(AC245))))</f>
        <v>57.2663908565469</v>
      </c>
      <c r="AE245" s="0" t="n">
        <f aca="false">90-AD245</f>
        <v>32.7336091434531</v>
      </c>
      <c r="AF245" s="0" t="n">
        <f aca="false">IF(AE245&gt;85,0,IF(AE245&gt;5,58.1/TAN(RADIANS(AE245))-0.07/POWER(TAN(RADIANS(AE245)),3)+0.000086/POWER(TAN(RADIANS(AE245)),5),IF(AE245&gt;-0.575,1735+AE245*(-518.2+AE245*(103.4+AE245*(-12.79+AE245*0.711))),-20.772/TAN(RADIANS(AE245)))))/3600</f>
        <v>0.0250335100252135</v>
      </c>
      <c r="AG245" s="0" t="n">
        <f aca="false">AE245+AF245</f>
        <v>32.7586426534783</v>
      </c>
      <c r="AH245" s="0" t="n">
        <f aca="false"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>194.134133848174</v>
      </c>
    </row>
    <row r="246" customFormat="false" ht="15" hidden="false" customHeight="false" outlineLevel="0" collapsed="false">
      <c r="D246" s="6" t="n">
        <f aca="false">D245+1</f>
        <v>44806</v>
      </c>
      <c r="E246" s="7" t="n">
        <f aca="false">$B$5</f>
        <v>0.541666666666667</v>
      </c>
      <c r="F246" s="8" t="n">
        <f aca="false">D246+2415018.5+E246-$B$4/24</f>
        <v>2459825</v>
      </c>
      <c r="G246" s="9" t="n">
        <f aca="false">(F246-2451545)/36525</f>
        <v>0.226694045174538</v>
      </c>
      <c r="I246" s="0" t="n">
        <f aca="false">MOD(280.46646+G246*(36000.76983+G246*0.0003032),360)</f>
        <v>161.626617741669</v>
      </c>
      <c r="J246" s="0" t="n">
        <f aca="false">357.52911+G246*(35999.05029-0.0001537*G246)</f>
        <v>8518.29943478305</v>
      </c>
      <c r="K246" s="0" t="n">
        <f aca="false">0.016708634-G246*(0.000042037+0.0000001267*G246)</f>
        <v>0.0166990979512859</v>
      </c>
      <c r="L246" s="0" t="n">
        <f aca="false">SIN(RADIANS(J246))*(1.914602-G246*(0.004817+0.000014*G246))+SIN(RADIANS(2*J246))*(0.019993-0.000101*G246)+SIN(RADIANS(3*J246))*0.000289</f>
        <v>-1.61019421680433</v>
      </c>
      <c r="M246" s="0" t="n">
        <f aca="false">I246+L246</f>
        <v>160.016423524865</v>
      </c>
      <c r="N246" s="0" t="n">
        <f aca="false">J246+L246</f>
        <v>8516.68924056625</v>
      </c>
      <c r="O246" s="0" t="n">
        <f aca="false">(1.000001018*(1-K246*K246))/(1+K246*COS(RADIANS(N246)))</f>
        <v>1.00897527500273</v>
      </c>
      <c r="P246" s="0" t="n">
        <f aca="false">M246-0.00569-0.00478*SIN(RADIANS(125.04-1934.136*G246))</f>
        <v>160.007261479078</v>
      </c>
      <c r="Q246" s="0" t="n">
        <f aca="false">23+(26+((21.448-G246*(46.815+G246*(0.00059-G246*0.001813))))/60)/60</f>
        <v>23.43634314141</v>
      </c>
      <c r="R246" s="0" t="n">
        <f aca="false">Q246+0.00256*COS(RADIANS(125.04-1934.136*G246))</f>
        <v>23.4381026409346</v>
      </c>
      <c r="S246" s="0" t="n">
        <f aca="false">DEGREES(ATAN2(COS(RADIANS(P246)),COS(RADIANS(R246))*SIN(RADIANS(P246))))</f>
        <v>161.540604383916</v>
      </c>
      <c r="T246" s="0" t="n">
        <f aca="false">DEGREES(ASIN(SIN(RADIANS(R246))*SIN(RADIANS(P246))))</f>
        <v>7.81609734416342</v>
      </c>
      <c r="U246" s="0" t="n">
        <f aca="false">TAN(RADIANS(R246/2))*TAN(RADIANS(R246/2))</f>
        <v>0.0430300411929</v>
      </c>
      <c r="V246" s="0" t="n">
        <f aca="false">4*DEGREES(U246*SIN(2*RADIANS(I246))-2*K246*SIN(RADIANS(J246))+4*K246*U246*SIN(RADIANS(J246))*COS(2*RADIANS(I246))-0.5*U246*U246*SIN(4*RADIANS(I246))-1.25*K246*K246*SIN(2*RADIANS(J246)))</f>
        <v>0.295155836144322</v>
      </c>
      <c r="W246" s="0" t="n">
        <f aca="false">DEGREES(ACOS(COS(RADIANS(90.833))/(COS(RADIANS($B$2))*COS(RADIANS(T246)))-TAN(RADIANS($B$2))*TAN(RADIANS(T246))))</f>
        <v>109.054447331992</v>
      </c>
      <c r="X246" s="7" t="n">
        <f aca="false">(720-4*$B$3-V246+$B$4*60)/1440</f>
        <v>0.508174389002678</v>
      </c>
      <c r="Y246" s="10" t="n">
        <f aca="false">(X246*1440-W246*4)/1440</f>
        <v>0.205245368636032</v>
      </c>
      <c r="Z246" s="7" t="n">
        <f aca="false">(X246*1440+W246*4)/1440</f>
        <v>0.811103409369323</v>
      </c>
      <c r="AA246" s="0" t="n">
        <f aca="false">8*W246</f>
        <v>872.435578655938</v>
      </c>
      <c r="AB246" s="0" t="n">
        <f aca="false">MOD(E246*1440+V246+4*$B$3-60*$B$4,1440)</f>
        <v>768.228879836144</v>
      </c>
      <c r="AC246" s="0" t="n">
        <f aca="false">IF(AB246/4&lt;0,AB246/4+180,AB246/4-180)</f>
        <v>12.0572199590361</v>
      </c>
      <c r="AD246" s="0" t="n">
        <f aca="false">DEGREES(ACOS(SIN(RADIANS($B$2))*SIN(RADIANS(T246))+COS(RADIANS($B$2))*COS(RADIANS(T246))*COS(RADIANS(AC246))))</f>
        <v>57.6368638739116</v>
      </c>
      <c r="AE246" s="0" t="n">
        <f aca="false">90-AD246</f>
        <v>32.3631361260884</v>
      </c>
      <c r="AF246" s="0" t="n">
        <f aca="false">IF(AE246&gt;85,0,IF(AE246&gt;5,58.1/TAN(RADIANS(AE246))-0.07/POWER(TAN(RADIANS(AE246)),3)+0.000086/POWER(TAN(RADIANS(AE246)),5),IF(AE246&gt;-0.575,1735+AE246*(-518.2+AE246*(103.4+AE246*(-12.79+AE246*0.711))),-20.772/TAN(RADIANS(AE246)))))/3600</f>
        <v>0.0253908535091235</v>
      </c>
      <c r="AG246" s="0" t="n">
        <f aca="false">AE246+AF246</f>
        <v>32.3885269795975</v>
      </c>
      <c r="AH246" s="0" t="n">
        <f aca="false"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>194.182046114765</v>
      </c>
    </row>
    <row r="247" customFormat="false" ht="15" hidden="false" customHeight="false" outlineLevel="0" collapsed="false">
      <c r="D247" s="6" t="n">
        <f aca="false">D246+1</f>
        <v>44807</v>
      </c>
      <c r="E247" s="7" t="n">
        <f aca="false">$B$5</f>
        <v>0.541666666666667</v>
      </c>
      <c r="F247" s="8" t="n">
        <f aca="false">D247+2415018.5+E247-$B$4/24</f>
        <v>2459826</v>
      </c>
      <c r="G247" s="9" t="n">
        <f aca="false">(F247-2451545)/36525</f>
        <v>0.226721423682409</v>
      </c>
      <c r="I247" s="0" t="n">
        <f aca="false">MOD(280.46646+G247*(36000.76983+G247*0.0003032),360)</f>
        <v>162.612265105598</v>
      </c>
      <c r="J247" s="0" t="n">
        <f aca="false">357.52911+G247*(35999.05029-0.0001537*G247)</f>
        <v>8519.28503506287</v>
      </c>
      <c r="K247" s="0" t="n">
        <f aca="false">0.016708634-G247*(0.000042037+0.0000001267*G247)</f>
        <v>0.0166990967988027</v>
      </c>
      <c r="L247" s="0" t="n">
        <f aca="false">SIN(RADIANS(J247))*(1.914602-G247*(0.004817+0.000014*G247))+SIN(RADIANS(2*J247))*(0.019993-0.000101*G247)+SIN(RADIANS(3*J247))*0.000289</f>
        <v>-1.62755239943164</v>
      </c>
      <c r="M247" s="0" t="n">
        <f aca="false">I247+L247</f>
        <v>160.984712706166</v>
      </c>
      <c r="N247" s="0" t="n">
        <f aca="false">J247+L247</f>
        <v>8517.65748266344</v>
      </c>
      <c r="O247" s="0" t="n">
        <f aca="false">(1.000001018*(1-K247*K247))/(1+K247*COS(RADIANS(N247)))</f>
        <v>1.00873385682085</v>
      </c>
      <c r="P247" s="0" t="n">
        <f aca="false">M247-0.00569-0.00478*SIN(RADIANS(125.04-1934.136*G247))</f>
        <v>160.975553698208</v>
      </c>
      <c r="Q247" s="0" t="n">
        <f aca="false">23+(26+((21.448-G247*(46.815+G247*(0.00059-G247*0.001813))))/60)/60</f>
        <v>23.4363427853754</v>
      </c>
      <c r="R247" s="0" t="n">
        <f aca="false">Q247+0.00256*COS(RADIANS(125.04-1934.136*G247))</f>
        <v>23.4381040027358</v>
      </c>
      <c r="S247" s="0" t="n">
        <f aca="false">DEGREES(ATAN2(COS(RADIANS(P247)),COS(RADIANS(R247))*SIN(RADIANS(P247))))</f>
        <v>162.444962617135</v>
      </c>
      <c r="T247" s="0" t="n">
        <f aca="false">DEGREES(ASIN(SIN(RADIANS(R247))*SIN(RADIANS(P247))))</f>
        <v>7.44982057663708</v>
      </c>
      <c r="U247" s="0" t="n">
        <f aca="false">TAN(RADIANS(R247/2))*TAN(RADIANS(R247/2))</f>
        <v>0.0430300463353942</v>
      </c>
      <c r="V247" s="0" t="n">
        <f aca="false">4*DEGREES(U247*SIN(2*RADIANS(I247))-2*K247*SIN(RADIANS(J247))+4*K247*U247*SIN(RADIANS(J247))*COS(2*RADIANS(I247))-0.5*U247*U247*SIN(4*RADIANS(I247))-1.25*K247*K247*SIN(2*RADIANS(J247)))</f>
        <v>0.619247236500814</v>
      </c>
      <c r="W247" s="0" t="n">
        <f aca="false">DEGREES(ACOS(COS(RADIANS(90.833))/(COS(RADIANS($B$2))*COS(RADIANS(T247)))-TAN(RADIANS($B$2))*TAN(RADIANS(T247))))</f>
        <v>108.21569696618</v>
      </c>
      <c r="X247" s="7" t="n">
        <f aca="false">(720-4*$B$3-V247+$B$4*60)/1440</f>
        <v>0.507949325530208</v>
      </c>
      <c r="Y247" s="10" t="n">
        <f aca="false">(X247*1440-W247*4)/1440</f>
        <v>0.207350167290819</v>
      </c>
      <c r="Z247" s="7" t="n">
        <f aca="false">(X247*1440+W247*4)/1440</f>
        <v>0.808548483769597</v>
      </c>
      <c r="AA247" s="0" t="n">
        <f aca="false">8*W247</f>
        <v>865.725575729441</v>
      </c>
      <c r="AB247" s="0" t="n">
        <f aca="false">MOD(E247*1440+V247+4*$B$3-60*$B$4,1440)</f>
        <v>768.552971236501</v>
      </c>
      <c r="AC247" s="0" t="n">
        <f aca="false">IF(AB247/4&lt;0,AB247/4+180,AB247/4-180)</f>
        <v>12.1382428091252</v>
      </c>
      <c r="AD247" s="0" t="n">
        <f aca="false">DEGREES(ACOS(SIN(RADIANS($B$2))*SIN(RADIANS(T247))+COS(RADIANS($B$2))*COS(RADIANS(T247))*COS(RADIANS(AC247))))</f>
        <v>58.009562473021</v>
      </c>
      <c r="AE247" s="0" t="n">
        <f aca="false">90-AD247</f>
        <v>31.990437526979</v>
      </c>
      <c r="AF247" s="0" t="n">
        <f aca="false">IF(AE247&gt;85,0,IF(AE247&gt;5,58.1/TAN(RADIANS(AE247))-0.07/POWER(TAN(RADIANS(AE247)),3)+0.000086/POWER(TAN(RADIANS(AE247)),5),IF(AE247&gt;-0.575,1735+AE247*(-518.2+AE247*(103.4+AE247*(-12.79+AE247*0.711))),-20.772/TAN(RADIANS(AE247)))))/3600</f>
        <v>0.0257576835120531</v>
      </c>
      <c r="AG247" s="0" t="n">
        <f aca="false">AE247+AF247</f>
        <v>32.016195210491</v>
      </c>
      <c r="AH247" s="0" t="n">
        <f aca="false"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>194.230806245928</v>
      </c>
    </row>
    <row r="248" customFormat="false" ht="15" hidden="false" customHeight="false" outlineLevel="0" collapsed="false">
      <c r="D248" s="6" t="n">
        <f aca="false">D247+1</f>
        <v>44808</v>
      </c>
      <c r="E248" s="7" t="n">
        <f aca="false">$B$5</f>
        <v>0.541666666666667</v>
      </c>
      <c r="F248" s="8" t="n">
        <f aca="false">D248+2415018.5+E248-$B$4/24</f>
        <v>2459827</v>
      </c>
      <c r="G248" s="9" t="n">
        <f aca="false">(F248-2451545)/36525</f>
        <v>0.226748802190281</v>
      </c>
      <c r="I248" s="0" t="n">
        <f aca="false">MOD(280.46646+G248*(36000.76983+G248*0.0003032),360)</f>
        <v>163.597912469526</v>
      </c>
      <c r="J248" s="0" t="n">
        <f aca="false">357.52911+G248*(35999.05029-0.0001537*G248)</f>
        <v>8520.27063534269</v>
      </c>
      <c r="K248" s="0" t="n">
        <f aca="false">0.016708634-G248*(0.000042037+0.0000001267*G248)</f>
        <v>0.0166990956463194</v>
      </c>
      <c r="L248" s="0" t="n">
        <f aca="false">SIN(RADIANS(J248))*(1.914602-G248*(0.004817+0.000014*G248))+SIN(RADIANS(2*J248))*(0.019993-0.000101*G248)+SIN(RADIANS(3*J248))*0.000289</f>
        <v>-1.644444527848</v>
      </c>
      <c r="M248" s="0" t="n">
        <f aca="false">I248+L248</f>
        <v>161.953467941678</v>
      </c>
      <c r="N248" s="0" t="n">
        <f aca="false">J248+L248</f>
        <v>8518.62619081484</v>
      </c>
      <c r="O248" s="0" t="n">
        <f aca="false">(1.000001018*(1-K248*K248))/(1+K248*COS(RADIANS(N248)))</f>
        <v>1.00848984077201</v>
      </c>
      <c r="P248" s="0" t="n">
        <f aca="false">M248-0.00569-0.00478*SIN(RADIANS(125.04-1934.136*G248))</f>
        <v>161.944311974511</v>
      </c>
      <c r="Q248" s="0" t="n">
        <f aca="false">23+(26+((21.448-G248*(46.815+G248*(0.00059-G248*0.001813))))/60)/60</f>
        <v>23.4363424293409</v>
      </c>
      <c r="R248" s="0" t="n">
        <f aca="false">Q248+0.00256*COS(RADIANS(125.04-1934.136*G248))</f>
        <v>23.4381053630327</v>
      </c>
      <c r="S248" s="0" t="n">
        <f aca="false">DEGREES(ATAN2(COS(RADIANS(P248)),COS(RADIANS(R248))*SIN(RADIANS(P248))))</f>
        <v>163.348240615226</v>
      </c>
      <c r="T248" s="0" t="n">
        <f aca="false">DEGREES(ASIN(SIN(RADIANS(R248))*SIN(RADIANS(P248))))</f>
        <v>7.08153410479603</v>
      </c>
      <c r="U248" s="0" t="n">
        <f aca="false">TAN(RADIANS(R248/2))*TAN(RADIANS(R248/2))</f>
        <v>0.0430300514722079</v>
      </c>
      <c r="V248" s="0" t="n">
        <f aca="false">4*DEGREES(U248*SIN(2*RADIANS(I248))-2*K248*SIN(RADIANS(J248))+4*K248*U248*SIN(RADIANS(J248))*COS(2*RADIANS(I248))-0.5*U248*U248*SIN(4*RADIANS(I248))-1.25*K248*K248*SIN(2*RADIANS(J248)))</f>
        <v>0.947652265354678</v>
      </c>
      <c r="W248" s="0" t="n">
        <f aca="false">DEGREES(ACOS(COS(RADIANS(90.833))/(COS(RADIANS($B$2))*COS(RADIANS(T248)))-TAN(RADIANS($B$2))*TAN(RADIANS(T248))))</f>
        <v>107.377886584681</v>
      </c>
      <c r="X248" s="7" t="n">
        <f aca="false">(720-4*$B$3-V248+$B$4*60)/1440</f>
        <v>0.507721266482393</v>
      </c>
      <c r="Y248" s="10" t="n">
        <f aca="false">(X248*1440-W248*4)/1440</f>
        <v>0.209449359302723</v>
      </c>
      <c r="Z248" s="7" t="n">
        <f aca="false">(X248*1440+W248*4)/1440</f>
        <v>0.805993173662062</v>
      </c>
      <c r="AA248" s="0" t="n">
        <f aca="false">8*W248</f>
        <v>859.023092677449</v>
      </c>
      <c r="AB248" s="0" t="n">
        <f aca="false">MOD(E248*1440+V248+4*$B$3-60*$B$4,1440)</f>
        <v>768.881376265355</v>
      </c>
      <c r="AC248" s="0" t="n">
        <f aca="false">IF(AB248/4&lt;0,AB248/4+180,AB248/4-180)</f>
        <v>12.2203440663387</v>
      </c>
      <c r="AD248" s="0" t="n">
        <f aca="false">DEGREES(ACOS(SIN(RADIANS($B$2))*SIN(RADIANS(T248))+COS(RADIANS($B$2))*COS(RADIANS(T248))*COS(RADIANS(AC248))))</f>
        <v>58.3843907543056</v>
      </c>
      <c r="AE248" s="0" t="n">
        <f aca="false">90-AD248</f>
        <v>31.6156092456944</v>
      </c>
      <c r="AF248" s="0" t="n">
        <f aca="false">IF(AE248&gt;85,0,IF(AE248&gt;5,58.1/TAN(RADIANS(AE248))-0.07/POWER(TAN(RADIANS(AE248)),3)+0.000086/POWER(TAN(RADIANS(AE248)),5),IF(AE248&gt;-0.575,1735+AE248*(-518.2+AE248*(103.4+AE248*(-12.79+AE248*0.711))),-20.772/TAN(RADIANS(AE248)))))/3600</f>
        <v>0.026134295939758</v>
      </c>
      <c r="AG248" s="0" t="n">
        <f aca="false">AE248+AF248</f>
        <v>31.6417435416342</v>
      </c>
      <c r="AH248" s="0" t="n">
        <f aca="false"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>194.280330484275</v>
      </c>
    </row>
    <row r="249" customFormat="false" ht="15" hidden="false" customHeight="false" outlineLevel="0" collapsed="false">
      <c r="D249" s="6" t="n">
        <f aca="false">D248+1</f>
        <v>44809</v>
      </c>
      <c r="E249" s="7" t="n">
        <f aca="false">$B$5</f>
        <v>0.541666666666667</v>
      </c>
      <c r="F249" s="8" t="n">
        <f aca="false">D249+2415018.5+E249-$B$4/24</f>
        <v>2459828</v>
      </c>
      <c r="G249" s="9" t="n">
        <f aca="false">(F249-2451545)/36525</f>
        <v>0.226776180698152</v>
      </c>
      <c r="I249" s="0" t="n">
        <f aca="false">MOD(280.46646+G249*(36000.76983+G249*0.0003032),360)</f>
        <v>164.583559833456</v>
      </c>
      <c r="J249" s="0" t="n">
        <f aca="false">357.52911+G249*(35999.05029-0.0001537*G249)</f>
        <v>8521.2562356225</v>
      </c>
      <c r="K249" s="0" t="n">
        <f aca="false">0.016708634-G249*(0.000042037+0.0000001267*G249)</f>
        <v>0.0166990944938358</v>
      </c>
      <c r="L249" s="0" t="n">
        <f aca="false">SIN(RADIANS(J249))*(1.914602-G249*(0.004817+0.000014*G249))+SIN(RADIANS(2*J249))*(0.019993-0.000101*G249)+SIN(RADIANS(3*J249))*0.000289</f>
        <v>-1.66086533821694</v>
      </c>
      <c r="M249" s="0" t="n">
        <f aca="false">I249+L249</f>
        <v>162.922694495239</v>
      </c>
      <c r="N249" s="0" t="n">
        <f aca="false">J249+L249</f>
        <v>8519.59537028429</v>
      </c>
      <c r="O249" s="0" t="n">
        <f aca="false">(1.000001018*(1-K249*K249))/(1+K249*COS(RADIANS(N249)))</f>
        <v>1.00824329536753</v>
      </c>
      <c r="P249" s="0" t="n">
        <f aca="false">M249-0.00569-0.00478*SIN(RADIANS(125.04-1934.136*G249))</f>
        <v>162.913541571824</v>
      </c>
      <c r="Q249" s="0" t="n">
        <f aca="false">23+(26+((21.448-G249*(46.815+G249*(0.00059-G249*0.001813))))/60)/60</f>
        <v>23.4363420733063</v>
      </c>
      <c r="R249" s="0" t="n">
        <f aca="false">Q249+0.00256*COS(RADIANS(125.04-1934.136*G249))</f>
        <v>23.4381067218237</v>
      </c>
      <c r="S249" s="0" t="n">
        <f aca="false">DEGREES(ATAN2(COS(RADIANS(P249)),COS(RADIANS(R249))*SIN(RADIANS(P249))))</f>
        <v>164.25051223072</v>
      </c>
      <c r="T249" s="0" t="n">
        <f aca="false">DEGREES(ASIN(SIN(RADIANS(R249))*SIN(RADIANS(P249))))</f>
        <v>6.71132779784923</v>
      </c>
      <c r="U249" s="0" t="n">
        <f aca="false">TAN(RADIANS(R249/2))*TAN(RADIANS(R249/2))</f>
        <v>0.0430300566033353</v>
      </c>
      <c r="V249" s="0" t="n">
        <f aca="false">4*DEGREES(U249*SIN(2*RADIANS(I249))-2*K249*SIN(RADIANS(J249))+4*K249*U249*SIN(RADIANS(J249))*COS(2*RADIANS(I249))-0.5*U249*U249*SIN(4*RADIANS(I249))-1.25*K249*K249*SIN(2*RADIANS(J249)))</f>
        <v>1.28008309405618</v>
      </c>
      <c r="W249" s="0" t="n">
        <f aca="false">DEGREES(ACOS(COS(RADIANS(90.833))/(COS(RADIANS($B$2))*COS(RADIANS(T249)))-TAN(RADIANS($B$2))*TAN(RADIANS(T249))))</f>
        <v>106.540979054426</v>
      </c>
      <c r="X249" s="7" t="n">
        <f aca="false">(720-4*$B$3-V249+$B$4*60)/1440</f>
        <v>0.507490411740239</v>
      </c>
      <c r="Y249" s="10" t="n">
        <f aca="false">(X249*1440-W249*4)/1440</f>
        <v>0.211543247700166</v>
      </c>
      <c r="Z249" s="7" t="n">
        <f aca="false">(X249*1440+W249*4)/1440</f>
        <v>0.803437575780311</v>
      </c>
      <c r="AA249" s="0" t="n">
        <f aca="false">8*W249</f>
        <v>852.327832435408</v>
      </c>
      <c r="AB249" s="0" t="n">
        <f aca="false">MOD(E249*1440+V249+4*$B$3-60*$B$4,1440)</f>
        <v>769.213807094056</v>
      </c>
      <c r="AC249" s="0" t="n">
        <f aca="false">IF(AB249/4&lt;0,AB249/4+180,AB249/4-180)</f>
        <v>12.303451773514</v>
      </c>
      <c r="AD249" s="0" t="n">
        <f aca="false">DEGREES(ACOS(SIN(RADIANS($B$2))*SIN(RADIANS(T249))+COS(RADIANS($B$2))*COS(RADIANS(T249))*COS(RADIANS(AC249))))</f>
        <v>58.7612524965865</v>
      </c>
      <c r="AE249" s="0" t="n">
        <f aca="false">90-AD249</f>
        <v>31.2387475034135</v>
      </c>
      <c r="AF249" s="0" t="n">
        <f aca="false">IF(AE249&gt;85,0,IF(AE249&gt;5,58.1/TAN(RADIANS(AE249))-0.07/POWER(TAN(RADIANS(AE249)),3)+0.000086/POWER(TAN(RADIANS(AE249)),5),IF(AE249&gt;-0.575,1735+AE249*(-518.2+AE249*(103.4+AE249*(-12.79+AE249*0.711))),-20.772/TAN(RADIANS(AE249)))))/3600</f>
        <v>0.0265210005902391</v>
      </c>
      <c r="AG249" s="0" t="n">
        <f aca="false">AE249+AF249</f>
        <v>31.2652685040038</v>
      </c>
      <c r="AH249" s="0" t="n">
        <f aca="false"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>194.330534923725</v>
      </c>
    </row>
    <row r="250" customFormat="false" ht="15" hidden="false" customHeight="false" outlineLevel="0" collapsed="false">
      <c r="D250" s="6" t="n">
        <f aca="false">D249+1</f>
        <v>44810</v>
      </c>
      <c r="E250" s="7" t="n">
        <f aca="false">$B$5</f>
        <v>0.541666666666667</v>
      </c>
      <c r="F250" s="8" t="n">
        <f aca="false">D250+2415018.5+E250-$B$4/24</f>
        <v>2459829</v>
      </c>
      <c r="G250" s="9" t="n">
        <f aca="false">(F250-2451545)/36525</f>
        <v>0.226803559206023</v>
      </c>
      <c r="I250" s="0" t="n">
        <f aca="false">MOD(280.46646+G250*(36000.76983+G250*0.0003032),360)</f>
        <v>165.569207197384</v>
      </c>
      <c r="J250" s="0" t="n">
        <f aca="false">357.52911+G250*(35999.05029-0.0001537*G250)</f>
        <v>8522.24183590232</v>
      </c>
      <c r="K250" s="0" t="n">
        <f aca="false">0.016708634-G250*(0.000042037+0.0000001267*G250)</f>
        <v>0.0166990933413521</v>
      </c>
      <c r="L250" s="0" t="n">
        <f aca="false">SIN(RADIANS(J250))*(1.914602-G250*(0.004817+0.000014*G250))+SIN(RADIANS(2*J250))*(0.019993-0.000101*G250)+SIN(RADIANS(3*J250))*0.000289</f>
        <v>-1.67680968807204</v>
      </c>
      <c r="M250" s="0" t="n">
        <f aca="false">I250+L250</f>
        <v>163.892397509312</v>
      </c>
      <c r="N250" s="0" t="n">
        <f aca="false">J250+L250</f>
        <v>8520.56502621425</v>
      </c>
      <c r="O250" s="0" t="n">
        <f aca="false">(1.000001018*(1-K250*K250))/(1+K250*COS(RADIANS(N250)))</f>
        <v>1.00799428993085</v>
      </c>
      <c r="P250" s="0" t="n">
        <f aca="false">M250-0.00569-0.00478*SIN(RADIANS(125.04-1934.136*G250))</f>
        <v>163.883247632608</v>
      </c>
      <c r="Q250" s="0" t="n">
        <f aca="false">23+(26+((21.448-G250*(46.815+G250*(0.00059-G250*0.001813))))/60)/60</f>
        <v>23.4363417172717</v>
      </c>
      <c r="R250" s="0" t="n">
        <f aca="false">Q250+0.00256*COS(RADIANS(125.04-1934.136*G250))</f>
        <v>23.4381080791074</v>
      </c>
      <c r="S250" s="0" t="n">
        <f aca="false">DEGREES(ATAN2(COS(RADIANS(P250)),COS(RADIANS(R250))*SIN(RADIANS(P250))))</f>
        <v>165.151852367939</v>
      </c>
      <c r="T250" s="0" t="n">
        <f aca="false">DEGREES(ASIN(SIN(RADIANS(R250))*SIN(RADIANS(P250))))</f>
        <v>6.33929166201322</v>
      </c>
      <c r="U250" s="0" t="n">
        <f aca="false">TAN(RADIANS(R250/2))*TAN(RADIANS(R250/2))</f>
        <v>0.0430300617287711</v>
      </c>
      <c r="V250" s="0" t="n">
        <f aca="false">4*DEGREES(U250*SIN(2*RADIANS(I250))-2*K250*SIN(RADIANS(J250))+4*K250*U250*SIN(RADIANS(J250))*COS(2*RADIANS(I250))-0.5*U250*U250*SIN(4*RADIANS(I250))-1.25*K250*K250*SIN(2*RADIANS(J250)))</f>
        <v>1.61624811738328</v>
      </c>
      <c r="W250" s="0" t="n">
        <f aca="false">DEGREES(ACOS(COS(RADIANS(90.833))/(COS(RADIANS($B$2))*COS(RADIANS(T250)))-TAN(RADIANS($B$2))*TAN(RADIANS(T250))))</f>
        <v>105.704935523424</v>
      </c>
      <c r="X250" s="7" t="n">
        <f aca="false">(720-4*$B$3-V250+$B$4*60)/1440</f>
        <v>0.507256963807373</v>
      </c>
      <c r="Y250" s="10" t="n">
        <f aca="false">(X250*1440-W250*4)/1440</f>
        <v>0.213632142908972</v>
      </c>
      <c r="Z250" s="7" t="n">
        <f aca="false">(X250*1440+W250*4)/1440</f>
        <v>0.800881784705773</v>
      </c>
      <c r="AA250" s="0" t="n">
        <f aca="false">8*W250</f>
        <v>845.639484187393</v>
      </c>
      <c r="AB250" s="0" t="n">
        <f aca="false">MOD(E250*1440+V250+4*$B$3-60*$B$4,1440)</f>
        <v>769.549972117383</v>
      </c>
      <c r="AC250" s="0" t="n">
        <f aca="false">IF(AB250/4&lt;0,AB250/4+180,AB250/4-180)</f>
        <v>12.3874930293458</v>
      </c>
      <c r="AD250" s="0" t="n">
        <f aca="false">DEGREES(ACOS(SIN(RADIANS($B$2))*SIN(RADIANS(T250))+COS(RADIANS($B$2))*COS(RADIANS(T250))*COS(RADIANS(AC250))))</f>
        <v>59.1400511495135</v>
      </c>
      <c r="AE250" s="0" t="n">
        <f aca="false">90-AD250</f>
        <v>30.8599488504865</v>
      </c>
      <c r="AF250" s="0" t="n">
        <f aca="false">IF(AE250&gt;85,0,IF(AE250&gt;5,58.1/TAN(RADIANS(AE250))-0.07/POWER(TAN(RADIANS(AE250)),3)+0.000086/POWER(TAN(RADIANS(AE250)),5),IF(AE250&gt;-0.575,1735+AE250*(-518.2+AE250*(103.4+AE250*(-12.79+AE250*0.711))),-20.772/TAN(RADIANS(AE250)))))/3600</f>
        <v>0.0269181218566289</v>
      </c>
      <c r="AG250" s="0" t="n">
        <f aca="false">AE250+AF250</f>
        <v>30.8868669723432</v>
      </c>
      <c r="AH250" s="0" t="n">
        <f aca="false"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>194.381335580426</v>
      </c>
    </row>
    <row r="251" customFormat="false" ht="15" hidden="false" customHeight="false" outlineLevel="0" collapsed="false">
      <c r="D251" s="6" t="n">
        <f aca="false">D250+1</f>
        <v>44811</v>
      </c>
      <c r="E251" s="7" t="n">
        <f aca="false">$B$5</f>
        <v>0.541666666666667</v>
      </c>
      <c r="F251" s="8" t="n">
        <f aca="false">D251+2415018.5+E251-$B$4/24</f>
        <v>2459830</v>
      </c>
      <c r="G251" s="9" t="n">
        <f aca="false">(F251-2451545)/36525</f>
        <v>0.226830937713895</v>
      </c>
      <c r="I251" s="0" t="n">
        <f aca="false">MOD(280.46646+G251*(36000.76983+G251*0.0003032),360)</f>
        <v>166.554854561315</v>
      </c>
      <c r="J251" s="0" t="n">
        <f aca="false">357.52911+G251*(35999.05029-0.0001537*G251)</f>
        <v>8523.22743618214</v>
      </c>
      <c r="K251" s="0" t="n">
        <f aca="false">0.016708634-G251*(0.000042037+0.0000001267*G251)</f>
        <v>0.0166990921888682</v>
      </c>
      <c r="L251" s="0" t="n">
        <f aca="false">SIN(RADIANS(J251))*(1.914602-G251*(0.004817+0.000014*G251))+SIN(RADIANS(2*J251))*(0.019993-0.000101*G251)+SIN(RADIANS(3*J251))*0.000289</f>
        <v>-1.69227255812236</v>
      </c>
      <c r="M251" s="0" t="n">
        <f aca="false">I251+L251</f>
        <v>164.862582003192</v>
      </c>
      <c r="N251" s="0" t="n">
        <f aca="false">J251+L251</f>
        <v>8521.53516362401</v>
      </c>
      <c r="O251" s="0" t="n">
        <f aca="false">(1.000001018*(1-K251*K251))/(1+K251*COS(RADIANS(N251)))</f>
        <v>1.00774289458126</v>
      </c>
      <c r="P251" s="0" t="n">
        <f aca="false">M251-0.00569-0.00478*SIN(RADIANS(125.04-1934.136*G251))</f>
        <v>164.853435176153</v>
      </c>
      <c r="Q251" s="0" t="n">
        <f aca="false">23+(26+((21.448-G251*(46.815+G251*(0.00059-G251*0.001813))))/60)/60</f>
        <v>23.4363413612371</v>
      </c>
      <c r="R251" s="0" t="n">
        <f aca="false">Q251+0.00256*COS(RADIANS(125.04-1934.136*G251))</f>
        <v>23.4381094348823</v>
      </c>
      <c r="S251" s="0" t="n">
        <f aca="false">DEGREES(ATAN2(COS(RADIANS(P251)),COS(RADIANS(R251))*SIN(RADIANS(P251))))</f>
        <v>166.052336929821</v>
      </c>
      <c r="T251" s="0" t="n">
        <f aca="false">DEGREES(ASIN(SIN(RADIANS(R251))*SIN(RADIANS(P251))))</f>
        <v>5.96551584839732</v>
      </c>
      <c r="U251" s="0" t="n">
        <f aca="false">TAN(RADIANS(R251/2))*TAN(RADIANS(R251/2))</f>
        <v>0.0430300668485096</v>
      </c>
      <c r="V251" s="0" t="n">
        <f aca="false">4*DEGREES(U251*SIN(2*RADIANS(I251))-2*K251*SIN(RADIANS(J251))+4*K251*U251*SIN(RADIANS(J251))*COS(2*RADIANS(I251))-0.5*U251*U251*SIN(4*RADIANS(I251))-1.25*K251*K251*SIN(2*RADIANS(J251)))</f>
        <v>1.9558521144005</v>
      </c>
      <c r="W251" s="0" t="n">
        <f aca="false">DEGREES(ACOS(COS(RADIANS(90.833))/(COS(RADIANS($B$2))*COS(RADIANS(T251)))-TAN(RADIANS($B$2))*TAN(RADIANS(T251))))</f>
        <v>104.86971556153</v>
      </c>
      <c r="X251" s="7" t="n">
        <f aca="false">(720-4*$B$3-V251+$B$4*60)/1440</f>
        <v>0.507021127698333</v>
      </c>
      <c r="Y251" s="10" t="n">
        <f aca="false">(X251*1440-W251*4)/1440</f>
        <v>0.21571636224964</v>
      </c>
      <c r="Z251" s="7" t="n">
        <f aca="false">(X251*1440+W251*4)/1440</f>
        <v>0.798325893147026</v>
      </c>
      <c r="AA251" s="0" t="n">
        <f aca="false">8*W251</f>
        <v>838.957724492237</v>
      </c>
      <c r="AB251" s="0" t="n">
        <f aca="false">MOD(E251*1440+V251+4*$B$3-60*$B$4,1440)</f>
        <v>769.889576114401</v>
      </c>
      <c r="AC251" s="0" t="n">
        <f aca="false">IF(AB251/4&lt;0,AB251/4+180,AB251/4-180)</f>
        <v>12.4723940286001</v>
      </c>
      <c r="AD251" s="0" t="n">
        <f aca="false">DEGREES(ACOS(SIN(RADIANS($B$2))*SIN(RADIANS(T251))+COS(RADIANS($B$2))*COS(RADIANS(T251))*COS(RADIANS(AC251))))</f>
        <v>59.5206898253004</v>
      </c>
      <c r="AE251" s="0" t="n">
        <f aca="false">90-AD251</f>
        <v>30.4793101746996</v>
      </c>
      <c r="AF251" s="0" t="n">
        <f aca="false">IF(AE251&gt;85,0,IF(AE251&gt;5,58.1/TAN(RADIANS(AE251))-0.07/POWER(TAN(RADIANS(AE251)),3)+0.000086/POWER(TAN(RADIANS(AE251)),5),IF(AE251&gt;-0.575,1735+AE251*(-518.2+AE251*(103.4+AE251*(-12.79+AE251*0.711))),-20.772/TAN(RADIANS(AE251)))))/3600</f>
        <v>0.0273259994713426</v>
      </c>
      <c r="AG251" s="0" t="n">
        <f aca="false">AE251+AF251</f>
        <v>30.506636174171</v>
      </c>
      <c r="AH251" s="0" t="n">
        <f aca="false"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>194.432648459026</v>
      </c>
    </row>
    <row r="252" customFormat="false" ht="15" hidden="false" customHeight="false" outlineLevel="0" collapsed="false">
      <c r="D252" s="6" t="n">
        <f aca="false">D251+1</f>
        <v>44812</v>
      </c>
      <c r="E252" s="7" t="n">
        <f aca="false">$B$5</f>
        <v>0.541666666666667</v>
      </c>
      <c r="F252" s="8" t="n">
        <f aca="false">D252+2415018.5+E252-$B$4/24</f>
        <v>2459831</v>
      </c>
      <c r="G252" s="9" t="n">
        <f aca="false">(F252-2451545)/36525</f>
        <v>0.226858316221766</v>
      </c>
      <c r="I252" s="0" t="n">
        <f aca="false">MOD(280.46646+G252*(36000.76983+G252*0.0003032),360)</f>
        <v>167.540501925245</v>
      </c>
      <c r="J252" s="0" t="n">
        <f aca="false">357.52911+G252*(35999.05029-0.0001537*G252)</f>
        <v>8524.21303646195</v>
      </c>
      <c r="K252" s="0" t="n">
        <f aca="false">0.016708634-G252*(0.000042037+0.0000001267*G252)</f>
        <v>0.016699091036384</v>
      </c>
      <c r="L252" s="0" t="n">
        <f aca="false">SIN(RADIANS(J252))*(1.914602-G252*(0.004817+0.000014*G252))+SIN(RADIANS(2*J252))*(0.019993-0.000101*G252)+SIN(RADIANS(3*J252))*0.000289</f>
        <v>-1.70724905404193</v>
      </c>
      <c r="M252" s="0" t="n">
        <f aca="false">I252+L252</f>
        <v>165.833252871203</v>
      </c>
      <c r="N252" s="0" t="n">
        <f aca="false">J252+L252</f>
        <v>8522.50578740791</v>
      </c>
      <c r="O252" s="0" t="n">
        <f aca="false">(1.000001018*(1-K252*K252))/(1+K252*COS(RADIANS(N252)))</f>
        <v>1.00748918021738</v>
      </c>
      <c r="P252" s="0" t="n">
        <f aca="false">M252-0.00569-0.00478*SIN(RADIANS(125.04-1934.136*G252))</f>
        <v>165.824109096781</v>
      </c>
      <c r="Q252" s="0" t="n">
        <f aca="false">23+(26+((21.448-G252*(46.815+G252*(0.00059-G252*0.001813))))/60)/60</f>
        <v>23.4363410052025</v>
      </c>
      <c r="R252" s="0" t="n">
        <f aca="false">Q252+0.00256*COS(RADIANS(125.04-1934.136*G252))</f>
        <v>23.438110789147</v>
      </c>
      <c r="S252" s="0" t="n">
        <f aca="false">DEGREES(ATAN2(COS(RADIANS(P252)),COS(RADIANS(R252))*SIN(RADIANS(P252))))</f>
        <v>166.952042765509</v>
      </c>
      <c r="T252" s="0" t="n">
        <f aca="false">DEGREES(ASIN(SIN(RADIANS(R252))*SIN(RADIANS(P252))))</f>
        <v>5.59009066180565</v>
      </c>
      <c r="U252" s="0" t="n">
        <f aca="false">TAN(RADIANS(R252/2))*TAN(RADIANS(R252/2))</f>
        <v>0.0430300719625454</v>
      </c>
      <c r="V252" s="0" t="n">
        <f aca="false">4*DEGREES(U252*SIN(2*RADIANS(I252))-2*K252*SIN(RADIANS(J252))+4*K252*U252*SIN(RADIANS(J252))*COS(2*RADIANS(I252))-0.5*U252*U252*SIN(4*RADIANS(I252))-1.25*K252*K252*SIN(2*RADIANS(J252)))</f>
        <v>2.29859640098314</v>
      </c>
      <c r="W252" s="0" t="n">
        <f aca="false">DEGREES(ACOS(COS(RADIANS(90.833))/(COS(RADIANS($B$2))*COS(RADIANS(T252)))-TAN(RADIANS($B$2))*TAN(RADIANS(T252))))</f>
        <v>104.035277296753</v>
      </c>
      <c r="X252" s="7" t="n">
        <f aca="false">(720-4*$B$3-V252+$B$4*60)/1440</f>
        <v>0.506783110832651</v>
      </c>
      <c r="Y252" s="10" t="n">
        <f aca="false">(X252*1440-W252*4)/1440</f>
        <v>0.217796229452781</v>
      </c>
      <c r="Z252" s="7" t="n">
        <f aca="false">(X252*1440+W252*4)/1440</f>
        <v>0.79576999221252</v>
      </c>
      <c r="AA252" s="0" t="n">
        <f aca="false">8*W252</f>
        <v>832.282218374023</v>
      </c>
      <c r="AB252" s="0" t="n">
        <f aca="false">MOD(E252*1440+V252+4*$B$3-60*$B$4,1440)</f>
        <v>770.232320400983</v>
      </c>
      <c r="AC252" s="0" t="n">
        <f aca="false">IF(AB252/4&lt;0,AB252/4+180,AB252/4-180)</f>
        <v>12.5580801002458</v>
      </c>
      <c r="AD252" s="0" t="n">
        <f aca="false">DEGREES(ACOS(SIN(RADIANS($B$2))*SIN(RADIANS(T252))+COS(RADIANS($B$2))*COS(RADIANS(T252))*COS(RADIANS(AC252))))</f>
        <v>59.9030712898191</v>
      </c>
      <c r="AE252" s="0" t="n">
        <f aca="false">90-AD252</f>
        <v>30.0969287101809</v>
      </c>
      <c r="AF252" s="0" t="n">
        <f aca="false">IF(AE252&gt;85,0,IF(AE252&gt;5,58.1/TAN(RADIANS(AE252))-0.07/POWER(TAN(RADIANS(AE252)),3)+0.000086/POWER(TAN(RADIANS(AE252)),5),IF(AE252&gt;-0.575,1735+AE252*(-518.2+AE252*(103.4+AE252*(-12.79+AE252*0.711))),-20.772/TAN(RADIANS(AE252)))))/3600</f>
        <v>0.0277449892941436</v>
      </c>
      <c r="AG252" s="0" t="n">
        <f aca="false">AE252+AF252</f>
        <v>30.1246736994751</v>
      </c>
      <c r="AH252" s="0" t="n">
        <f aca="false"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>194.484389614557</v>
      </c>
    </row>
    <row r="253" customFormat="false" ht="15" hidden="false" customHeight="false" outlineLevel="0" collapsed="false">
      <c r="D253" s="6" t="n">
        <f aca="false">D252+1</f>
        <v>44813</v>
      </c>
      <c r="E253" s="7" t="n">
        <f aca="false">$B$5</f>
        <v>0.541666666666667</v>
      </c>
      <c r="F253" s="8" t="n">
        <f aca="false">D253+2415018.5+E253-$B$4/24</f>
        <v>2459832</v>
      </c>
      <c r="G253" s="9" t="n">
        <f aca="false">(F253-2451545)/36525</f>
        <v>0.226885694729637</v>
      </c>
      <c r="I253" s="0" t="n">
        <f aca="false">MOD(280.46646+G253*(36000.76983+G253*0.0003032),360)</f>
        <v>168.526149289177</v>
      </c>
      <c r="J253" s="0" t="n">
        <f aca="false">357.52911+G253*(35999.05029-0.0001537*G253)</f>
        <v>8525.19863674177</v>
      </c>
      <c r="K253" s="0" t="n">
        <f aca="false">0.016708634-G253*(0.000042037+0.0000001267*G253)</f>
        <v>0.0166990898838997</v>
      </c>
      <c r="L253" s="0" t="n">
        <f aca="false">SIN(RADIANS(J253))*(1.914602-G253*(0.004817+0.000014*G253))+SIN(RADIANS(2*J253))*(0.019993-0.000101*G253)+SIN(RADIANS(3*J253))*0.000289</f>
        <v>-1.72173440824424</v>
      </c>
      <c r="M253" s="0" t="n">
        <f aca="false">I253+L253</f>
        <v>166.804414880933</v>
      </c>
      <c r="N253" s="0" t="n">
        <f aca="false">J253+L253</f>
        <v>8523.47690233352</v>
      </c>
      <c r="O253" s="0" t="n">
        <f aca="false">(1.000001018*(1-K253*K253))/(1+K253*COS(RADIANS(N253)))</f>
        <v>1.00723321850036</v>
      </c>
      <c r="P253" s="0" t="n">
        <f aca="false">M253-0.00569-0.00478*SIN(RADIANS(125.04-1934.136*G253))</f>
        <v>166.795274162079</v>
      </c>
      <c r="Q253" s="0" t="n">
        <f aca="false">23+(26+((21.448-G253*(46.815+G253*(0.00059-G253*0.001813))))/60)/60</f>
        <v>23.4363406491679</v>
      </c>
      <c r="R253" s="0" t="n">
        <f aca="false">Q253+0.00256*COS(RADIANS(125.04-1934.136*G253))</f>
        <v>23.4381121418999</v>
      </c>
      <c r="S253" s="0" t="n">
        <f aca="false">DEGREES(ATAN2(COS(RADIANS(P253)),COS(RADIANS(R253))*SIN(RADIANS(P253))))</f>
        <v>167.851047618711</v>
      </c>
      <c r="T253" s="0" t="n">
        <f aca="false">DEGREES(ASIN(SIN(RADIANS(R253))*SIN(RADIANS(P253))))</f>
        <v>5.21310657038251</v>
      </c>
      <c r="U253" s="0" t="n">
        <f aca="false">TAN(RADIANS(R253/2))*TAN(RADIANS(R253/2))</f>
        <v>0.043030077070873</v>
      </c>
      <c r="V253" s="0" t="n">
        <f aca="false">4*DEGREES(U253*SIN(2*RADIANS(I253))-2*K253*SIN(RADIANS(J253))+4*K253*U253*SIN(RADIANS(J253))*COS(2*RADIANS(I253))-0.5*U253*U253*SIN(4*RADIANS(I253))-1.25*K253*K253*SIN(2*RADIANS(J253)))</f>
        <v>2.64417897458598</v>
      </c>
      <c r="W253" s="0" t="n">
        <f aca="false">DEGREES(ACOS(COS(RADIANS(90.833))/(COS(RADIANS($B$2))*COS(RADIANS(T253)))-TAN(RADIANS($B$2))*TAN(RADIANS(T253))))</f>
        <v>103.201577547566</v>
      </c>
      <c r="X253" s="7" t="n">
        <f aca="false">(720-4*$B$3-V253+$B$4*60)/1440</f>
        <v>0.506543122934315</v>
      </c>
      <c r="Y253" s="10" t="n">
        <f aca="false">(X253*1440-W253*4)/1440</f>
        <v>0.219872074191077</v>
      </c>
      <c r="Z253" s="7" t="n">
        <f aca="false">(X253*1440+W253*4)/1440</f>
        <v>0.793214171677554</v>
      </c>
      <c r="AA253" s="0" t="n">
        <f aca="false">8*W253</f>
        <v>825.612620380526</v>
      </c>
      <c r="AB253" s="0" t="n">
        <f aca="false">MOD(E253*1440+V253+4*$B$3-60*$B$4,1440)</f>
        <v>770.577902974586</v>
      </c>
      <c r="AC253" s="0" t="n">
        <f aca="false">IF(AB253/4&lt;0,AB253/4+180,AB253/4-180)</f>
        <v>12.6444757436465</v>
      </c>
      <c r="AD253" s="0" t="n">
        <f aca="false">DEGREES(ACOS(SIN(RADIANS($B$2))*SIN(RADIANS(T253))+COS(RADIANS($B$2))*COS(RADIANS(T253))*COS(RADIANS(AC253))))</f>
        <v>60.2870979531485</v>
      </c>
      <c r="AE253" s="0" t="n">
        <f aca="false">90-AD253</f>
        <v>29.7129020468515</v>
      </c>
      <c r="AF253" s="0" t="n">
        <f aca="false">IF(AE253&gt;85,0,IF(AE253&gt;5,58.1/TAN(RADIANS(AE253))-0.07/POWER(TAN(RADIANS(AE253)),3)+0.000086/POWER(TAN(RADIANS(AE253)),5),IF(AE253&gt;-0.575,1735+AE253*(-518.2+AE253*(103.4+AE253*(-12.79+AE253*0.711))),-20.772/TAN(RADIANS(AE253)))))/3600</f>
        <v>0.0281754641469942</v>
      </c>
      <c r="AG253" s="0" t="n">
        <f aca="false">AE253+AF253</f>
        <v>29.7410775109985</v>
      </c>
      <c r="AH253" s="0" t="n">
        <f aca="false"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>194.536475210191</v>
      </c>
    </row>
    <row r="254" customFormat="false" ht="15" hidden="false" customHeight="false" outlineLevel="0" collapsed="false">
      <c r="D254" s="6" t="n">
        <f aca="false">D253+1</f>
        <v>44814</v>
      </c>
      <c r="E254" s="7" t="n">
        <f aca="false">$B$5</f>
        <v>0.541666666666667</v>
      </c>
      <c r="F254" s="8" t="n">
        <f aca="false">D254+2415018.5+E254-$B$4/24</f>
        <v>2459833</v>
      </c>
      <c r="G254" s="9" t="n">
        <f aca="false">(F254-2451545)/36525</f>
        <v>0.226913073237509</v>
      </c>
      <c r="I254" s="0" t="n">
        <f aca="false">MOD(280.46646+G254*(36000.76983+G254*0.0003032),360)</f>
        <v>169.511796653107</v>
      </c>
      <c r="J254" s="0" t="n">
        <f aca="false">357.52911+G254*(35999.05029-0.0001537*G254)</f>
        <v>8526.18423702158</v>
      </c>
      <c r="K254" s="0" t="n">
        <f aca="false">0.016708634-G254*(0.000042037+0.0000001267*G254)</f>
        <v>0.0166990887314152</v>
      </c>
      <c r="L254" s="0" t="n">
        <f aca="false">SIN(RADIANS(J254))*(1.914602-G254*(0.004817+0.000014*G254))+SIN(RADIANS(2*J254))*(0.019993-0.000101*G254)+SIN(RADIANS(3*J254))*0.000289</f>
        <v>-1.73572398163919</v>
      </c>
      <c r="M254" s="0" t="n">
        <f aca="false">I254+L254</f>
        <v>167.776072671468</v>
      </c>
      <c r="N254" s="0" t="n">
        <f aca="false">J254+L254</f>
        <v>8524.44851303994</v>
      </c>
      <c r="O254" s="0" t="n">
        <f aca="false">(1.000001018*(1-K254*K254))/(1+K254*COS(RADIANS(N254)))</f>
        <v>1.00697508183671</v>
      </c>
      <c r="P254" s="0" t="n">
        <f aca="false">M254-0.00569-0.00478*SIN(RADIANS(125.04-1934.136*G254))</f>
        <v>167.76693501113</v>
      </c>
      <c r="Q254" s="0" t="n">
        <f aca="false">23+(26+((21.448-G254*(46.815+G254*(0.00059-G254*0.001813))))/60)/60</f>
        <v>23.4363402931333</v>
      </c>
      <c r="R254" s="0" t="n">
        <f aca="false">Q254+0.00256*COS(RADIANS(125.04-1934.136*G254))</f>
        <v>23.4381134931397</v>
      </c>
      <c r="S254" s="0" t="n">
        <f aca="false">DEGREES(ATAN2(COS(RADIANS(P254)),COS(RADIANS(R254))*SIN(RADIANS(P254))))</f>
        <v>168.749430076744</v>
      </c>
      <c r="T254" s="0" t="n">
        <f aca="false">DEGREES(ASIN(SIN(RADIANS(R254))*SIN(RADIANS(P254))))</f>
        <v>4.83465421605916</v>
      </c>
      <c r="U254" s="0" t="n">
        <f aca="false">TAN(RADIANS(R254/2))*TAN(RADIANS(R254/2))</f>
        <v>0.0430300821734867</v>
      </c>
      <c r="V254" s="0" t="n">
        <f aca="false">4*DEGREES(U254*SIN(2*RADIANS(I254))-2*K254*SIN(RADIANS(J254))+4*K254*U254*SIN(RADIANS(J254))*COS(2*RADIANS(I254))-0.5*U254*U254*SIN(4*RADIANS(I254))-1.25*K254*K254*SIN(2*RADIANS(J254)))</f>
        <v>2.99229465187332</v>
      </c>
      <c r="W254" s="0" t="n">
        <f aca="false">DEGREES(ACOS(COS(RADIANS(90.833))/(COS(RADIANS($B$2))*COS(RADIANS(T254)))-TAN(RADIANS($B$2))*TAN(RADIANS(T254))))</f>
        <v>102.368571951693</v>
      </c>
      <c r="X254" s="7" t="n">
        <f aca="false">(720-4*$B$3-V254+$B$4*60)/1440</f>
        <v>0.506301375936199</v>
      </c>
      <c r="Y254" s="10" t="n">
        <f aca="false">(X254*1440-W254*4)/1440</f>
        <v>0.221944231625939</v>
      </c>
      <c r="Z254" s="7" t="n">
        <f aca="false">(X254*1440+W254*4)/1440</f>
        <v>0.790658520246459</v>
      </c>
      <c r="AA254" s="0" t="n">
        <f aca="false">8*W254</f>
        <v>818.948575613548</v>
      </c>
      <c r="AB254" s="0" t="n">
        <f aca="false">MOD(E254*1440+V254+4*$B$3-60*$B$4,1440)</f>
        <v>770.926018651873</v>
      </c>
      <c r="AC254" s="0" t="n">
        <f aca="false">IF(AB254/4&lt;0,AB254/4+180,AB254/4-180)</f>
        <v>12.7315046629683</v>
      </c>
      <c r="AD254" s="0" t="n">
        <f aca="false">DEGREES(ACOS(SIN(RADIANS($B$2))*SIN(RADIANS(T254))+COS(RADIANS($B$2))*COS(RADIANS(T254))*COS(RADIANS(AC254))))</f>
        <v>60.6726718596423</v>
      </c>
      <c r="AE254" s="0" t="n">
        <f aca="false">90-AD254</f>
        <v>29.3273281403577</v>
      </c>
      <c r="AF254" s="0" t="n">
        <f aca="false">IF(AE254&gt;85,0,IF(AE254&gt;5,58.1/TAN(RADIANS(AE254))-0.07/POWER(TAN(RADIANS(AE254)),3)+0.000086/POWER(TAN(RADIANS(AE254)),5),IF(AE254&gt;-0.575,1735+AE254*(-518.2+AE254*(103.4+AE254*(-12.79+AE254*0.711))),-20.772/TAN(RADIANS(AE254)))))/3600</f>
        <v>0.0286178146987154</v>
      </c>
      <c r="AG254" s="0" t="n">
        <f aca="false">AE254+AF254</f>
        <v>29.3559459550564</v>
      </c>
      <c r="AH254" s="0" t="n">
        <f aca="false"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>194.588821571165</v>
      </c>
    </row>
    <row r="255" customFormat="false" ht="15" hidden="false" customHeight="false" outlineLevel="0" collapsed="false">
      <c r="D255" s="6" t="n">
        <f aca="false">D254+1</f>
        <v>44815</v>
      </c>
      <c r="E255" s="7" t="n">
        <f aca="false">$B$5</f>
        <v>0.541666666666667</v>
      </c>
      <c r="F255" s="8" t="n">
        <f aca="false">D255+2415018.5+E255-$B$4/24</f>
        <v>2459834</v>
      </c>
      <c r="G255" s="9" t="n">
        <f aca="false">(F255-2451545)/36525</f>
        <v>0.22694045174538</v>
      </c>
      <c r="I255" s="0" t="n">
        <f aca="false">MOD(280.46646+G255*(36000.76983+G255*0.0003032),360)</f>
        <v>170.497444017039</v>
      </c>
      <c r="J255" s="0" t="n">
        <f aca="false">357.52911+G255*(35999.05029-0.0001537*G255)</f>
        <v>8527.1698373014</v>
      </c>
      <c r="K255" s="0" t="n">
        <f aca="false">0.016708634-G255*(0.000042037+0.0000001267*G255)</f>
        <v>0.0166990875789306</v>
      </c>
      <c r="L255" s="0" t="n">
        <f aca="false">SIN(RADIANS(J255))*(1.914602-G255*(0.004817+0.000014*G255))+SIN(RADIANS(2*J255))*(0.019993-0.000101*G255)+SIN(RADIANS(3*J255))*0.000289</f>
        <v>-1.74921326537293</v>
      </c>
      <c r="M255" s="0" t="n">
        <f aca="false">I255+L255</f>
        <v>168.748230751666</v>
      </c>
      <c r="N255" s="0" t="n">
        <f aca="false">J255+L255</f>
        <v>8525.42062403602</v>
      </c>
      <c r="O255" s="0" t="n">
        <f aca="false">(1.000001018*(1-K255*K255))/(1+K255*COS(RADIANS(N255)))</f>
        <v>1.00671484336089</v>
      </c>
      <c r="P255" s="0" t="n">
        <f aca="false">M255-0.00569-0.00478*SIN(RADIANS(125.04-1934.136*G255))</f>
        <v>168.739096152789</v>
      </c>
      <c r="Q255" s="0" t="n">
        <f aca="false">23+(26+((21.448-G255*(46.815+G255*(0.00059-G255*0.001813))))/60)/60</f>
        <v>23.4363399370988</v>
      </c>
      <c r="R255" s="0" t="n">
        <f aca="false">Q255+0.00256*COS(RADIANS(125.04-1934.136*G255))</f>
        <v>23.4381148428648</v>
      </c>
      <c r="S255" s="0" t="n">
        <f aca="false">DEGREES(ATAN2(COS(RADIANS(P255)),COS(RADIANS(R255))*SIN(RADIANS(P255))))</f>
        <v>169.647269520239</v>
      </c>
      <c r="T255" s="0" t="n">
        <f aca="false">DEGREES(ASIN(SIN(RADIANS(R255))*SIN(RADIANS(P255))))</f>
        <v>4.45482442573098</v>
      </c>
      <c r="U255" s="0" t="n">
        <f aca="false">TAN(RADIANS(R255/2))*TAN(RADIANS(R255/2))</f>
        <v>0.0430300872703812</v>
      </c>
      <c r="V255" s="0" t="n">
        <f aca="false">4*DEGREES(U255*SIN(2*RADIANS(I255))-2*K255*SIN(RADIANS(J255))+4*K255*U255*SIN(RADIANS(J255))*COS(2*RADIANS(I255))-0.5*U255*U255*SIN(4*RADIANS(I255))-1.25*K255*K255*SIN(2*RADIANS(J255)))</f>
        <v>3.34263519992489</v>
      </c>
      <c r="W255" s="0" t="n">
        <f aca="false">DEGREES(ACOS(COS(RADIANS(90.833))/(COS(RADIANS($B$2))*COS(RADIANS(T255)))-TAN(RADIANS($B$2))*TAN(RADIANS(T255))))</f>
        <v>101.536215091804</v>
      </c>
      <c r="X255" s="7" t="n">
        <f aca="false">(720-4*$B$3-V255+$B$4*60)/1440</f>
        <v>0.506058083888941</v>
      </c>
      <c r="Y255" s="10" t="n">
        <f aca="false">(X255*1440-W255*4)/1440</f>
        <v>0.224013041967262</v>
      </c>
      <c r="Z255" s="7" t="n">
        <f aca="false">(X255*1440+W255*4)/1440</f>
        <v>0.78810312581062</v>
      </c>
      <c r="AA255" s="0" t="n">
        <f aca="false">8*W255</f>
        <v>812.289720734435</v>
      </c>
      <c r="AB255" s="0" t="n">
        <f aca="false">MOD(E255*1440+V255+4*$B$3-60*$B$4,1440)</f>
        <v>771.276359199925</v>
      </c>
      <c r="AC255" s="0" t="n">
        <f aca="false">IF(AB255/4&lt;0,AB255/4+180,AB255/4-180)</f>
        <v>12.8190897999812</v>
      </c>
      <c r="AD255" s="0" t="n">
        <f aca="false">DEGREES(ACOS(SIN(RADIANS($B$2))*SIN(RADIANS(T255))+COS(RADIANS($B$2))*COS(RADIANS(T255))*COS(RADIANS(AC255))))</f>
        <v>61.0596946776122</v>
      </c>
      <c r="AE255" s="0" t="n">
        <f aca="false">90-AD255</f>
        <v>28.9403053223878</v>
      </c>
      <c r="AF255" s="0" t="n">
        <f aca="false">IF(AE255&gt;85,0,IF(AE255&gt;5,58.1/TAN(RADIANS(AE255))-0.07/POWER(TAN(RADIANS(AE255)),3)+0.000086/POWER(TAN(RADIANS(AE255)),5),IF(AE255&gt;-0.575,1735+AE255*(-518.2+AE255*(103.4+AE255*(-12.79+AE255*0.711))),-20.772/TAN(RADIANS(AE255)))))/3600</f>
        <v>0.0290724504027178</v>
      </c>
      <c r="AG255" s="0" t="n">
        <f aca="false">AE255+AF255</f>
        <v>28.9693777727905</v>
      </c>
      <c r="AH255" s="0" t="n">
        <f aca="false"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>194.641345235169</v>
      </c>
    </row>
    <row r="256" customFormat="false" ht="15" hidden="false" customHeight="false" outlineLevel="0" collapsed="false">
      <c r="D256" s="6" t="n">
        <f aca="false">D255+1</f>
        <v>44816</v>
      </c>
      <c r="E256" s="7" t="n">
        <f aca="false">$B$5</f>
        <v>0.541666666666667</v>
      </c>
      <c r="F256" s="8" t="n">
        <f aca="false">D256+2415018.5+E256-$B$4/24</f>
        <v>2459835</v>
      </c>
      <c r="G256" s="9" t="n">
        <f aca="false">(F256-2451545)/36525</f>
        <v>0.226967830253251</v>
      </c>
      <c r="I256" s="0" t="n">
        <f aca="false">MOD(280.46646+G256*(36000.76983+G256*0.0003032),360)</f>
        <v>171.483091380973</v>
      </c>
      <c r="J256" s="0" t="n">
        <f aca="false">357.52911+G256*(35999.05029-0.0001537*G256)</f>
        <v>8528.15543758121</v>
      </c>
      <c r="K256" s="0" t="n">
        <f aca="false">0.016708634-G256*(0.000042037+0.0000001267*G256)</f>
        <v>0.0166990864264457</v>
      </c>
      <c r="L256" s="0" t="n">
        <f aca="false">SIN(RADIANS(J256))*(1.914602-G256*(0.004817+0.000014*G256))+SIN(RADIANS(2*J256))*(0.019993-0.000101*G256)+SIN(RADIANS(3*J256))*0.000289</f>
        <v>-1.7621978825494</v>
      </c>
      <c r="M256" s="0" t="n">
        <f aca="false">I256+L256</f>
        <v>169.720893498423</v>
      </c>
      <c r="N256" s="0" t="n">
        <f aca="false">J256+L256</f>
        <v>8526.39323969866</v>
      </c>
      <c r="O256" s="0" t="n">
        <f aca="false">(1.000001018*(1-K256*K256))/(1+K256*COS(RADIANS(N256)))</f>
        <v>1.00645257691755</v>
      </c>
      <c r="P256" s="0" t="n">
        <f aca="false">M256-0.00569-0.00478*SIN(RADIANS(125.04-1934.136*G256))</f>
        <v>169.711761963949</v>
      </c>
      <c r="Q256" s="0" t="n">
        <f aca="false">23+(26+((21.448-G256*(46.815+G256*(0.00059-G256*0.001813))))/60)/60</f>
        <v>23.4363395810642</v>
      </c>
      <c r="R256" s="0" t="n">
        <f aca="false">Q256+0.00256*COS(RADIANS(125.04-1934.136*G256))</f>
        <v>23.4381161910739</v>
      </c>
      <c r="S256" s="0" t="n">
        <f aca="false">DEGREES(ATAN2(COS(RADIANS(P256)),COS(RADIANS(R256))*SIN(RADIANS(P256))))</f>
        <v>170.544646073403</v>
      </c>
      <c r="T256" s="0" t="n">
        <f aca="false">DEGREES(ASIN(SIN(RADIANS(R256))*SIN(RADIANS(P256))))</f>
        <v>4.07370822312531</v>
      </c>
      <c r="U256" s="0" t="n">
        <f aca="false">TAN(RADIANS(R256/2))*TAN(RADIANS(R256/2))</f>
        <v>0.0430300923615509</v>
      </c>
      <c r="V256" s="0" t="n">
        <f aca="false">4*DEGREES(U256*SIN(2*RADIANS(I256))-2*K256*SIN(RADIANS(J256))+4*K256*U256*SIN(RADIANS(J256))*COS(2*RADIANS(I256))-0.5*U256*U256*SIN(4*RADIANS(I256))-1.25*K256*K256*SIN(2*RADIANS(J256)))</f>
        <v>3.69488946176644</v>
      </c>
      <c r="W256" s="0" t="n">
        <f aca="false">DEGREES(ACOS(COS(RADIANS(90.833))/(COS(RADIANS($B$2))*COS(RADIANS(T256)))-TAN(RADIANS($B$2))*TAN(RADIANS(T256))))</f>
        <v>100.704460618558</v>
      </c>
      <c r="X256" s="7" t="n">
        <f aca="false">(720-4*$B$3-V256+$B$4*60)/1440</f>
        <v>0.505813462873773</v>
      </c>
      <c r="Y256" s="10" t="n">
        <f aca="false">(X256*1440-W256*4)/1440</f>
        <v>0.226078850044445</v>
      </c>
      <c r="Z256" s="7" t="n">
        <f aca="false">(X256*1440+W256*4)/1440</f>
        <v>0.785548075703102</v>
      </c>
      <c r="AA256" s="0" t="n">
        <f aca="false">8*W256</f>
        <v>805.635684948466</v>
      </c>
      <c r="AB256" s="0" t="n">
        <f aca="false">MOD(E256*1440+V256+4*$B$3-60*$B$4,1440)</f>
        <v>771.628613461767</v>
      </c>
      <c r="AC256" s="0" t="n">
        <f aca="false">IF(AB256/4&lt;0,AB256/4+180,AB256/4-180)</f>
        <v>12.9071533654416</v>
      </c>
      <c r="AD256" s="0" t="n">
        <f aca="false">DEGREES(ACOS(SIN(RADIANS($B$2))*SIN(RADIANS(T256))+COS(RADIANS($B$2))*COS(RADIANS(T256))*COS(RADIANS(AC256))))</f>
        <v>61.4480676886879</v>
      </c>
      <c r="AE256" s="0" t="n">
        <f aca="false">90-AD256</f>
        <v>28.5519323113121</v>
      </c>
      <c r="AF256" s="0" t="n">
        <f aca="false">IF(AE256&gt;85,0,IF(AE256&gt;5,58.1/TAN(RADIANS(AE256))-0.07/POWER(TAN(RADIANS(AE256)),3)+0.000086/POWER(TAN(RADIANS(AE256)),5),IF(AE256&gt;-0.575,1735+AE256*(-518.2+AE256*(103.4+AE256*(-12.79+AE256*0.711))),-20.772/TAN(RADIANS(AE256)))))/3600</f>
        <v>0.0295398004912454</v>
      </c>
      <c r="AG256" s="0" t="n">
        <f aca="false">AE256+AF256</f>
        <v>28.5814721118033</v>
      </c>
      <c r="AH256" s="0" t="n">
        <f aca="false"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>194.693962999505</v>
      </c>
    </row>
    <row r="257" customFormat="false" ht="15" hidden="false" customHeight="false" outlineLevel="0" collapsed="false">
      <c r="D257" s="6" t="n">
        <f aca="false">D256+1</f>
        <v>44817</v>
      </c>
      <c r="E257" s="7" t="n">
        <f aca="false">$B$5</f>
        <v>0.541666666666667</v>
      </c>
      <c r="F257" s="8" t="n">
        <f aca="false">D257+2415018.5+E257-$B$4/24</f>
        <v>2459836</v>
      </c>
      <c r="G257" s="9" t="n">
        <f aca="false">(F257-2451545)/36525</f>
        <v>0.226995208761123</v>
      </c>
      <c r="I257" s="0" t="n">
        <f aca="false">MOD(280.46646+G257*(36000.76983+G257*0.0003032),360)</f>
        <v>172.468738744905</v>
      </c>
      <c r="J257" s="0" t="n">
        <f aca="false">357.52911+G257*(35999.05029-0.0001537*G257)</f>
        <v>8529.14103786103</v>
      </c>
      <c r="K257" s="0" t="n">
        <f aca="false">0.016708634-G257*(0.000042037+0.0000001267*G257)</f>
        <v>0.0166990852739606</v>
      </c>
      <c r="L257" s="0" t="n">
        <f aca="false">SIN(RADIANS(J257))*(1.914602-G257*(0.004817+0.000014*G257))+SIN(RADIANS(2*J257))*(0.019993-0.000101*G257)+SIN(RADIANS(3*J257))*0.000289</f>
        <v>-1.77467358993265</v>
      </c>
      <c r="M257" s="0" t="n">
        <f aca="false">I257+L257</f>
        <v>170.694065154972</v>
      </c>
      <c r="N257" s="0" t="n">
        <f aca="false">J257+L257</f>
        <v>8527.36636427109</v>
      </c>
      <c r="O257" s="0" t="n">
        <f aca="false">(1.000001018*(1-K257*K257))/(1+K257*COS(RADIANS(N257)))</f>
        <v>1.00618835704355</v>
      </c>
      <c r="P257" s="0" t="n">
        <f aca="false">M257-0.00569-0.00478*SIN(RADIANS(125.04-1934.136*G257))</f>
        <v>170.684936687841</v>
      </c>
      <c r="Q257" s="0" t="n">
        <f aca="false">23+(26+((21.448-G257*(46.815+G257*(0.00059-G257*0.001813))))/60)/60</f>
        <v>23.4363392250296</v>
      </c>
      <c r="R257" s="0" t="n">
        <f aca="false">Q257+0.00256*COS(RADIANS(125.04-1934.136*G257))</f>
        <v>23.4381175377654</v>
      </c>
      <c r="S257" s="0" t="n">
        <f aca="false">DEGREES(ATAN2(COS(RADIANS(P257)),COS(RADIANS(R257))*SIN(RADIANS(P257))))</f>
        <v>171.441640554807</v>
      </c>
      <c r="T257" s="0" t="n">
        <f aca="false">DEGREES(ASIN(SIN(RADIANS(R257))*SIN(RADIANS(P257))))</f>
        <v>3.6913968412901</v>
      </c>
      <c r="U257" s="0" t="n">
        <f aca="false">TAN(RADIANS(R257/2))*TAN(RADIANS(R257/2))</f>
        <v>0.0430300974469903</v>
      </c>
      <c r="V257" s="0" t="n">
        <f aca="false">4*DEGREES(U257*SIN(2*RADIANS(I257))-2*K257*SIN(RADIANS(J257))+4*K257*U257*SIN(RADIANS(J257))*COS(2*RADIANS(I257))-0.5*U257*U257*SIN(4*RADIANS(I257))-1.25*K257*K257*SIN(2*RADIANS(J257)))</f>
        <v>4.04874347705536</v>
      </c>
      <c r="W257" s="0" t="n">
        <f aca="false">DEGREES(ACOS(COS(RADIANS(90.833))/(COS(RADIANS($B$2))*COS(RADIANS(T257)))-TAN(RADIANS($B$2))*TAN(RADIANS(T257))))</f>
        <v>99.8732613713933</v>
      </c>
      <c r="X257" s="7" t="n">
        <f aca="false">(720-4*$B$3-V257+$B$4*60)/1440</f>
        <v>0.505567730918712</v>
      </c>
      <c r="Y257" s="10" t="n">
        <f aca="false">(X257*1440-W257*4)/1440</f>
        <v>0.228142004887063</v>
      </c>
      <c r="Z257" s="7" t="n">
        <f aca="false">(X257*1440+W257*4)/1440</f>
        <v>0.78299345695036</v>
      </c>
      <c r="AA257" s="0" t="n">
        <f aca="false">8*W257</f>
        <v>798.986090971147</v>
      </c>
      <c r="AB257" s="0" t="n">
        <f aca="false">MOD(E257*1440+V257+4*$B$3-60*$B$4,1440)</f>
        <v>771.982467477055</v>
      </c>
      <c r="AC257" s="0" t="n">
        <f aca="false">IF(AB257/4&lt;0,AB257/4+180,AB257/4-180)</f>
        <v>12.9956168692638</v>
      </c>
      <c r="AD257" s="0" t="n">
        <f aca="false">DEGREES(ACOS(SIN(RADIANS($B$2))*SIN(RADIANS(T257))+COS(RADIANS($B$2))*COS(RADIANS(T257))*COS(RADIANS(AC257))))</f>
        <v>61.8376917769512</v>
      </c>
      <c r="AE257" s="0" t="n">
        <f aca="false">90-AD257</f>
        <v>28.1623082230488</v>
      </c>
      <c r="AF257" s="0" t="n">
        <f aca="false">IF(AE257&gt;85,0,IF(AE257&gt;5,58.1/TAN(RADIANS(AE257))-0.07/POWER(TAN(RADIANS(AE257)),3)+0.000086/POWER(TAN(RADIANS(AE257)),5),IF(AE257&gt;-0.575,1735+AE257*(-518.2+AE257*(103.4+AE257*(-12.79+AE257*0.711))),-20.772/TAN(RADIANS(AE257)))))/3600</f>
        <v>0.0300203150298395</v>
      </c>
      <c r="AG257" s="0" t="n">
        <f aca="false">AE257+AF257</f>
        <v>28.1923285380787</v>
      </c>
      <c r="AH257" s="0" t="n">
        <f aca="false"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>194.746591965335</v>
      </c>
    </row>
    <row r="258" customFormat="false" ht="15" hidden="false" customHeight="false" outlineLevel="0" collapsed="false">
      <c r="D258" s="6" t="n">
        <f aca="false">D257+1</f>
        <v>44818</v>
      </c>
      <c r="E258" s="7" t="n">
        <f aca="false">$B$5</f>
        <v>0.541666666666667</v>
      </c>
      <c r="F258" s="8" t="n">
        <f aca="false">D258+2415018.5+E258-$B$4/24</f>
        <v>2459837</v>
      </c>
      <c r="G258" s="9" t="n">
        <f aca="false">(F258-2451545)/36525</f>
        <v>0.227022587268994</v>
      </c>
      <c r="I258" s="0" t="n">
        <f aca="false">MOD(280.46646+G258*(36000.76983+G258*0.0003032),360)</f>
        <v>173.454386108839</v>
      </c>
      <c r="J258" s="0" t="n">
        <f aca="false">357.52911+G258*(35999.05029-0.0001537*G258)</f>
        <v>8530.12663814084</v>
      </c>
      <c r="K258" s="0" t="n">
        <f aca="false">0.016708634-G258*(0.000042037+0.0000001267*G258)</f>
        <v>0.0166990841214753</v>
      </c>
      <c r="L258" s="0" t="n">
        <f aca="false">SIN(RADIANS(J258))*(1.914602-G258*(0.004817+0.000014*G258))+SIN(RADIANS(2*J258))*(0.019993-0.000101*G258)+SIN(RADIANS(3*J258))*0.000289</f>
        <v>-1.78663627962892</v>
      </c>
      <c r="M258" s="0" t="n">
        <f aca="false">I258+L258</f>
        <v>171.66774982921</v>
      </c>
      <c r="N258" s="0" t="n">
        <f aca="false">J258+L258</f>
        <v>8528.34000186121</v>
      </c>
      <c r="O258" s="0" t="n">
        <f aca="false">(1.000001018*(1-K258*K258))/(1+K258*COS(RADIANS(N258)))</f>
        <v>1.00592225894957</v>
      </c>
      <c r="P258" s="0" t="n">
        <f aca="false">M258-0.00569-0.00478*SIN(RADIANS(125.04-1934.136*G258))</f>
        <v>171.658624432358</v>
      </c>
      <c r="Q258" s="0" t="n">
        <f aca="false">23+(26+((21.448-G258*(46.815+G258*(0.00059-G258*0.001813))))/60)/60</f>
        <v>23.436338868995</v>
      </c>
      <c r="R258" s="0" t="n">
        <f aca="false">Q258+0.00256*COS(RADIANS(125.04-1934.136*G258))</f>
        <v>23.4381188829379</v>
      </c>
      <c r="S258" s="0" t="n">
        <f aca="false">DEGREES(ATAN2(COS(RADIANS(P258)),COS(RADIANS(R258))*SIN(RADIANS(P258))))</f>
        <v>172.338334428635</v>
      </c>
      <c r="T258" s="0" t="n">
        <f aca="false">DEGREES(ASIN(SIN(RADIANS(R258))*SIN(RADIANS(P258))))</f>
        <v>3.30798173564537</v>
      </c>
      <c r="U258" s="0" t="n">
        <f aca="false">TAN(RADIANS(R258/2))*TAN(RADIANS(R258/2))</f>
        <v>0.0430301025266939</v>
      </c>
      <c r="V258" s="0" t="n">
        <f aca="false">4*DEGREES(U258*SIN(2*RADIANS(I258))-2*K258*SIN(RADIANS(J258))+4*K258*U258*SIN(RADIANS(J258))*COS(2*RADIANS(I258))-0.5*U258*U258*SIN(4*RADIANS(I258))-1.25*K258*K258*SIN(2*RADIANS(J258)))</f>
        <v>4.40388059879328</v>
      </c>
      <c r="W258" s="0" t="n">
        <f aca="false">DEGREES(ACOS(COS(RADIANS(90.833))/(COS(RADIANS($B$2))*COS(RADIANS(T258)))-TAN(RADIANS($B$2))*TAN(RADIANS(T258))))</f>
        <v>99.0425694974482</v>
      </c>
      <c r="X258" s="7" t="n">
        <f aca="false">(720-4*$B$3-V258+$B$4*60)/1440</f>
        <v>0.505321107917505</v>
      </c>
      <c r="Y258" s="10" t="n">
        <f aca="false">(X258*1440-W258*4)/1440</f>
        <v>0.230202859313482</v>
      </c>
      <c r="Z258" s="7" t="n">
        <f aca="false">(X258*1440+W258*4)/1440</f>
        <v>0.780439356521527</v>
      </c>
      <c r="AA258" s="0" t="n">
        <f aca="false">8*W258</f>
        <v>792.340555979586</v>
      </c>
      <c r="AB258" s="0" t="n">
        <f aca="false">MOD(E258*1440+V258+4*$B$3-60*$B$4,1440)</f>
        <v>772.337604598793</v>
      </c>
      <c r="AC258" s="0" t="n">
        <f aca="false">IF(AB258/4&lt;0,AB258/4+180,AB258/4-180)</f>
        <v>13.0844011496983</v>
      </c>
      <c r="AD258" s="0" t="n">
        <f aca="false">DEGREES(ACOS(SIN(RADIANS($B$2))*SIN(RADIANS(T258))+COS(RADIANS($B$2))*COS(RADIANS(T258))*COS(RADIANS(AC258))))</f>
        <v>62.2284674179251</v>
      </c>
      <c r="AE258" s="0" t="n">
        <f aca="false">90-AD258</f>
        <v>27.7715325820749</v>
      </c>
      <c r="AF258" s="0" t="n">
        <f aca="false">IF(AE258&gt;85,0,IF(AE258&gt;5,58.1/TAN(RADIANS(AE258))-0.07/POWER(TAN(RADIANS(AE258)),3)+0.000086/POWER(TAN(RADIANS(AE258)),5),IF(AE258&gt;-0.575,1735+AE258*(-518.2+AE258*(103.4+AE258*(-12.79+AE258*0.711))),-20.772/TAN(RADIANS(AE258)))))/3600</f>
        <v>0.0305144660359613</v>
      </c>
      <c r="AG258" s="0" t="n">
        <f aca="false">AE258+AF258</f>
        <v>27.8020470481109</v>
      </c>
      <c r="AH258" s="0" t="n">
        <f aca="false"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>194.799149579348</v>
      </c>
    </row>
    <row r="259" customFormat="false" ht="15" hidden="false" customHeight="false" outlineLevel="0" collapsed="false">
      <c r="D259" s="6" t="n">
        <f aca="false">D258+1</f>
        <v>44819</v>
      </c>
      <c r="E259" s="7" t="n">
        <f aca="false">$B$5</f>
        <v>0.541666666666667</v>
      </c>
      <c r="F259" s="8" t="n">
        <f aca="false">D259+2415018.5+E259-$B$4/24</f>
        <v>2459838</v>
      </c>
      <c r="G259" s="9" t="n">
        <f aca="false">(F259-2451545)/36525</f>
        <v>0.227049965776865</v>
      </c>
      <c r="I259" s="0" t="n">
        <f aca="false">MOD(280.46646+G259*(36000.76983+G259*0.0003032),360)</f>
        <v>174.440033472771</v>
      </c>
      <c r="J259" s="0" t="n">
        <f aca="false">357.52911+G259*(35999.05029-0.0001537*G259)</f>
        <v>8531.11223842065</v>
      </c>
      <c r="K259" s="0" t="n">
        <f aca="false">0.016708634-G259*(0.000042037+0.0000001267*G259)</f>
        <v>0.0166990829689899</v>
      </c>
      <c r="L259" s="0" t="n">
        <f aca="false">SIN(RADIANS(J259))*(1.914602-G259*(0.004817+0.000014*G259))+SIN(RADIANS(2*J259))*(0.019993-0.000101*G259)+SIN(RADIANS(3*J259))*0.000289</f>
        <v>-1.79808198074814</v>
      </c>
      <c r="M259" s="0" t="n">
        <f aca="false">I259+L259</f>
        <v>172.641951492023</v>
      </c>
      <c r="N259" s="0" t="n">
        <f aca="false">J259+L259</f>
        <v>8529.3141564399</v>
      </c>
      <c r="O259" s="0" t="n">
        <f aca="false">(1.000001018*(1-K259*K259))/(1+K259*COS(RADIANS(N259)))</f>
        <v>1.00565435850155</v>
      </c>
      <c r="P259" s="0" t="n">
        <f aca="false">M259-0.00569-0.00478*SIN(RADIANS(125.04-1934.136*G259))</f>
        <v>172.632829168385</v>
      </c>
      <c r="Q259" s="0" t="n">
        <f aca="false">23+(26+((21.448-G259*(46.815+G259*(0.00059-G259*0.001813))))/60)/60</f>
        <v>23.4363385129604</v>
      </c>
      <c r="R259" s="0" t="n">
        <f aca="false">Q259+0.00256*COS(RADIANS(125.04-1934.136*G259))</f>
        <v>23.43812022659</v>
      </c>
      <c r="S259" s="0" t="n">
        <f aca="false">DEGREES(ATAN2(COS(RADIANS(P259)),COS(RADIANS(R259))*SIN(RADIANS(P259))))</f>
        <v>173.234809756274</v>
      </c>
      <c r="T259" s="0" t="n">
        <f aca="false">DEGREES(ASIN(SIN(RADIANS(R259))*SIN(RADIANS(P259))))</f>
        <v>2.92355459755517</v>
      </c>
      <c r="U259" s="0" t="n">
        <f aca="false">TAN(RADIANS(R259/2))*TAN(RADIANS(R259/2))</f>
        <v>0.0430301076006563</v>
      </c>
      <c r="V259" s="0" t="n">
        <f aca="false">4*DEGREES(U259*SIN(2*RADIANS(I259))-2*K259*SIN(RADIANS(J259))+4*K259*U259*SIN(RADIANS(J259))*COS(2*RADIANS(I259))-0.5*U259*U259*SIN(4*RADIANS(I259))-1.25*K259*K259*SIN(2*RADIANS(J259)))</f>
        <v>4.75998160697662</v>
      </c>
      <c r="W259" s="0" t="n">
        <f aca="false">DEGREES(ACOS(COS(RADIANS(90.833))/(COS(RADIANS($B$2))*COS(RADIANS(T259)))-TAN(RADIANS($B$2))*TAN(RADIANS(T259))))</f>
        <v>98.2123365690374</v>
      </c>
      <c r="X259" s="7" t="n">
        <f aca="false">(720-4*$B$3-V259+$B$4*60)/1440</f>
        <v>0.505073815550711</v>
      </c>
      <c r="Y259" s="10" t="n">
        <f aca="false">(X259*1440-W259*4)/1440</f>
        <v>0.232261769525607</v>
      </c>
      <c r="Z259" s="7" t="n">
        <f aca="false">(X259*1440+W259*4)/1440</f>
        <v>0.777885861575815</v>
      </c>
      <c r="AA259" s="0" t="n">
        <f aca="false">8*W259</f>
        <v>785.698692552299</v>
      </c>
      <c r="AB259" s="0" t="n">
        <f aca="false">MOD(E259*1440+V259+4*$B$3-60*$B$4,1440)</f>
        <v>772.693705606977</v>
      </c>
      <c r="AC259" s="0" t="n">
        <f aca="false">IF(AB259/4&lt;0,AB259/4+180,AB259/4-180)</f>
        <v>13.1734264017441</v>
      </c>
      <c r="AD259" s="0" t="n">
        <f aca="false">DEGREES(ACOS(SIN(RADIANS($B$2))*SIN(RADIANS(T259))+COS(RADIANS($B$2))*COS(RADIANS(T259))*COS(RADIANS(AC259))))</f>
        <v>62.6202946674888</v>
      </c>
      <c r="AE259" s="0" t="n">
        <f aca="false">90-AD259</f>
        <v>27.3797053325112</v>
      </c>
      <c r="AF259" s="0" t="n">
        <f aca="false">IF(AE259&gt;85,0,IF(AE259&gt;5,58.1/TAN(RADIANS(AE259))-0.07/POWER(TAN(RADIANS(AE259)),3)+0.000086/POWER(TAN(RADIANS(AE259)),5),IF(AE259&gt;-0.575,1735+AE259*(-518.2+AE259*(103.4+AE259*(-12.79+AE259*0.711))),-20.772/TAN(RADIANS(AE259)))))/3600</f>
        <v>0.0310227486659523</v>
      </c>
      <c r="AG259" s="0" t="n">
        <f aca="false">AE259+AF259</f>
        <v>27.4107280811772</v>
      </c>
      <c r="AH259" s="0" t="n">
        <f aca="false"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>194.851553673162</v>
      </c>
    </row>
    <row r="260" customFormat="false" ht="15" hidden="false" customHeight="false" outlineLevel="0" collapsed="false">
      <c r="D260" s="6" t="n">
        <f aca="false">D259+1</f>
        <v>44820</v>
      </c>
      <c r="E260" s="7" t="n">
        <f aca="false">$B$5</f>
        <v>0.541666666666667</v>
      </c>
      <c r="F260" s="8" t="n">
        <f aca="false">D260+2415018.5+E260-$B$4/24</f>
        <v>2459839</v>
      </c>
      <c r="G260" s="9" t="n">
        <f aca="false">(F260-2451545)/36525</f>
        <v>0.227077344284736</v>
      </c>
      <c r="I260" s="0" t="n">
        <f aca="false">MOD(280.46646+G260*(36000.76983+G260*0.0003032),360)</f>
        <v>175.425680836705</v>
      </c>
      <c r="J260" s="0" t="n">
        <f aca="false">357.52911+G260*(35999.05029-0.0001537*G260)</f>
        <v>8532.09783870047</v>
      </c>
      <c r="K260" s="0" t="n">
        <f aca="false">0.016708634-G260*(0.000042037+0.0000001267*G260)</f>
        <v>0.0166990818165043</v>
      </c>
      <c r="L260" s="0" t="n">
        <f aca="false">SIN(RADIANS(J260))*(1.914602-G260*(0.004817+0.000014*G260))+SIN(RADIANS(2*J260))*(0.019993-0.000101*G260)+SIN(RADIANS(3*J260))*0.000289</f>
        <v>-1.80900686104367</v>
      </c>
      <c r="M260" s="0" t="n">
        <f aca="false">I260+L260</f>
        <v>173.616673975661</v>
      </c>
      <c r="N260" s="0" t="n">
        <f aca="false">J260+L260</f>
        <v>8530.28883183942</v>
      </c>
      <c r="O260" s="0" t="n">
        <f aca="false">(1.000001018*(1-K260*K260))/(1+K260*COS(RADIANS(N260)))</f>
        <v>1.00538473220169</v>
      </c>
      <c r="P260" s="0" t="n">
        <f aca="false">M260-0.00569-0.00478*SIN(RADIANS(125.04-1934.136*G260))</f>
        <v>173.607554728169</v>
      </c>
      <c r="Q260" s="0" t="n">
        <f aca="false">23+(26+((21.448-G260*(46.815+G260*(0.00059-G260*0.001813))))/60)/60</f>
        <v>23.4363381569258</v>
      </c>
      <c r="R260" s="0" t="n">
        <f aca="false">Q260+0.00256*COS(RADIANS(125.04-1934.136*G260))</f>
        <v>23.4381215687202</v>
      </c>
      <c r="S260" s="0" t="n">
        <f aca="false">DEGREES(ATAN2(COS(RADIANS(P260)),COS(RADIANS(R260))*SIN(RADIANS(P260))))</f>
        <v>174.131149148231</v>
      </c>
      <c r="T260" s="0" t="n">
        <f aca="false">DEGREES(ASIN(SIN(RADIANS(R260))*SIN(RADIANS(P260))))</f>
        <v>2.53820736833999</v>
      </c>
      <c r="U260" s="0" t="n">
        <f aca="false">TAN(RADIANS(R260/2))*TAN(RADIANS(R260/2))</f>
        <v>0.043030112668872</v>
      </c>
      <c r="V260" s="0" t="n">
        <f aca="false">4*DEGREES(U260*SIN(2*RADIANS(I260))-2*K260*SIN(RADIANS(J260))+4*K260*U260*SIN(RADIANS(J260))*COS(2*RADIANS(I260))-0.5*U260*U260*SIN(4*RADIANS(I260))-1.25*K260*K260*SIN(2*RADIANS(J260)))</f>
        <v>5.11672482016172</v>
      </c>
      <c r="W260" s="0" t="n">
        <f aca="false">DEGREES(ACOS(COS(RADIANS(90.833))/(COS(RADIANS($B$2))*COS(RADIANS(T260)))-TAN(RADIANS($B$2))*TAN(RADIANS(T260))))</f>
        <v>97.3825137000106</v>
      </c>
      <c r="X260" s="7" t="n">
        <f aca="false">(720-4*$B$3-V260+$B$4*60)/1440</f>
        <v>0.504826077208221</v>
      </c>
      <c r="Y260" s="10" t="n">
        <f aca="false">(X260*1440-W260*4)/1440</f>
        <v>0.234319094708192</v>
      </c>
      <c r="Z260" s="7" t="n">
        <f aca="false">(X260*1440+W260*4)/1440</f>
        <v>0.775333059708251</v>
      </c>
      <c r="AA260" s="0" t="n">
        <f aca="false">8*W260</f>
        <v>779.060109600085</v>
      </c>
      <c r="AB260" s="0" t="n">
        <f aca="false">MOD(E260*1440+V260+4*$B$3-60*$B$4,1440)</f>
        <v>773.050448820162</v>
      </c>
      <c r="AC260" s="0" t="n">
        <f aca="false">IF(AB260/4&lt;0,AB260/4+180,AB260/4-180)</f>
        <v>13.2626122050404</v>
      </c>
      <c r="AD260" s="0" t="n">
        <f aca="false">DEGREES(ACOS(SIN(RADIANS($B$2))*SIN(RADIANS(T260))+COS(RADIANS($B$2))*COS(RADIANS(T260))*COS(RADIANS(AC260))))</f>
        <v>63.0130731508231</v>
      </c>
      <c r="AE260" s="0" t="n">
        <f aca="false">90-AD260</f>
        <v>26.9869268491769</v>
      </c>
      <c r="AF260" s="0" t="n">
        <f aca="false">IF(AE260&gt;85,0,IF(AE260&gt;5,58.1/TAN(RADIANS(AE260))-0.07/POWER(TAN(RADIANS(AE260)),3)+0.000086/POWER(TAN(RADIANS(AE260)),5),IF(AE260&gt;-0.575,1735+AE260*(-518.2+AE260*(103.4+AE260*(-12.79+AE260*0.711))),-20.772/TAN(RADIANS(AE260)))))/3600</f>
        <v>0.0315456824748296</v>
      </c>
      <c r="AG260" s="0" t="n">
        <f aca="false">AE260+AF260</f>
        <v>27.0184725316518</v>
      </c>
      <c r="AH260" s="0" t="n">
        <f aca="false"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>194.903722500804</v>
      </c>
    </row>
    <row r="261" customFormat="false" ht="15" hidden="false" customHeight="false" outlineLevel="0" collapsed="false">
      <c r="D261" s="6" t="n">
        <f aca="false">D260+1</f>
        <v>44821</v>
      </c>
      <c r="E261" s="7" t="n">
        <f aca="false">$B$5</f>
        <v>0.541666666666667</v>
      </c>
      <c r="F261" s="8" t="n">
        <f aca="false">D261+2415018.5+E261-$B$4/24</f>
        <v>2459840</v>
      </c>
      <c r="G261" s="9" t="n">
        <f aca="false">(F261-2451545)/36525</f>
        <v>0.227104722792608</v>
      </c>
      <c r="I261" s="0" t="n">
        <f aca="false">MOD(280.46646+G261*(36000.76983+G261*0.0003032),360)</f>
        <v>176.411328200638</v>
      </c>
      <c r="J261" s="0" t="n">
        <f aca="false">357.52911+G261*(35999.05029-0.0001537*G261)</f>
        <v>8533.08343898028</v>
      </c>
      <c r="K261" s="0" t="n">
        <f aca="false">0.016708634-G261*(0.000042037+0.0000001267*G261)</f>
        <v>0.0166990806640184</v>
      </c>
      <c r="L261" s="0" t="n">
        <f aca="false">SIN(RADIANS(J261))*(1.914602-G261*(0.004817+0.000014*G261))+SIN(RADIANS(2*J261))*(0.019993-0.000101*G261)+SIN(RADIANS(3*J261))*0.000289</f>
        <v>-1.81940722852891</v>
      </c>
      <c r="M261" s="0" t="n">
        <f aca="false">I261+L261</f>
        <v>174.591920972109</v>
      </c>
      <c r="N261" s="0" t="n">
        <f aca="false">J261+L261</f>
        <v>8531.26403175175</v>
      </c>
      <c r="O261" s="0" t="n">
        <f aca="false">(1.000001018*(1-K261*K261))/(1+K261*COS(RADIANS(N261)))</f>
        <v>1.0051134571693</v>
      </c>
      <c r="P261" s="0" t="n">
        <f aca="false">M261-0.00569-0.00478*SIN(RADIANS(125.04-1934.136*G261))</f>
        <v>174.582804803693</v>
      </c>
      <c r="Q261" s="0" t="n">
        <f aca="false">23+(26+((21.448-G261*(46.815+G261*(0.00059-G261*0.001813))))/60)/60</f>
        <v>23.4363378008912</v>
      </c>
      <c r="R261" s="0" t="n">
        <f aca="false">Q261+0.00256*COS(RADIANS(125.04-1934.136*G261))</f>
        <v>23.438122909327</v>
      </c>
      <c r="S261" s="0" t="n">
        <f aca="false">DEGREES(ATAN2(COS(RADIANS(P261)),COS(RADIANS(R261))*SIN(RADIANS(P261))))</f>
        <v>175.027435716235</v>
      </c>
      <c r="T261" s="0" t="n">
        <f aca="false">DEGREES(ASIN(SIN(RADIANS(R261))*SIN(RADIANS(P261))))</f>
        <v>2.15203225369407</v>
      </c>
      <c r="U261" s="0" t="n">
        <f aca="false">TAN(RADIANS(R261/2))*TAN(RADIANS(R261/2))</f>
        <v>0.0430301177313354</v>
      </c>
      <c r="V261" s="0" t="n">
        <f aca="false">4*DEGREES(U261*SIN(2*RADIANS(I261))-2*K261*SIN(RADIANS(J261))+4*K261*U261*SIN(RADIANS(J261))*COS(2*RADIANS(I261))-0.5*U261*U261*SIN(4*RADIANS(I261))-1.25*K261*K261*SIN(2*RADIANS(J261)))</f>
        <v>5.47378620592068</v>
      </c>
      <c r="W261" s="0" t="n">
        <f aca="false">DEGREES(ACOS(COS(RADIANS(90.833))/(COS(RADIANS($B$2))*COS(RADIANS(T261)))-TAN(RADIANS($B$2))*TAN(RADIANS(T261))))</f>
        <v>96.5530516614172</v>
      </c>
      <c r="X261" s="7" t="n">
        <f aca="false">(720-4*$B$3-V261+$B$4*60)/1440</f>
        <v>0.504578117912555</v>
      </c>
      <c r="Y261" s="10" t="n">
        <f aca="false">(X261*1440-W261*4)/1440</f>
        <v>0.236375196630841</v>
      </c>
      <c r="Z261" s="7" t="n">
        <f aca="false">(X261*1440+W261*4)/1440</f>
        <v>0.77278103919427</v>
      </c>
      <c r="AA261" s="0" t="n">
        <f aca="false">8*W261</f>
        <v>772.424413291338</v>
      </c>
      <c r="AB261" s="0" t="n">
        <f aca="false">MOD(E261*1440+V261+4*$B$3-60*$B$4,1440)</f>
        <v>773.407510205921</v>
      </c>
      <c r="AC261" s="0" t="n">
        <f aca="false">IF(AB261/4&lt;0,AB261/4+180,AB261/4-180)</f>
        <v>13.3518775514802</v>
      </c>
      <c r="AD261" s="0" t="n">
        <f aca="false">DEGREES(ACOS(SIN(RADIANS($B$2))*SIN(RADIANS(T261))+COS(RADIANS($B$2))*COS(RADIANS(T261))*COS(RADIANS(AC261))))</f>
        <v>63.4067020514499</v>
      </c>
      <c r="AE261" s="0" t="n">
        <f aca="false">90-AD261</f>
        <v>26.5932979485501</v>
      </c>
      <c r="AF261" s="0" t="n">
        <f aca="false">IF(AE261&gt;85,0,IF(AE261&gt;5,58.1/TAN(RADIANS(AE261))-0.07/POWER(TAN(RADIANS(AE261)),3)+0.000086/POWER(TAN(RADIANS(AE261)),5),IF(AE261&gt;-0.575,1735+AE261*(-518.2+AE261*(103.4+AE261*(-12.79+AE261*0.711))),-20.772/TAN(RADIANS(AE261)))))/3600</f>
        <v>0.0320838127536514</v>
      </c>
      <c r="AG261" s="0" t="n">
        <f aca="false">AE261+AF261</f>
        <v>26.6253817613038</v>
      </c>
      <c r="AH261" s="0" t="n">
        <f aca="false"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>194.955574774592</v>
      </c>
    </row>
    <row r="262" customFormat="false" ht="15" hidden="false" customHeight="false" outlineLevel="0" collapsed="false">
      <c r="D262" s="6" t="n">
        <f aca="false">D261+1</f>
        <v>44822</v>
      </c>
      <c r="E262" s="7" t="n">
        <f aca="false">$B$5</f>
        <v>0.541666666666667</v>
      </c>
      <c r="F262" s="8" t="n">
        <f aca="false">D262+2415018.5+E262-$B$4/24</f>
        <v>2459841</v>
      </c>
      <c r="G262" s="9" t="n">
        <f aca="false">(F262-2451545)/36525</f>
        <v>0.227132101300479</v>
      </c>
      <c r="I262" s="0" t="n">
        <f aca="false">MOD(280.46646+G262*(36000.76983+G262*0.0003032),360)</f>
        <v>177.396975564574</v>
      </c>
      <c r="J262" s="0" t="n">
        <f aca="false">357.52911+G262*(35999.05029-0.0001537*G262)</f>
        <v>8534.06903926009</v>
      </c>
      <c r="K262" s="0" t="n">
        <f aca="false">0.016708634-G262*(0.000042037+0.0000001267*G262)</f>
        <v>0.0166990795115324</v>
      </c>
      <c r="L262" s="0" t="n">
        <f aca="false">SIN(RADIANS(J262))*(1.914602-G262*(0.004817+0.000014*G262))+SIN(RADIANS(2*J262))*(0.019993-0.000101*G262)+SIN(RADIANS(3*J262))*0.000289</f>
        <v>-1.82927953307082</v>
      </c>
      <c r="M262" s="0" t="n">
        <f aca="false">I262+L262</f>
        <v>175.567696031503</v>
      </c>
      <c r="N262" s="0" t="n">
        <f aca="false">J262+L262</f>
        <v>8532.23975972702</v>
      </c>
      <c r="O262" s="0" t="n">
        <f aca="false">(1.000001018*(1-K262*K262))/(1+K262*COS(RADIANS(N262)))</f>
        <v>1.00484061112122</v>
      </c>
      <c r="P262" s="0" t="n">
        <f aca="false">M262-0.00569-0.00478*SIN(RADIANS(125.04-1934.136*G262))</f>
        <v>175.558582945088</v>
      </c>
      <c r="Q262" s="0" t="n">
        <f aca="false">23+(26+((21.448-G262*(46.815+G262*(0.00059-G262*0.001813))))/60)/60</f>
        <v>23.4363374448567</v>
      </c>
      <c r="R262" s="0" t="n">
        <f aca="false">Q262+0.00256*COS(RADIANS(125.04-1934.136*G262))</f>
        <v>23.4381242484091</v>
      </c>
      <c r="S262" s="0" t="n">
        <f aca="false">DEGREES(ATAN2(COS(RADIANS(P262)),COS(RADIANS(R262))*SIN(RADIANS(P262))))</f>
        <v>175.923753025486</v>
      </c>
      <c r="T262" s="0" t="n">
        <f aca="false">DEGREES(ASIN(SIN(RADIANS(R262))*SIN(RADIANS(P262))))</f>
        <v>1.76512173842942</v>
      </c>
      <c r="U262" s="0" t="n">
        <f aca="false">TAN(RADIANS(R262/2))*TAN(RADIANS(R262/2))</f>
        <v>0.0430301227880411</v>
      </c>
      <c r="V262" s="0" t="n">
        <f aca="false">4*DEGREES(U262*SIN(2*RADIANS(I262))-2*K262*SIN(RADIANS(J262))+4*K262*U262*SIN(RADIANS(J262))*COS(2*RADIANS(I262))-0.5*U262*U262*SIN(4*RADIANS(I262))-1.25*K262*K262*SIN(2*RADIANS(J262)))</f>
        <v>5.83083949123153</v>
      </c>
      <c r="W262" s="0" t="n">
        <f aca="false">DEGREES(ACOS(COS(RADIANS(90.833))/(COS(RADIANS($B$2))*COS(RADIANS(T262)))-TAN(RADIANS($B$2))*TAN(RADIANS(T262))))</f>
        <v>95.7239009968009</v>
      </c>
      <c r="X262" s="7" t="n">
        <f aca="false">(720-4*$B$3-V262+$B$4*60)/1440</f>
        <v>0.5043301642422</v>
      </c>
      <c r="Y262" s="10" t="n">
        <f aca="false">(X262*1440-W262*4)/1440</f>
        <v>0.238430439251087</v>
      </c>
      <c r="Z262" s="7" t="n">
        <f aca="false">(X262*1440+W262*4)/1440</f>
        <v>0.770229889233314</v>
      </c>
      <c r="AA262" s="0" t="n">
        <f aca="false">8*W262</f>
        <v>765.791207974407</v>
      </c>
      <c r="AB262" s="0" t="n">
        <f aca="false">MOD(E262*1440+V262+4*$B$3-60*$B$4,1440)</f>
        <v>773.764563491232</v>
      </c>
      <c r="AC262" s="0" t="n">
        <f aca="false">IF(AB262/4&lt;0,AB262/4+180,AB262/4-180)</f>
        <v>13.4411408728079</v>
      </c>
      <c r="AD262" s="0" t="n">
        <f aca="false">DEGREES(ACOS(SIN(RADIANS($B$2))*SIN(RADIANS(T262))+COS(RADIANS($B$2))*COS(RADIANS(T262))*COS(RADIANS(AC262))))</f>
        <v>63.8010801004713</v>
      </c>
      <c r="AE262" s="0" t="n">
        <f aca="false">90-AD262</f>
        <v>26.1989198995287</v>
      </c>
      <c r="AF262" s="0" t="n">
        <f aca="false">IF(AE262&gt;85,0,IF(AE262&gt;5,58.1/TAN(RADIANS(AE262))-0.07/POWER(TAN(RADIANS(AE262)),3)+0.000086/POWER(TAN(RADIANS(AE262)),5),IF(AE262&gt;-0.575,1735+AE262*(-518.2+AE262*(103.4+AE262*(-12.79+AE262*0.711))),-20.772/TAN(RADIANS(AE262)))))/3600</f>
        <v>0.0326377119495438</v>
      </c>
      <c r="AG262" s="0" t="n">
        <f aca="false">AE262+AF262</f>
        <v>26.2315576114782</v>
      </c>
      <c r="AH262" s="0" t="n">
        <f aca="false"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>195.007029699738</v>
      </c>
    </row>
    <row r="263" customFormat="false" ht="15" hidden="false" customHeight="false" outlineLevel="0" collapsed="false">
      <c r="D263" s="6" t="n">
        <f aca="false">D262+1</f>
        <v>44823</v>
      </c>
      <c r="E263" s="7" t="n">
        <f aca="false">$B$5</f>
        <v>0.541666666666667</v>
      </c>
      <c r="F263" s="8" t="n">
        <f aca="false">D263+2415018.5+E263-$B$4/24</f>
        <v>2459842</v>
      </c>
      <c r="G263" s="9" t="n">
        <f aca="false">(F263-2451545)/36525</f>
        <v>0.22715947980835</v>
      </c>
      <c r="I263" s="0" t="n">
        <f aca="false">MOD(280.46646+G263*(36000.76983+G263*0.0003032),360)</f>
        <v>178.38262292851</v>
      </c>
      <c r="J263" s="0" t="n">
        <f aca="false">357.52911+G263*(35999.05029-0.0001537*G263)</f>
        <v>8535.05463953991</v>
      </c>
      <c r="K263" s="0" t="n">
        <f aca="false">0.016708634-G263*(0.000042037+0.0000001267*G263)</f>
        <v>0.0166990783590462</v>
      </c>
      <c r="L263" s="0" t="n">
        <f aca="false">SIN(RADIANS(J263))*(1.914602-G263*(0.004817+0.000014*G263))+SIN(RADIANS(2*J263))*(0.019993-0.000101*G263)+SIN(RADIANS(3*J263))*0.000289</f>
        <v>-1.83862036795847</v>
      </c>
      <c r="M263" s="0" t="n">
        <f aca="false">I263+L263</f>
        <v>176.544002560551</v>
      </c>
      <c r="N263" s="0" t="n">
        <f aca="false">J263+L263</f>
        <v>8533.21601917195</v>
      </c>
      <c r="O263" s="0" t="n">
        <f aca="false">(1.000001018*(1-K263*K263))/(1+K263*COS(RADIANS(N263)))</f>
        <v>1.00456627235208</v>
      </c>
      <c r="P263" s="0" t="n">
        <f aca="false">M263-0.00569-0.00478*SIN(RADIANS(125.04-1934.136*G263))</f>
        <v>176.534892559061</v>
      </c>
      <c r="Q263" s="0" t="n">
        <f aca="false">23+(26+((21.448-G263*(46.815+G263*(0.00059-G263*0.001813))))/60)/60</f>
        <v>23.4363370888221</v>
      </c>
      <c r="R263" s="0" t="n">
        <f aca="false">Q263+0.00256*COS(RADIANS(125.04-1934.136*G263))</f>
        <v>23.4381255859648</v>
      </c>
      <c r="S263" s="0" t="n">
        <f aca="false">DEGREES(ATAN2(COS(RADIANS(P263)),COS(RADIANS(R263))*SIN(RADIANS(P263))))</f>
        <v>176.820185046942</v>
      </c>
      <c r="T263" s="0" t="n">
        <f aca="false">DEGREES(ASIN(SIN(RADIANS(R263))*SIN(RADIANS(P263))))</f>
        <v>1.37756860150267</v>
      </c>
      <c r="U263" s="0" t="n">
        <f aca="false">TAN(RADIANS(R263/2))*TAN(RADIANS(R263/2))</f>
        <v>0.0430301278389836</v>
      </c>
      <c r="V263" s="0" t="n">
        <f aca="false">4*DEGREES(U263*SIN(2*RADIANS(I263))-2*K263*SIN(RADIANS(J263))+4*K263*U263*SIN(RADIANS(J263))*COS(2*RADIANS(I263))-0.5*U263*U263*SIN(4*RADIANS(I263))-1.25*K263*K263*SIN(2*RADIANS(J263)))</f>
        <v>6.18755627383404</v>
      </c>
      <c r="W263" s="0" t="n">
        <f aca="false">DEGREES(ACOS(COS(RADIANS(90.833))/(COS(RADIANS($B$2))*COS(RADIANS(T263)))-TAN(RADIANS($B$2))*TAN(RADIANS(T263))))</f>
        <v>94.8950121375235</v>
      </c>
      <c r="X263" s="7" t="n">
        <f aca="false">(720-4*$B$3-V263+$B$4*60)/1440</f>
        <v>0.504082444254282</v>
      </c>
      <c r="Y263" s="10" t="n">
        <f aca="false">(X263*1440-W263*4)/1440</f>
        <v>0.240485188316717</v>
      </c>
      <c r="Z263" s="7" t="n">
        <f aca="false">(X263*1440+W263*4)/1440</f>
        <v>0.767679700191847</v>
      </c>
      <c r="AA263" s="0" t="n">
        <f aca="false">8*W263</f>
        <v>759.160097100188</v>
      </c>
      <c r="AB263" s="0" t="n">
        <f aca="false">MOD(E263*1440+V263+4*$B$3-60*$B$4,1440)</f>
        <v>774.121280273834</v>
      </c>
      <c r="AC263" s="0" t="n">
        <f aca="false">IF(AB263/4&lt;0,AB263/4+180,AB263/4-180)</f>
        <v>13.5303200684585</v>
      </c>
      <c r="AD263" s="0" t="n">
        <f aca="false">DEGREES(ACOS(SIN(RADIANS($B$2))*SIN(RADIANS(T263))+COS(RADIANS($B$2))*COS(RADIANS(T263))*COS(RADIANS(AC263))))</f>
        <v>64.1961055660793</v>
      </c>
      <c r="AE263" s="0" t="n">
        <f aca="false">90-AD263</f>
        <v>25.8038944339207</v>
      </c>
      <c r="AF263" s="0" t="n">
        <f aca="false">IF(AE263&gt;85,0,IF(AE263&gt;5,58.1/TAN(RADIANS(AE263))-0.07/POWER(TAN(RADIANS(AE263)),3)+0.000086/POWER(TAN(RADIANS(AE263)),5),IF(AE263&gt;-0.575,1735+AE263*(-518.2+AE263*(103.4+AE263*(-12.79+AE263*0.711))),-20.772/TAN(RADIANS(AE263)))))/3600</f>
        <v>0.0332079811737562</v>
      </c>
      <c r="AG263" s="0" t="n">
        <f aca="false">AE263+AF263</f>
        <v>25.8371024150944</v>
      </c>
      <c r="AH263" s="0" t="n">
        <f aca="false"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>195.058007008023</v>
      </c>
    </row>
    <row r="264" customFormat="false" ht="15" hidden="false" customHeight="false" outlineLevel="0" collapsed="false">
      <c r="D264" s="6" t="n">
        <f aca="false">D263+1</f>
        <v>44824</v>
      </c>
      <c r="E264" s="7" t="n">
        <f aca="false">$B$5</f>
        <v>0.541666666666667</v>
      </c>
      <c r="F264" s="8" t="n">
        <f aca="false">D264+2415018.5+E264-$B$4/24</f>
        <v>2459843</v>
      </c>
      <c r="G264" s="9" t="n">
        <f aca="false">(F264-2451545)/36525</f>
        <v>0.227186858316222</v>
      </c>
      <c r="I264" s="0" t="n">
        <f aca="false">MOD(280.46646+G264*(36000.76983+G264*0.0003032),360)</f>
        <v>179.368270292445</v>
      </c>
      <c r="J264" s="0" t="n">
        <f aca="false">357.52911+G264*(35999.05029-0.0001537*G264)</f>
        <v>8536.04023981972</v>
      </c>
      <c r="K264" s="0" t="n">
        <f aca="false">0.016708634-G264*(0.000042037+0.0000001267*G264)</f>
        <v>0.0166990772065598</v>
      </c>
      <c r="L264" s="0" t="n">
        <f aca="false">SIN(RADIANS(J264))*(1.914602-G264*(0.004817+0.000014*G264))+SIN(RADIANS(2*J264))*(0.019993-0.000101*G264)+SIN(RADIANS(3*J264))*0.000289</f>
        <v>-1.84742647144623</v>
      </c>
      <c r="M264" s="0" t="n">
        <f aca="false">I264+L264</f>
        <v>177.520843820999</v>
      </c>
      <c r="N264" s="0" t="n">
        <f aca="false">J264+L264</f>
        <v>8534.19281334827</v>
      </c>
      <c r="O264" s="0" t="n">
        <f aca="false">(1.000001018*(1-K264*K264))/(1+K264*COS(RADIANS(N264)))</f>
        <v>1.00429051971416</v>
      </c>
      <c r="P264" s="0" t="n">
        <f aca="false">M264-0.00569-0.00478*SIN(RADIANS(125.04-1934.136*G264))</f>
        <v>177.511736907356</v>
      </c>
      <c r="Q264" s="0" t="n">
        <f aca="false">23+(26+((21.448-G264*(46.815+G264*(0.00059-G264*0.001813))))/60)/60</f>
        <v>23.4363367327875</v>
      </c>
      <c r="R264" s="0" t="n">
        <f aca="false">Q264+0.00256*COS(RADIANS(125.04-1934.136*G264))</f>
        <v>23.4381269219929</v>
      </c>
      <c r="S264" s="0" t="n">
        <f aca="false">DEGREES(ATAN2(COS(RADIANS(P264)),COS(RADIANS(R264))*SIN(RADIANS(P264))))</f>
        <v>177.716816109554</v>
      </c>
      <c r="T264" s="0" t="n">
        <f aca="false">DEGREES(ASIN(SIN(RADIANS(R264))*SIN(RADIANS(P264))))</f>
        <v>0.989465931253317</v>
      </c>
      <c r="U264" s="0" t="n">
        <f aca="false">TAN(RADIANS(R264/2))*TAN(RADIANS(R264/2))</f>
        <v>0.0430301328841575</v>
      </c>
      <c r="V264" s="0" t="n">
        <f aca="false">4*DEGREES(U264*SIN(2*RADIANS(I264))-2*K264*SIN(RADIANS(J264))+4*K264*U264*SIN(RADIANS(J264))*COS(2*RADIANS(I264))-0.5*U264*U264*SIN(4*RADIANS(I264))-1.25*K264*K264*SIN(2*RADIANS(J264)))</f>
        <v>6.54360613562444</v>
      </c>
      <c r="W264" s="0" t="n">
        <f aca="false">DEGREES(ACOS(COS(RADIANS(90.833))/(COS(RADIANS($B$2))*COS(RADIANS(T264)))-TAN(RADIANS($B$2))*TAN(RADIANS(T264))))</f>
        <v>94.0663355184562</v>
      </c>
      <c r="X264" s="7" t="n">
        <f aca="false">(720-4*$B$3-V264+$B$4*60)/1440</f>
        <v>0.503835187405816</v>
      </c>
      <c r="Y264" s="10" t="n">
        <f aca="false">(X264*1440-W264*4)/1440</f>
        <v>0.24253981096566</v>
      </c>
      <c r="Z264" s="7" t="n">
        <f aca="false">(X264*1440+W264*4)/1440</f>
        <v>0.765130563845973</v>
      </c>
      <c r="AA264" s="0" t="n">
        <f aca="false">8*W264</f>
        <v>752.53068414765</v>
      </c>
      <c r="AB264" s="0" t="n">
        <f aca="false">MOD(E264*1440+V264+4*$B$3-60*$B$4,1440)</f>
        <v>774.477330135625</v>
      </c>
      <c r="AC264" s="0" t="n">
        <f aca="false">IF(AB264/4&lt;0,AB264/4+180,AB264/4-180)</f>
        <v>13.6193325339061</v>
      </c>
      <c r="AD264" s="0" t="n">
        <f aca="false">DEGREES(ACOS(SIN(RADIANS($B$2))*SIN(RADIANS(T264))+COS(RADIANS($B$2))*COS(RADIANS(T264))*COS(RADIANS(AC264))))</f>
        <v>64.5916762434359</v>
      </c>
      <c r="AE264" s="0" t="n">
        <f aca="false">90-AD264</f>
        <v>25.4083237565641</v>
      </c>
      <c r="AF264" s="0" t="n">
        <f aca="false">IF(AE264&gt;85,0,IF(AE264&gt;5,58.1/TAN(RADIANS(AE264))-0.07/POWER(TAN(RADIANS(AE264)),3)+0.000086/POWER(TAN(RADIANS(AE264)),5),IF(AE264&gt;-0.575,1735+AE264*(-518.2+AE264*(103.4+AE264*(-12.79+AE264*0.711))),-20.772/TAN(RADIANS(AE264)))))/3600</f>
        <v>0.0337952518034875</v>
      </c>
      <c r="AG264" s="0" t="n">
        <f aca="false">AE264+AF264</f>
        <v>25.4421190083676</v>
      </c>
      <c r="AH264" s="0" t="n">
        <f aca="false"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>195.108426990828</v>
      </c>
    </row>
    <row r="265" customFormat="false" ht="15" hidden="false" customHeight="false" outlineLevel="0" collapsed="false">
      <c r="D265" s="6" t="n">
        <f aca="false">D264+1</f>
        <v>44825</v>
      </c>
      <c r="E265" s="7" t="n">
        <f aca="false">$B$5</f>
        <v>0.541666666666667</v>
      </c>
      <c r="F265" s="8" t="n">
        <f aca="false">D265+2415018.5+E265-$B$4/24</f>
        <v>2459844</v>
      </c>
      <c r="G265" s="9" t="n">
        <f aca="false">(F265-2451545)/36525</f>
        <v>0.227214236824093</v>
      </c>
      <c r="I265" s="0" t="n">
        <f aca="false">MOD(280.46646+G265*(36000.76983+G265*0.0003032),360)</f>
        <v>180.353917656383</v>
      </c>
      <c r="J265" s="0" t="n">
        <f aca="false">357.52911+G265*(35999.05029-0.0001537*G265)</f>
        <v>8537.02584009953</v>
      </c>
      <c r="K265" s="0" t="n">
        <f aca="false">0.016708634-G265*(0.000042037+0.0000001267*G265)</f>
        <v>0.0166990760540732</v>
      </c>
      <c r="L265" s="0" t="n">
        <f aca="false">SIN(RADIANS(J265))*(1.914602-G265*(0.004817+0.000014*G265))+SIN(RADIANS(2*J265))*(0.019993-0.000101*G265)+SIN(RADIANS(3*J265))*0.000289</f>
        <v>-1.85569472827044</v>
      </c>
      <c r="M265" s="0" t="n">
        <f aca="false">I265+L265</f>
        <v>178.498222928112</v>
      </c>
      <c r="N265" s="0" t="n">
        <f aca="false">J265+L265</f>
        <v>8535.17014537126</v>
      </c>
      <c r="O265" s="0" t="n">
        <f aca="false">(1.000001018*(1-K265*K265))/(1+K265*COS(RADIANS(N265)))</f>
        <v>1.00401343259699</v>
      </c>
      <c r="P265" s="0" t="n">
        <f aca="false">M265-0.00569-0.00478*SIN(RADIANS(125.04-1934.136*G265))</f>
        <v>178.489119105235</v>
      </c>
      <c r="Q265" s="0" t="n">
        <f aca="false">23+(26+((21.448-G265*(46.815+G265*(0.00059-G265*0.001813))))/60)/60</f>
        <v>23.4363363767529</v>
      </c>
      <c r="R265" s="0" t="n">
        <f aca="false">Q265+0.00256*COS(RADIANS(125.04-1934.136*G265))</f>
        <v>23.4381282564919</v>
      </c>
      <c r="S265" s="0" t="n">
        <f aca="false">DEGREES(ATAN2(COS(RADIANS(P265)),COS(RADIANS(R265))*SIN(RADIANS(P265))))</f>
        <v>178.613730852367</v>
      </c>
      <c r="T265" s="0" t="n">
        <f aca="false">DEGREES(ASIN(SIN(RADIANS(R265))*SIN(RADIANS(P265))))</f>
        <v>0.600907140800868</v>
      </c>
      <c r="U265" s="0" t="n">
        <f aca="false">TAN(RADIANS(R265/2))*TAN(RADIANS(R265/2))</f>
        <v>0.0430301379235574</v>
      </c>
      <c r="V265" s="0" t="n">
        <f aca="false">4*DEGREES(U265*SIN(2*RADIANS(I265))-2*K265*SIN(RADIANS(J265))+4*K265*U265*SIN(RADIANS(J265))*COS(2*RADIANS(I265))-0.5*U265*U265*SIN(4*RADIANS(I265))-1.25*K265*K265*SIN(2*RADIANS(J265)))</f>
        <v>6.89865675915367</v>
      </c>
      <c r="W265" s="0" t="n">
        <f aca="false">DEGREES(ACOS(COS(RADIANS(90.833))/(COS(RADIANS($B$2))*COS(RADIANS(T265)))-TAN(RADIANS($B$2))*TAN(RADIANS(T265))))</f>
        <v>93.2378216944201</v>
      </c>
      <c r="X265" s="7" t="n">
        <f aca="false">(720-4*$B$3-V265+$B$4*60)/1440</f>
        <v>0.50358862447281</v>
      </c>
      <c r="Y265" s="10" t="n">
        <f aca="false">(X265*1440-W265*4)/1440</f>
        <v>0.244594675321643</v>
      </c>
      <c r="Z265" s="7" t="n">
        <f aca="false">(X265*1440+W265*4)/1440</f>
        <v>0.762582573623977</v>
      </c>
      <c r="AA265" s="0" t="n">
        <f aca="false">8*W265</f>
        <v>745.902573555361</v>
      </c>
      <c r="AB265" s="0" t="n">
        <f aca="false">MOD(E265*1440+V265+4*$B$3-60*$B$4,1440)</f>
        <v>774.832380759154</v>
      </c>
      <c r="AC265" s="0" t="n">
        <f aca="false">IF(AB265/4&lt;0,AB265/4+180,AB265/4-180)</f>
        <v>13.7080951897884</v>
      </c>
      <c r="AD265" s="0" t="n">
        <f aca="false">DEGREES(ACOS(SIN(RADIANS($B$2))*SIN(RADIANS(T265))+COS(RADIANS($B$2))*COS(RADIANS(T265))*COS(RADIANS(AC265))))</f>
        <v>64.9876894450027</v>
      </c>
      <c r="AE265" s="0" t="n">
        <f aca="false">90-AD265</f>
        <v>25.0123105549973</v>
      </c>
      <c r="AF265" s="0" t="n">
        <f aca="false">IF(AE265&gt;85,0,IF(AE265&gt;5,58.1/TAN(RADIANS(AE265))-0.07/POWER(TAN(RADIANS(AE265)),3)+0.000086/POWER(TAN(RADIANS(AE265)),5),IF(AE265&gt;-0.575,1735+AE265*(-518.2+AE265*(103.4+AE265*(-12.79+AE265*0.711))),-20.772/TAN(RADIANS(AE265)))))/3600</f>
        <v>0.0344001871835425</v>
      </c>
      <c r="AG265" s="0" t="n">
        <f aca="false">AE265+AF265</f>
        <v>25.0467107421808</v>
      </c>
      <c r="AH265" s="0" t="n">
        <f aca="false"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>195.158210531862</v>
      </c>
    </row>
    <row r="266" customFormat="false" ht="15" hidden="false" customHeight="false" outlineLevel="0" collapsed="false">
      <c r="D266" s="6" t="n">
        <f aca="false">D265+1</f>
        <v>44826</v>
      </c>
      <c r="E266" s="7" t="n">
        <f aca="false">$B$5</f>
        <v>0.541666666666667</v>
      </c>
      <c r="F266" s="8" t="n">
        <f aca="false">D266+2415018.5+E266-$B$4/24</f>
        <v>2459845</v>
      </c>
      <c r="G266" s="9" t="n">
        <f aca="false">(F266-2451545)/36525</f>
        <v>0.227241615331964</v>
      </c>
      <c r="I266" s="0" t="n">
        <f aca="false">MOD(280.46646+G266*(36000.76983+G266*0.0003032),360)</f>
        <v>181.339565020318</v>
      </c>
      <c r="J266" s="0" t="n">
        <f aca="false">357.52911+G266*(35999.05029-0.0001537*G266)</f>
        <v>8538.01144037935</v>
      </c>
      <c r="K266" s="0" t="n">
        <f aca="false">0.016708634-G266*(0.000042037+0.0000001267*G266)</f>
        <v>0.0166990749015864</v>
      </c>
      <c r="L266" s="0" t="n">
        <f aca="false">SIN(RADIANS(J266))*(1.914602-G266*(0.004817+0.000014*G266))+SIN(RADIANS(2*J266))*(0.019993-0.000101*G266)+SIN(RADIANS(3*J266))*0.000289</f>
        <v>-1.86342217113836</v>
      </c>
      <c r="M266" s="0" t="n">
        <f aca="false">I266+L266</f>
        <v>179.47614284918</v>
      </c>
      <c r="N266" s="0" t="n">
        <f aca="false">J266+L266</f>
        <v>8536.14801820821</v>
      </c>
      <c r="O266" s="0" t="n">
        <f aca="false">(1.000001018*(1-K266*K266))/(1+K266*COS(RADIANS(N266)))</f>
        <v>1.00373509090671</v>
      </c>
      <c r="P266" s="0" t="n">
        <f aca="false">M266-0.00569-0.00478*SIN(RADIANS(125.04-1934.136*G266))</f>
        <v>179.467042119984</v>
      </c>
      <c r="Q266" s="0" t="n">
        <f aca="false">23+(26+((21.448-G266*(46.815+G266*(0.00059-G266*0.001813))))/60)/60</f>
        <v>23.4363360207183</v>
      </c>
      <c r="R266" s="0" t="n">
        <f aca="false">Q266+0.00256*COS(RADIANS(125.04-1934.136*G266))</f>
        <v>23.4381295894602</v>
      </c>
      <c r="S266" s="0" t="n">
        <f aca="false">DEGREES(ATAN2(COS(RADIANS(P266)),COS(RADIANS(R266))*SIN(RADIANS(P266))))</f>
        <v>179.511014176383</v>
      </c>
      <c r="T266" s="0" t="n">
        <f aca="false">DEGREES(ASIN(SIN(RADIANS(R266))*SIN(RADIANS(P266))))</f>
        <v>0.211985983539919</v>
      </c>
      <c r="U266" s="0" t="n">
        <f aca="false">TAN(RADIANS(R266/2))*TAN(RADIANS(R266/2))</f>
        <v>0.0430301429571776</v>
      </c>
      <c r="V266" s="0" t="n">
        <f aca="false">4*DEGREES(U266*SIN(2*RADIANS(I266))-2*K266*SIN(RADIANS(J266))+4*K266*U266*SIN(RADIANS(J266))*COS(2*RADIANS(I266))-0.5*U266*U266*SIN(4*RADIANS(I266))-1.25*K266*K266*SIN(2*RADIANS(J266)))</f>
        <v>7.25237404830107</v>
      </c>
      <c r="W266" s="0" t="n">
        <f aca="false">DEGREES(ACOS(COS(RADIANS(90.833))/(COS(RADIANS($B$2))*COS(RADIANS(T266)))-TAN(RADIANS($B$2))*TAN(RADIANS(T266))))</f>
        <v>92.4094214577427</v>
      </c>
      <c r="X266" s="7" t="n">
        <f aca="false">(720-4*$B$3-V266+$B$4*60)/1440</f>
        <v>0.503342987466458</v>
      </c>
      <c r="Y266" s="10" t="n">
        <f aca="false">(X266*1440-W266*4)/1440</f>
        <v>0.246650150083839</v>
      </c>
      <c r="Z266" s="7" t="n">
        <f aca="false">(X266*1440+W266*4)/1440</f>
        <v>0.760035824849076</v>
      </c>
      <c r="AA266" s="0" t="n">
        <f aca="false">8*W266</f>
        <v>739.275371661941</v>
      </c>
      <c r="AB266" s="0" t="n">
        <f aca="false">MOD(E266*1440+V266+4*$B$3-60*$B$4,1440)</f>
        <v>775.186098048301</v>
      </c>
      <c r="AC266" s="0" t="n">
        <f aca="false">IF(AB266/4&lt;0,AB266/4+180,AB266/4-180)</f>
        <v>13.7965245120753</v>
      </c>
      <c r="AD266" s="0" t="n">
        <f aca="false">DEGREES(ACOS(SIN(RADIANS($B$2))*SIN(RADIANS(T266))+COS(RADIANS($B$2))*COS(RADIANS(T266))*COS(RADIANS(AC266))))</f>
        <v>65.3840419914095</v>
      </c>
      <c r="AE266" s="0" t="n">
        <f aca="false">90-AD266</f>
        <v>24.6159580085906</v>
      </c>
      <c r="AF266" s="0" t="n">
        <f aca="false">IF(AE266&gt;85,0,IF(AE266&gt;5,58.1/TAN(RADIANS(AE266))-0.07/POWER(TAN(RADIANS(AE266)),3)+0.000086/POWER(TAN(RADIANS(AE266)),5),IF(AE266&gt;-0.575,1735+AE266*(-518.2+AE266*(103.4+AE266*(-12.79+AE266*0.711))),-20.772/TAN(RADIANS(AE266)))))/3600</f>
        <v>0.0350234844342576</v>
      </c>
      <c r="AG266" s="0" t="n">
        <f aca="false">AE266+AF266</f>
        <v>24.6509814930248</v>
      </c>
      <c r="AH266" s="0" t="n">
        <f aca="false"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>195.207279139863</v>
      </c>
    </row>
    <row r="267" customFormat="false" ht="15" hidden="false" customHeight="false" outlineLevel="0" collapsed="false">
      <c r="D267" s="6" t="n">
        <f aca="false">D266+1</f>
        <v>44827</v>
      </c>
      <c r="E267" s="7" t="n">
        <f aca="false">$B$5</f>
        <v>0.541666666666667</v>
      </c>
      <c r="F267" s="8" t="n">
        <f aca="false">D267+2415018.5+E267-$B$4/24</f>
        <v>2459846</v>
      </c>
      <c r="G267" s="9" t="n">
        <f aca="false">(F267-2451545)/36525</f>
        <v>0.227268993839836</v>
      </c>
      <c r="I267" s="0" t="n">
        <f aca="false">MOD(280.46646+G267*(36000.76983+G267*0.0003032),360)</f>
        <v>182.325212384256</v>
      </c>
      <c r="J267" s="0" t="n">
        <f aca="false">357.52911+G267*(35999.05029-0.0001537*G267)</f>
        <v>8538.99704065916</v>
      </c>
      <c r="K267" s="0" t="n">
        <f aca="false">0.016708634-G267*(0.000042037+0.0000001267*G267)</f>
        <v>0.0166990737490995</v>
      </c>
      <c r="L267" s="0" t="n">
        <f aca="false">SIN(RADIANS(J267))*(1.914602-G267*(0.004817+0.000014*G267))+SIN(RADIANS(2*J267))*(0.019993-0.000101*G267)+SIN(RADIANS(3*J267))*0.000289</f>
        <v>-1.87060598218882</v>
      </c>
      <c r="M267" s="0" t="n">
        <f aca="false">I267+L267</f>
        <v>180.454606402067</v>
      </c>
      <c r="N267" s="0" t="n">
        <f aca="false">J267+L267</f>
        <v>8537.12643467697</v>
      </c>
      <c r="O267" s="0" t="n">
        <f aca="false">(1.000001018*(1-K267*K267))/(1+K267*COS(RADIANS(N267)))</f>
        <v>1.00345557504512</v>
      </c>
      <c r="P267" s="0" t="n">
        <f aca="false">M267-0.00569-0.00478*SIN(RADIANS(125.04-1934.136*G267))</f>
        <v>180.445508769466</v>
      </c>
      <c r="Q267" s="0" t="n">
        <f aca="false">23+(26+((21.448-G267*(46.815+G267*(0.00059-G267*0.001813))))/60)/60</f>
        <v>23.4363356646837</v>
      </c>
      <c r="R267" s="0" t="n">
        <f aca="false">Q267+0.00256*COS(RADIANS(125.04-1934.136*G267))</f>
        <v>23.4381309208966</v>
      </c>
      <c r="S267" s="0" t="n">
        <f aca="false">DEGREES(ATAN2(COS(RADIANS(P267)),COS(RADIANS(R267))*SIN(RADIANS(P267))))</f>
        <v>-179.591248803902</v>
      </c>
      <c r="T267" s="0" t="n">
        <f aca="false">DEGREES(ASIN(SIN(RADIANS(R267))*SIN(RADIANS(P267))))</f>
        <v>-0.177203431338612</v>
      </c>
      <c r="U267" s="0" t="n">
        <f aca="false">TAN(RADIANS(R267/2))*TAN(RADIANS(R267/2))</f>
        <v>0.0430301479850129</v>
      </c>
      <c r="V267" s="0" t="n">
        <f aca="false">4*DEGREES(U267*SIN(2*RADIANS(I267))-2*K267*SIN(RADIANS(J267))+4*K267*U267*SIN(RADIANS(J267))*COS(2*RADIANS(I267))-0.5*U267*U267*SIN(4*RADIANS(I267))-1.25*K267*K267*SIN(2*RADIANS(J267)))</f>
        <v>7.60442225420168</v>
      </c>
      <c r="W267" s="0" t="n">
        <f aca="false">DEGREES(ACOS(COS(RADIANS(90.833))/(COS(RADIANS($B$2))*COS(RADIANS(T267)))-TAN(RADIANS($B$2))*TAN(RADIANS(T267))))</f>
        <v>91.5810859572801</v>
      </c>
      <c r="X267" s="7" t="n">
        <f aca="false">(720-4*$B$3-V267+$B$4*60)/1440</f>
        <v>0.503098509545693</v>
      </c>
      <c r="Y267" s="10" t="n">
        <f aca="false">(X267*1440-W267*4)/1440</f>
        <v>0.248706604108804</v>
      </c>
      <c r="Z267" s="7" t="n">
        <f aca="false">(X267*1440+W267*4)/1440</f>
        <v>0.757490414982582</v>
      </c>
      <c r="AA267" s="0" t="n">
        <f aca="false">8*W267</f>
        <v>732.648687658241</v>
      </c>
      <c r="AB267" s="0" t="n">
        <f aca="false">MOD(E267*1440+V267+4*$B$3-60*$B$4,1440)</f>
        <v>775.538146254202</v>
      </c>
      <c r="AC267" s="0" t="n">
        <f aca="false">IF(AB267/4&lt;0,AB267/4+180,AB267/4-180)</f>
        <v>13.8845365635504</v>
      </c>
      <c r="AD267" s="0" t="n">
        <f aca="false">DEGREES(ACOS(SIN(RADIANS($B$2))*SIN(RADIANS(T267))+COS(RADIANS($B$2))*COS(RADIANS(T267))*COS(RADIANS(AC267))))</f>
        <v>65.780630202958</v>
      </c>
      <c r="AE267" s="0" t="n">
        <f aca="false">90-AD267</f>
        <v>24.219369797042</v>
      </c>
      <c r="AF267" s="0" t="n">
        <f aca="false">IF(AE267&gt;85,0,IF(AE267&gt;5,58.1/TAN(RADIANS(AE267))-0.07/POWER(TAN(RADIANS(AE267)),3)+0.000086/POWER(TAN(RADIANS(AE267)),5),IF(AE267&gt;-0.575,1735+AE267*(-518.2+AE267*(103.4+AE267*(-12.79+AE267*0.711))),-20.772/TAN(RADIANS(AE267)))))/3600</f>
        <v>0.0356658763725197</v>
      </c>
      <c r="AG267" s="0" t="n">
        <f aca="false">AE267+AF267</f>
        <v>24.2550356734145</v>
      </c>
      <c r="AH267" s="0" t="n">
        <f aca="false"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>195.255554981589</v>
      </c>
    </row>
    <row r="268" customFormat="false" ht="15" hidden="false" customHeight="false" outlineLevel="0" collapsed="false">
      <c r="D268" s="6" t="n">
        <f aca="false">D267+1</f>
        <v>44828</v>
      </c>
      <c r="E268" s="7" t="n">
        <f aca="false">$B$5</f>
        <v>0.541666666666667</v>
      </c>
      <c r="F268" s="8" t="n">
        <f aca="false">D268+2415018.5+E268-$B$4/24</f>
        <v>2459847</v>
      </c>
      <c r="G268" s="9" t="n">
        <f aca="false">(F268-2451545)/36525</f>
        <v>0.227296372347707</v>
      </c>
      <c r="I268" s="0" t="n">
        <f aca="false">MOD(280.46646+G268*(36000.76983+G268*0.0003032),360)</f>
        <v>183.310859748195</v>
      </c>
      <c r="J268" s="0" t="n">
        <f aca="false">357.52911+G268*(35999.05029-0.0001537*G268)</f>
        <v>8539.98264093897</v>
      </c>
      <c r="K268" s="0" t="n">
        <f aca="false">0.016708634-G268*(0.000042037+0.0000001267*G268)</f>
        <v>0.0166990725966123</v>
      </c>
      <c r="L268" s="0" t="n">
        <f aca="false">SIN(RADIANS(J268))*(1.914602-G268*(0.004817+0.000014*G268))+SIN(RADIANS(2*J268))*(0.019993-0.000101*G268)+SIN(RADIANS(3*J268))*0.000289</f>
        <v>-1.87724349442317</v>
      </c>
      <c r="M268" s="0" t="n">
        <f aca="false">I268+L268</f>
        <v>181.433616253772</v>
      </c>
      <c r="N268" s="0" t="n">
        <f aca="false">J268+L268</f>
        <v>8538.10539744455</v>
      </c>
      <c r="O268" s="0" t="n">
        <f aca="false">(1.000001018*(1-K268*K268))/(1+K268*COS(RADIANS(N268)))</f>
        <v>1.00317496588837</v>
      </c>
      <c r="P268" s="0" t="n">
        <f aca="false">M268-0.00569-0.00478*SIN(RADIANS(125.04-1934.136*G268))</f>
        <v>181.424521720677</v>
      </c>
      <c r="Q268" s="0" t="n">
        <f aca="false">23+(26+((21.448-G268*(46.815+G268*(0.00059-G268*0.001813))))/60)/60</f>
        <v>23.4363353086492</v>
      </c>
      <c r="R268" s="0" t="n">
        <f aca="false">Q268+0.00256*COS(RADIANS(125.04-1934.136*G268))</f>
        <v>23.4381322507995</v>
      </c>
      <c r="S268" s="0" t="n">
        <f aca="false">DEGREES(ATAN2(COS(RADIANS(P268)),COS(RADIANS(R268))*SIN(RADIANS(P268))))</f>
        <v>-178.692972809393</v>
      </c>
      <c r="T268" s="0" t="n">
        <f aca="false">DEGREES(ASIN(SIN(RADIANS(R268))*SIN(RADIANS(P268))))</f>
        <v>-0.566566623345764</v>
      </c>
      <c r="U268" s="0" t="n">
        <f aca="false">TAN(RADIANS(R268/2))*TAN(RADIANS(R268/2))</f>
        <v>0.0430301530070577</v>
      </c>
      <c r="V268" s="0" t="n">
        <f aca="false">4*DEGREES(U268*SIN(2*RADIANS(I268))-2*K268*SIN(RADIANS(J268))+4*K268*U268*SIN(RADIANS(J268))*COS(2*RADIANS(I268))-0.5*U268*U268*SIN(4*RADIANS(I268))-1.25*K268*K268*SIN(2*RADIANS(J268)))</f>
        <v>7.95446410746875</v>
      </c>
      <c r="W268" s="0" t="n">
        <f aca="false">DEGREES(ACOS(COS(RADIANS(90.833))/(COS(RADIANS($B$2))*COS(RADIANS(T268)))-TAN(RADIANS($B$2))*TAN(RADIANS(T268))))</f>
        <v>90.7527668193167</v>
      </c>
      <c r="X268" s="7" t="n">
        <f aca="false">(720-4*$B$3-V268+$B$4*60)/1440</f>
        <v>0.502855424925369</v>
      </c>
      <c r="Y268" s="10" t="n">
        <f aca="false">(X268*1440-W268*4)/1440</f>
        <v>0.250764405982822</v>
      </c>
      <c r="Z268" s="7" t="n">
        <f aca="false">(X268*1440+W268*4)/1440</f>
        <v>0.754946443867915</v>
      </c>
      <c r="AA268" s="0" t="n">
        <f aca="false">8*W268</f>
        <v>726.022134554534</v>
      </c>
      <c r="AB268" s="0" t="n">
        <f aca="false">MOD(E268*1440+V268+4*$B$3-60*$B$4,1440)</f>
        <v>775.888188107469</v>
      </c>
      <c r="AC268" s="0" t="n">
        <f aca="false">IF(AB268/4&lt;0,AB268/4+180,AB268/4-180)</f>
        <v>13.9720470268672</v>
      </c>
      <c r="AD268" s="0" t="n">
        <f aca="false">DEGREES(ACOS(SIN(RADIANS($B$2))*SIN(RADIANS(T268))+COS(RADIANS($B$2))*COS(RADIANS(T268))*COS(RADIANS(AC268))))</f>
        <v>66.1773498918348</v>
      </c>
      <c r="AE268" s="0" t="n">
        <f aca="false">90-AD268</f>
        <v>23.8226501081652</v>
      </c>
      <c r="AF268" s="0" t="n">
        <f aca="false">IF(AE268&gt;85,0,IF(AE268&gt;5,58.1/TAN(RADIANS(AE268))-0.07/POWER(TAN(RADIANS(AE268)),3)+0.000086/POWER(TAN(RADIANS(AE268)),5),IF(AE268&gt;-0.575,1735+AE268*(-518.2+AE268*(103.4+AE268*(-12.79+AE268*0.711))),-20.772/TAN(RADIANS(AE268)))))/3600</f>
        <v>0.0363281335530467</v>
      </c>
      <c r="AG268" s="0" t="n">
        <f aca="false">AE268+AF268</f>
        <v>23.8589782417183</v>
      </c>
      <c r="AH268" s="0" t="n">
        <f aca="false"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>195.302960915349</v>
      </c>
    </row>
    <row r="269" customFormat="false" ht="15" hidden="false" customHeight="false" outlineLevel="0" collapsed="false">
      <c r="D269" s="6" t="n">
        <f aca="false">D268+1</f>
        <v>44829</v>
      </c>
      <c r="E269" s="7" t="n">
        <f aca="false">$B$5</f>
        <v>0.541666666666667</v>
      </c>
      <c r="F269" s="8" t="n">
        <f aca="false">D269+2415018.5+E269-$B$4/24</f>
        <v>2459848</v>
      </c>
      <c r="G269" s="9" t="n">
        <f aca="false">(F269-2451545)/36525</f>
        <v>0.227323750855578</v>
      </c>
      <c r="I269" s="0" t="n">
        <f aca="false">MOD(280.46646+G269*(36000.76983+G269*0.0003032),360)</f>
        <v>184.296507112133</v>
      </c>
      <c r="J269" s="0" t="n">
        <f aca="false">357.52911+G269*(35999.05029-0.0001537*G269)</f>
        <v>8540.96824121878</v>
      </c>
      <c r="K269" s="0" t="n">
        <f aca="false">0.016708634-G269*(0.000042037+0.0000001267*G269)</f>
        <v>0.016699071444125</v>
      </c>
      <c r="L269" s="0" t="n">
        <f aca="false">SIN(RADIANS(J269))*(1.914602-G269*(0.004817+0.000014*G269))+SIN(RADIANS(2*J269))*(0.019993-0.000101*G269)+SIN(RADIANS(3*J269))*0.000289</f>
        <v>-1.88333219310546</v>
      </c>
      <c r="M269" s="0" t="n">
        <f aca="false">I269+L269</f>
        <v>182.413174919027</v>
      </c>
      <c r="N269" s="0" t="n">
        <f aca="false">J269+L269</f>
        <v>8539.08490902568</v>
      </c>
      <c r="O269" s="0" t="n">
        <f aca="false">(1.000001018*(1-K269*K269))/(1+K269*COS(RADIANS(N269)))</f>
        <v>1.0028933447655</v>
      </c>
      <c r="P269" s="0" t="n">
        <f aca="false">M269-0.00569-0.00478*SIN(RADIANS(125.04-1934.136*G269))</f>
        <v>182.404083488346</v>
      </c>
      <c r="Q269" s="0" t="n">
        <f aca="false">23+(26+((21.448-G269*(46.815+G269*(0.00059-G269*0.001813))))/60)/60</f>
        <v>23.4363349526146</v>
      </c>
      <c r="R269" s="0" t="n">
        <f aca="false">Q269+0.00256*COS(RADIANS(125.04-1934.136*G269))</f>
        <v>23.4381335791674</v>
      </c>
      <c r="S269" s="0" t="n">
        <f aca="false">DEGREES(ATAN2(COS(RADIANS(P269)),COS(RADIANS(R269))*SIN(RADIANS(P269))))</f>
        <v>-177.794072445818</v>
      </c>
      <c r="T269" s="0" t="n">
        <f aca="false">DEGREES(ASIN(SIN(RADIANS(R269))*SIN(RADIANS(P269))))</f>
        <v>-0.956008725289248</v>
      </c>
      <c r="U269" s="0" t="n">
        <f aca="false">TAN(RADIANS(R269/2))*TAN(RADIANS(R269/2))</f>
        <v>0.0430301580233067</v>
      </c>
      <c r="V269" s="0" t="n">
        <f aca="false">4*DEGREES(U269*SIN(2*RADIANS(I269))-2*K269*SIN(RADIANS(J269))+4*K269*U269*SIN(RADIANS(J269))*COS(2*RADIANS(I269))-0.5*U269*U269*SIN(4*RADIANS(I269))-1.25*K269*K269*SIN(2*RADIANS(J269)))</f>
        <v>8.30216095775978</v>
      </c>
      <c r="W269" s="0" t="n">
        <f aca="false">DEGREES(ACOS(COS(RADIANS(90.833))/(COS(RADIANS($B$2))*COS(RADIANS(T269)))-TAN(RADIANS($B$2))*TAN(RADIANS(T269))))</f>
        <v>89.9244162706957</v>
      </c>
      <c r="X269" s="7" t="n">
        <f aca="false">(720-4*$B$3-V269+$B$4*60)/1440</f>
        <v>0.502613968779334</v>
      </c>
      <c r="Y269" s="10" t="n">
        <f aca="false">(X269*1440-W269*4)/1440</f>
        <v>0.252823923582957</v>
      </c>
      <c r="Z269" s="7" t="n">
        <f aca="false">(X269*1440+W269*4)/1440</f>
        <v>0.752404013975711</v>
      </c>
      <c r="AA269" s="0" t="n">
        <f aca="false">8*W269</f>
        <v>719.395330165566</v>
      </c>
      <c r="AB269" s="0" t="n">
        <f aca="false">MOD(E269*1440+V269+4*$B$3-60*$B$4,1440)</f>
        <v>776.23588495776</v>
      </c>
      <c r="AC269" s="0" t="n">
        <f aca="false">IF(AB269/4&lt;0,AB269/4+180,AB269/4-180)</f>
        <v>14.0589712394399</v>
      </c>
      <c r="AD269" s="0" t="n">
        <f aca="false">DEGREES(ACOS(SIN(RADIANS($B$2))*SIN(RADIANS(T269))+COS(RADIANS($B$2))*COS(RADIANS(T269))*COS(RADIANS(AC269))))</f>
        <v>66.5740963551318</v>
      </c>
      <c r="AE269" s="0" t="n">
        <f aca="false">90-AD269</f>
        <v>23.4259036448682</v>
      </c>
      <c r="AF269" s="0" t="n">
        <f aca="false">IF(AE269&gt;85,0,IF(AE269&gt;5,58.1/TAN(RADIANS(AE269))-0.07/POWER(TAN(RADIANS(AE269)),3)+0.000086/POWER(TAN(RADIANS(AE269)),5),IF(AE269&gt;-0.575,1735+AE269*(-518.2+AE269*(103.4+AE269*(-12.79+AE269*0.711))),-20.772/TAN(RADIANS(AE269)))))/3600</f>
        <v>0.0370110664375301</v>
      </c>
      <c r="AG269" s="0" t="n">
        <f aca="false">AE269+AF269</f>
        <v>23.4629147113057</v>
      </c>
      <c r="AH269" s="0" t="n">
        <f aca="false"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>195.349420525351</v>
      </c>
    </row>
    <row r="270" customFormat="false" ht="15" hidden="false" customHeight="false" outlineLevel="0" collapsed="false">
      <c r="D270" s="6" t="n">
        <f aca="false">D269+1</f>
        <v>44830</v>
      </c>
      <c r="E270" s="7" t="n">
        <f aca="false">$B$5</f>
        <v>0.541666666666667</v>
      </c>
      <c r="F270" s="8" t="n">
        <f aca="false">D270+2415018.5+E270-$B$4/24</f>
        <v>2459849</v>
      </c>
      <c r="G270" s="9" t="n">
        <f aca="false">(F270-2451545)/36525</f>
        <v>0.22735112936345</v>
      </c>
      <c r="I270" s="0" t="n">
        <f aca="false">MOD(280.46646+G270*(36000.76983+G270*0.0003032),360)</f>
        <v>185.28215447607</v>
      </c>
      <c r="J270" s="0" t="n">
        <f aca="false">357.52911+G270*(35999.05029-0.0001537*G270)</f>
        <v>8541.95384149859</v>
      </c>
      <c r="K270" s="0" t="n">
        <f aca="false">0.016708634-G270*(0.000042037+0.0000001267*G270)</f>
        <v>0.0166990702916374</v>
      </c>
      <c r="L270" s="0" t="n">
        <f aca="false">SIN(RADIANS(J270))*(1.914602-G270*(0.004817+0.000014*G270))+SIN(RADIANS(2*J270))*(0.019993-0.000101*G270)+SIN(RADIANS(3*J270))*0.000289</f>
        <v>-1.88886971713123</v>
      </c>
      <c r="M270" s="0" t="n">
        <f aca="false">I270+L270</f>
        <v>183.393284758939</v>
      </c>
      <c r="N270" s="0" t="n">
        <f aca="false">J270+L270</f>
        <v>8540.06497178146</v>
      </c>
      <c r="O270" s="0" t="n">
        <f aca="false">(1.000001018*(1-K270*K270))/(1+K270*COS(RADIANS(N270)))</f>
        <v>1.00261079343665</v>
      </c>
      <c r="P270" s="0" t="n">
        <f aca="false">M270-0.00569-0.00478*SIN(RADIANS(125.04-1934.136*G270))</f>
        <v>183.384196433576</v>
      </c>
      <c r="Q270" s="0" t="n">
        <f aca="false">23+(26+((21.448-G270*(46.815+G270*(0.00059-G270*0.001813))))/60)/60</f>
        <v>23.43633459658</v>
      </c>
      <c r="R270" s="0" t="n">
        <f aca="false">Q270+0.00256*COS(RADIANS(125.04-1934.136*G270))</f>
        <v>23.438134905999</v>
      </c>
      <c r="S270" s="0" t="n">
        <f aca="false">DEGREES(ATAN2(COS(RADIANS(P270)),COS(RADIANS(R270))*SIN(RADIANS(P270))))</f>
        <v>-176.894462253766</v>
      </c>
      <c r="T270" s="0" t="n">
        <f aca="false">DEGREES(ASIN(SIN(RADIANS(R270))*SIN(RADIANS(P270))))</f>
        <v>-1.34543446802827</v>
      </c>
      <c r="U270" s="0" t="n">
        <f aca="false">TAN(RADIANS(R270/2))*TAN(RADIANS(R270/2))</f>
        <v>0.0430301630337544</v>
      </c>
      <c r="V270" s="0" t="n">
        <f aca="false">4*DEGREES(U270*SIN(2*RADIANS(I270))-2*K270*SIN(RADIANS(J270))+4*K270*U270*SIN(RADIANS(J270))*COS(2*RADIANS(I270))-0.5*U270*U270*SIN(4*RADIANS(I270))-1.25*K270*K270*SIN(2*RADIANS(J270)))</f>
        <v>8.64717292170005</v>
      </c>
      <c r="W270" s="0" t="n">
        <f aca="false">DEGREES(ACOS(COS(RADIANS(90.833))/(COS(RADIANS($B$2))*COS(RADIANS(T270)))-TAN(RADIANS($B$2))*TAN(RADIANS(T270))))</f>
        <v>89.0959872645729</v>
      </c>
      <c r="X270" s="7" t="n">
        <f aca="false">(720-4*$B$3-V270+$B$4*60)/1440</f>
        <v>0.502374377137708</v>
      </c>
      <c r="Y270" s="10" t="n">
        <f aca="false">(X270*1440-W270*4)/1440</f>
        <v>0.254885523625006</v>
      </c>
      <c r="Z270" s="7" t="n">
        <f aca="false">(X270*1440+W270*4)/1440</f>
        <v>0.749863230650411</v>
      </c>
      <c r="AA270" s="0" t="n">
        <f aca="false">8*W270</f>
        <v>712.767898116583</v>
      </c>
      <c r="AB270" s="0" t="n">
        <f aca="false">MOD(E270*1440+V270+4*$B$3-60*$B$4,1440)</f>
        <v>776.5808969217</v>
      </c>
      <c r="AC270" s="0" t="n">
        <f aca="false">IF(AB270/4&lt;0,AB270/4+180,AB270/4-180)</f>
        <v>14.145224230425</v>
      </c>
      <c r="AD270" s="0" t="n">
        <f aca="false">DEGREES(ACOS(SIN(RADIANS($B$2))*SIN(RADIANS(T270))+COS(RADIANS($B$2))*COS(RADIANS(T270))*COS(RADIANS(AC270))))</f>
        <v>66.970764368764</v>
      </c>
      <c r="AE270" s="0" t="n">
        <f aca="false">90-AD270</f>
        <v>23.029235631236</v>
      </c>
      <c r="AF270" s="0" t="n">
        <f aca="false">IF(AE270&gt;85,0,IF(AE270&gt;5,58.1/TAN(RADIANS(AE270))-0.07/POWER(TAN(RADIANS(AE270)),3)+0.000086/POWER(TAN(RADIANS(AE270)),5),IF(AE270&gt;-0.575,1735+AE270*(-518.2+AE270*(103.4+AE270*(-12.79+AE270*0.711))),-20.772/TAN(RADIANS(AE270)))))/3600</f>
        <v>0.0377155276996128</v>
      </c>
      <c r="AG270" s="0" t="n">
        <f aca="false">AE270+AF270</f>
        <v>23.0669511589356</v>
      </c>
      <c r="AH270" s="0" t="n">
        <f aca="false"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>195.394858157123</v>
      </c>
    </row>
    <row r="271" customFormat="false" ht="15" hidden="false" customHeight="false" outlineLevel="0" collapsed="false">
      <c r="D271" s="6" t="n">
        <f aca="false">D270+1</f>
        <v>44831</v>
      </c>
      <c r="E271" s="7" t="n">
        <f aca="false">$B$5</f>
        <v>0.541666666666667</v>
      </c>
      <c r="F271" s="8" t="n">
        <f aca="false">D271+2415018.5+E271-$B$4/24</f>
        <v>2459850</v>
      </c>
      <c r="G271" s="9" t="n">
        <f aca="false">(F271-2451545)/36525</f>
        <v>0.227378507871321</v>
      </c>
      <c r="I271" s="0" t="n">
        <f aca="false">MOD(280.46646+G271*(36000.76983+G271*0.0003032),360)</f>
        <v>186.267801840009</v>
      </c>
      <c r="J271" s="0" t="n">
        <f aca="false">357.52911+G271*(35999.05029-0.0001537*G271)</f>
        <v>8542.9394417784</v>
      </c>
      <c r="K271" s="0" t="n">
        <f aca="false">0.016708634-G271*(0.000042037+0.0000001267*G271)</f>
        <v>0.0166990691391497</v>
      </c>
      <c r="L271" s="0" t="n">
        <f aca="false">SIN(RADIANS(J271))*(1.914602-G271*(0.004817+0.000014*G271))+SIN(RADIANS(2*J271))*(0.019993-0.000101*G271)+SIN(RADIANS(3*J271))*0.000289</f>
        <v>-1.89385386036332</v>
      </c>
      <c r="M271" s="0" t="n">
        <f aca="false">I271+L271</f>
        <v>184.373947979646</v>
      </c>
      <c r="N271" s="0" t="n">
        <f aca="false">J271+L271</f>
        <v>8541.04558791804</v>
      </c>
      <c r="O271" s="0" t="n">
        <f aca="false">(1.000001018*(1-K271*K271))/(1+K271*COS(RADIANS(N271)))</f>
        <v>1.00232739407092</v>
      </c>
      <c r="P271" s="0" t="n">
        <f aca="false">M271-0.00569-0.00478*SIN(RADIANS(125.04-1934.136*G271))</f>
        <v>184.364862762505</v>
      </c>
      <c r="Q271" s="0" t="n">
        <f aca="false">23+(26+((21.448-G271*(46.815+G271*(0.00059-G271*0.001813))))/60)/60</f>
        <v>23.4363342405454</v>
      </c>
      <c r="R271" s="0" t="n">
        <f aca="false">Q271+0.00256*COS(RADIANS(125.04-1934.136*G271))</f>
        <v>23.4381362312929</v>
      </c>
      <c r="S271" s="0" t="n">
        <f aca="false">DEGREES(ATAN2(COS(RADIANS(P271)),COS(RADIANS(R271))*SIN(RADIANS(P271))))</f>
        <v>-175.994056759466</v>
      </c>
      <c r="T271" s="0" t="n">
        <f aca="false">DEGREES(ASIN(SIN(RADIANS(R271))*SIN(RADIANS(P271))))</f>
        <v>-1.73474816544468</v>
      </c>
      <c r="U271" s="0" t="n">
        <f aca="false">TAN(RADIANS(R271/2))*TAN(RADIANS(R271/2))</f>
        <v>0.0430301680383952</v>
      </c>
      <c r="V271" s="0" t="n">
        <f aca="false">4*DEGREES(U271*SIN(2*RADIANS(I271))-2*K271*SIN(RADIANS(J271))+4*K271*U271*SIN(RADIANS(J271))*COS(2*RADIANS(I271))-0.5*U271*U271*SIN(4*RADIANS(I271))-1.25*K271*K271*SIN(2*RADIANS(J271)))</f>
        <v>8.98915904013446</v>
      </c>
      <c r="W271" s="0" t="n">
        <f aca="false">DEGREES(ACOS(COS(RADIANS(90.833))/(COS(RADIANS($B$2))*COS(RADIANS(T271)))-TAN(RADIANS($B$2))*TAN(RADIANS(T271))))</f>
        <v>88.2674336092134</v>
      </c>
      <c r="X271" s="7" t="n">
        <f aca="false">(720-4*$B$3-V271+$B$4*60)/1440</f>
        <v>0.502136886777684</v>
      </c>
      <c r="Y271" s="10" t="n">
        <f aca="false">(X271*1440-W271*4)/1440</f>
        <v>0.256949571196536</v>
      </c>
      <c r="Z271" s="7" t="n">
        <f aca="false">(X271*1440+W271*4)/1440</f>
        <v>0.747324202358833</v>
      </c>
      <c r="AA271" s="0" t="n">
        <f aca="false">8*W271</f>
        <v>706.139468873707</v>
      </c>
      <c r="AB271" s="0" t="n">
        <f aca="false">MOD(E271*1440+V271+4*$B$3-60*$B$4,1440)</f>
        <v>776.922883040135</v>
      </c>
      <c r="AC271" s="0" t="n">
        <f aca="false">IF(AB271/4&lt;0,AB271/4+180,AB271/4-180)</f>
        <v>14.2307207600336</v>
      </c>
      <c r="AD271" s="0" t="n">
        <f aca="false">DEGREES(ACOS(SIN(RADIANS($B$2))*SIN(RADIANS(T271))+COS(RADIANS($B$2))*COS(RADIANS(T271))*COS(RADIANS(AC271))))</f>
        <v>67.367248182359</v>
      </c>
      <c r="AE271" s="0" t="n">
        <f aca="false">90-AD271</f>
        <v>22.632751817641</v>
      </c>
      <c r="AF271" s="0" t="n">
        <f aca="false">IF(AE271&gt;85,0,IF(AE271&gt;5,58.1/TAN(RADIANS(AE271))-0.07/POWER(TAN(RADIANS(AE271)),3)+0.000086/POWER(TAN(RADIANS(AE271)),5),IF(AE271&gt;-0.575,1735+AE271*(-518.2+AE271*(103.4+AE271*(-12.79+AE271*0.711))),-20.772/TAN(RADIANS(AE271)))))/3600</f>
        <v>0.0384424146740386</v>
      </c>
      <c r="AG271" s="0" t="n">
        <f aca="false">AE271+AF271</f>
        <v>22.671194232315</v>
      </c>
      <c r="AH271" s="0" t="n">
        <f aca="false"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>195.439198954214</v>
      </c>
    </row>
    <row r="272" customFormat="false" ht="15" hidden="false" customHeight="false" outlineLevel="0" collapsed="false">
      <c r="D272" s="6" t="n">
        <f aca="false">D271+1</f>
        <v>44832</v>
      </c>
      <c r="E272" s="7" t="n">
        <f aca="false">$B$5</f>
        <v>0.541666666666667</v>
      </c>
      <c r="F272" s="8" t="n">
        <f aca="false">D272+2415018.5+E272-$B$4/24</f>
        <v>2459851</v>
      </c>
      <c r="G272" s="9" t="n">
        <f aca="false">(F272-2451545)/36525</f>
        <v>0.227405886379192</v>
      </c>
      <c r="I272" s="0" t="n">
        <f aca="false">MOD(280.46646+G272*(36000.76983+G272*0.0003032),360)</f>
        <v>187.253449203949</v>
      </c>
      <c r="J272" s="0" t="n">
        <f aca="false">357.52911+G272*(35999.05029-0.0001537*G272)</f>
        <v>8543.92504205822</v>
      </c>
      <c r="K272" s="0" t="n">
        <f aca="false">0.016708634-G272*(0.000042037+0.0000001267*G272)</f>
        <v>0.0166990679866618</v>
      </c>
      <c r="L272" s="0" t="n">
        <f aca="false">SIN(RADIANS(J272))*(1.914602-G272*(0.004817+0.000014*G272))+SIN(RADIANS(2*J272))*(0.019993-0.000101*G272)+SIN(RADIANS(3*J272))*0.000289</f>
        <v>-1.89828257293394</v>
      </c>
      <c r="M272" s="0" t="n">
        <f aca="false">I272+L272</f>
        <v>185.355166631015</v>
      </c>
      <c r="N272" s="0" t="n">
        <f aca="false">J272+L272</f>
        <v>8542.02675948528</v>
      </c>
      <c r="O272" s="0" t="n">
        <f aca="false">(1.000001018*(1-K272*K272))/(1+K272*COS(RADIANS(N272)))</f>
        <v>1.00204322922409</v>
      </c>
      <c r="P272" s="0" t="n">
        <f aca="false">M272-0.00569-0.00478*SIN(RADIANS(125.04-1934.136*G272))</f>
        <v>185.346084524996</v>
      </c>
      <c r="Q272" s="0" t="n">
        <f aca="false">23+(26+((21.448-G272*(46.815+G272*(0.00059-G272*0.001813))))/60)/60</f>
        <v>23.4363338845108</v>
      </c>
      <c r="R272" s="0" t="n">
        <f aca="false">Q272+0.00256*COS(RADIANS(125.04-1934.136*G272))</f>
        <v>23.4381375550475</v>
      </c>
      <c r="S272" s="0" t="n">
        <f aca="false">DEGREES(ATAN2(COS(RADIANS(P272)),COS(RADIANS(R272))*SIN(RADIANS(P272))))</f>
        <v>-175.092770526387</v>
      </c>
      <c r="T272" s="0" t="n">
        <f aca="false">DEGREES(ASIN(SIN(RADIANS(R272))*SIN(RADIANS(P272))))</f>
        <v>-2.12385369970334</v>
      </c>
      <c r="U272" s="0" t="n">
        <f aca="false">TAN(RADIANS(R272/2))*TAN(RADIANS(R272/2))</f>
        <v>0.043030173037224</v>
      </c>
      <c r="V272" s="0" t="n">
        <f aca="false">4*DEGREES(U272*SIN(2*RADIANS(I272))-2*K272*SIN(RADIANS(J272))+4*K272*U272*SIN(RADIANS(J272))*COS(2*RADIANS(I272))-0.5*U272*U272*SIN(4*RADIANS(I272))-1.25*K272*K272*SIN(2*RADIANS(J272)))</f>
        <v>9.3277774456554</v>
      </c>
      <c r="W272" s="0" t="n">
        <f aca="false">DEGREES(ACOS(COS(RADIANS(90.833))/(COS(RADIANS($B$2))*COS(RADIANS(T272)))-TAN(RADIANS($B$2))*TAN(RADIANS(T272))))</f>
        <v>87.4387101002307</v>
      </c>
      <c r="X272" s="7" t="n">
        <f aca="false">(720-4*$B$3-V272+$B$4*60)/1440</f>
        <v>0.501901735107184</v>
      </c>
      <c r="Y272" s="10" t="n">
        <f aca="false">(X272*1440-W272*4)/1440</f>
        <v>0.259016429273209</v>
      </c>
      <c r="Z272" s="7" t="n">
        <f aca="false">(X272*1440+W272*4)/1440</f>
        <v>0.744787040941158</v>
      </c>
      <c r="AA272" s="0" t="n">
        <f aca="false">8*W272</f>
        <v>699.509680801846</v>
      </c>
      <c r="AB272" s="0" t="n">
        <f aca="false">MOD(E272*1440+V272+4*$B$3-60*$B$4,1440)</f>
        <v>777.261501445655</v>
      </c>
      <c r="AC272" s="0" t="n">
        <f aca="false">IF(AB272/4&lt;0,AB272/4+180,AB272/4-180)</f>
        <v>14.3153753614139</v>
      </c>
      <c r="AD272" s="0" t="n">
        <f aca="false">DEGREES(ACOS(SIN(RADIANS($B$2))*SIN(RADIANS(T272))+COS(RADIANS($B$2))*COS(RADIANS(T272))*COS(RADIANS(AC272))))</f>
        <v>67.7634415152128</v>
      </c>
      <c r="AE272" s="0" t="n">
        <f aca="false">90-AD272</f>
        <v>22.2365584847872</v>
      </c>
      <c r="AF272" s="0" t="n">
        <f aca="false">IF(AE272&gt;85,0,IF(AE272&gt;5,58.1/TAN(RADIANS(AE272))-0.07/POWER(TAN(RADIANS(AE272)),3)+0.000086/POWER(TAN(RADIANS(AE272)),5),IF(AE272&gt;-0.575,1735+AE272*(-518.2+AE272*(103.4+AE272*(-12.79+AE272*0.711))),-20.772/TAN(RADIANS(AE272)))))/3600</f>
        <v>0.0391926719587144</v>
      </c>
      <c r="AG272" s="0" t="n">
        <f aca="false">AE272+AF272</f>
        <v>22.275751156746</v>
      </c>
      <c r="AH272" s="0" t="n">
        <f aca="false"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>195.482368896401</v>
      </c>
    </row>
    <row r="273" customFormat="false" ht="15" hidden="false" customHeight="false" outlineLevel="0" collapsed="false">
      <c r="D273" s="6" t="n">
        <f aca="false">D272+1</f>
        <v>44833</v>
      </c>
      <c r="E273" s="7" t="n">
        <f aca="false">$B$5</f>
        <v>0.541666666666667</v>
      </c>
      <c r="F273" s="8" t="n">
        <f aca="false">D273+2415018.5+E273-$B$4/24</f>
        <v>2459852</v>
      </c>
      <c r="G273" s="9" t="n">
        <f aca="false">(F273-2451545)/36525</f>
        <v>0.227433264887064</v>
      </c>
      <c r="I273" s="0" t="n">
        <f aca="false">MOD(280.46646+G273*(36000.76983+G273*0.0003032),360)</f>
        <v>188.23909656789</v>
      </c>
      <c r="J273" s="0" t="n">
        <f aca="false">357.52911+G273*(35999.05029-0.0001537*G273)</f>
        <v>8544.91064233803</v>
      </c>
      <c r="K273" s="0" t="n">
        <f aca="false">0.016708634-G273*(0.000042037+0.0000001267*G273)</f>
        <v>0.0166990668341737</v>
      </c>
      <c r="L273" s="0" t="n">
        <f aca="false">SIN(RADIANS(J273))*(1.914602-G273*(0.004817+0.000014*G273))+SIN(RADIANS(2*J273))*(0.019993-0.000101*G273)+SIN(RADIANS(3*J273))*0.000289</f>
        <v>-1.90215396251174</v>
      </c>
      <c r="M273" s="0" t="n">
        <f aca="false">I273+L273</f>
        <v>186.336942605378</v>
      </c>
      <c r="N273" s="0" t="n">
        <f aca="false">J273+L273</f>
        <v>8543.00848837552</v>
      </c>
      <c r="O273" s="0" t="n">
        <f aca="false">(1.000001018*(1-K273*K273))/(1+K273*COS(RADIANS(N273)))</f>
        <v>1.00175838181599</v>
      </c>
      <c r="P273" s="0" t="n">
        <f aca="false">M273-0.00569-0.00478*SIN(RADIANS(125.04-1934.136*G273))</f>
        <v>186.327863613379</v>
      </c>
      <c r="Q273" s="0" t="n">
        <f aca="false">23+(26+((21.448-G273*(46.815+G273*(0.00059-G273*0.001813))))/60)/60</f>
        <v>23.4363335284763</v>
      </c>
      <c r="R273" s="0" t="n">
        <f aca="false">Q273+0.00256*COS(RADIANS(125.04-1934.136*G273))</f>
        <v>23.4381388772614</v>
      </c>
      <c r="S273" s="0" t="n">
        <f aca="false">DEGREES(ATAN2(COS(RADIANS(P273)),COS(RADIANS(R273))*SIN(RADIANS(P273))))</f>
        <v>-174.190518207766</v>
      </c>
      <c r="T273" s="0" t="n">
        <f aca="false">DEGREES(ASIN(SIN(RADIANS(R273))*SIN(RADIANS(P273))))</f>
        <v>-2.51265450687336</v>
      </c>
      <c r="U273" s="0" t="n">
        <f aca="false">TAN(RADIANS(R273/2))*TAN(RADIANS(R273/2))</f>
        <v>0.0430301780302352</v>
      </c>
      <c r="V273" s="0" t="n">
        <f aca="false">4*DEGREES(U273*SIN(2*RADIANS(I273))-2*K273*SIN(RADIANS(J273))+4*K273*U273*SIN(RADIANS(J273))*COS(2*RADIANS(I273))-0.5*U273*U273*SIN(4*RADIANS(I273))-1.25*K273*K273*SIN(2*RADIANS(J273)))</f>
        <v>9.66268554130634</v>
      </c>
      <c r="W273" s="0" t="n">
        <f aca="false">DEGREES(ACOS(COS(RADIANS(90.833))/(COS(RADIANS($B$2))*COS(RADIANS(T273)))-TAN(RADIANS($B$2))*TAN(RADIANS(T273))))</f>
        <v>86.6097726566814</v>
      </c>
      <c r="X273" s="7" t="n">
        <f aca="false">(720-4*$B$3-V273+$B$4*60)/1440</f>
        <v>0.50166916004076</v>
      </c>
      <c r="Y273" s="10" t="n">
        <f aca="false">(X273*1440-W273*4)/1440</f>
        <v>0.261086458216645</v>
      </c>
      <c r="Z273" s="7" t="n">
        <f aca="false">(X273*1440+W273*4)/1440</f>
        <v>0.742251861864874</v>
      </c>
      <c r="AA273" s="0" t="n">
        <f aca="false">8*W273</f>
        <v>692.878181253451</v>
      </c>
      <c r="AB273" s="0" t="n">
        <f aca="false">MOD(E273*1440+V273+4*$B$3-60*$B$4,1440)</f>
        <v>777.596409541306</v>
      </c>
      <c r="AC273" s="0" t="n">
        <f aca="false">IF(AB273/4&lt;0,AB273/4+180,AB273/4-180)</f>
        <v>14.3991023853266</v>
      </c>
      <c r="AD273" s="0" t="n">
        <f aca="false">DEGREES(ACOS(SIN(RADIANS($B$2))*SIN(RADIANS(T273))+COS(RADIANS($B$2))*COS(RADIANS(T273))*COS(RADIANS(AC273))))</f>
        <v>68.1592375533981</v>
      </c>
      <c r="AE273" s="0" t="n">
        <f aca="false">90-AD273</f>
        <v>21.8407624466019</v>
      </c>
      <c r="AF273" s="0" t="n">
        <f aca="false">IF(AE273&gt;85,0,IF(AE273&gt;5,58.1/TAN(RADIANS(AE273))-0.07/POWER(TAN(RADIANS(AE273)),3)+0.000086/POWER(TAN(RADIANS(AE273)),5),IF(AE273&gt;-0.575,1735+AE273*(-518.2+AE273*(103.4+AE273*(-12.79+AE273*0.711))),-20.772/TAN(RADIANS(AE273)))))/3600</f>
        <v>0.0399672941787721</v>
      </c>
      <c r="AG273" s="0" t="n">
        <f aca="false">AE273+AF273</f>
        <v>21.8807297407807</v>
      </c>
      <c r="AH273" s="0" t="n">
        <f aca="false"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>195.524294839602</v>
      </c>
    </row>
    <row r="274" customFormat="false" ht="15" hidden="false" customHeight="false" outlineLevel="0" collapsed="false">
      <c r="D274" s="6" t="n">
        <f aca="false">D273+1</f>
        <v>44834</v>
      </c>
      <c r="E274" s="7" t="n">
        <f aca="false">$B$5</f>
        <v>0.541666666666667</v>
      </c>
      <c r="F274" s="8" t="n">
        <f aca="false">D274+2415018.5+E274-$B$4/24</f>
        <v>2459853</v>
      </c>
      <c r="G274" s="9" t="n">
        <f aca="false">(F274-2451545)/36525</f>
        <v>0.227460643394935</v>
      </c>
      <c r="I274" s="0" t="n">
        <f aca="false">MOD(280.46646+G274*(36000.76983+G274*0.0003032),360)</f>
        <v>189.224743931829</v>
      </c>
      <c r="J274" s="0" t="n">
        <f aca="false">357.52911+G274*(35999.05029-0.0001537*G274)</f>
        <v>8545.89624261784</v>
      </c>
      <c r="K274" s="0" t="n">
        <f aca="false">0.016708634-G274*(0.000042037+0.0000001267*G274)</f>
        <v>0.0166990656816854</v>
      </c>
      <c r="L274" s="0" t="n">
        <f aca="false">SIN(RADIANS(J274))*(1.914602-G274*(0.004817+0.000014*G274))+SIN(RADIANS(2*J274))*(0.019993-0.000101*G274)+SIN(RADIANS(3*J274))*0.000289</f>
        <v>-1.90546629553288</v>
      </c>
      <c r="M274" s="0" t="n">
        <f aca="false">I274+L274</f>
        <v>187.319277636296</v>
      </c>
      <c r="N274" s="0" t="n">
        <f aca="false">J274+L274</f>
        <v>8543.9907763223</v>
      </c>
      <c r="O274" s="0" t="n">
        <f aca="false">(1.000001018*(1-K274*K274))/(1+K274*COS(RADIANS(N274)))</f>
        <v>1.00147293510762</v>
      </c>
      <c r="P274" s="0" t="n">
        <f aca="false">M274-0.00569-0.00478*SIN(RADIANS(125.04-1934.136*G274))</f>
        <v>187.310201761211</v>
      </c>
      <c r="Q274" s="0" t="n">
        <f aca="false">23+(26+((21.448-G274*(46.815+G274*(0.00059-G274*0.001813))))/60)/60</f>
        <v>23.4363331724417</v>
      </c>
      <c r="R274" s="0" t="n">
        <f aca="false">Q274+0.00256*COS(RADIANS(125.04-1934.136*G274))</f>
        <v>23.4381401979333</v>
      </c>
      <c r="S274" s="0" t="n">
        <f aca="false">DEGREES(ATAN2(COS(RADIANS(P274)),COS(RADIANS(R274))*SIN(RADIANS(P274))))</f>
        <v>-173.28721460017</v>
      </c>
      <c r="T274" s="0" t="n">
        <f aca="false">DEGREES(ASIN(SIN(RADIANS(R274))*SIN(RADIANS(P274))))</f>
        <v>-2.90105356296819</v>
      </c>
      <c r="U274" s="0" t="n">
        <f aca="false">TAN(RADIANS(R274/2))*TAN(RADIANS(R274/2))</f>
        <v>0.0430301830174233</v>
      </c>
      <c r="V274" s="0" t="n">
        <f aca="false">4*DEGREES(U274*SIN(2*RADIANS(I274))-2*K274*SIN(RADIANS(J274))+4*K274*U274*SIN(RADIANS(J274))*COS(2*RADIANS(I274))-0.5*U274*U274*SIN(4*RADIANS(I274))-1.25*K274*K274*SIN(2*RADIANS(J274)))</f>
        <v>9.99354019129719</v>
      </c>
      <c r="W274" s="0" t="n">
        <f aca="false">DEGREES(ACOS(COS(RADIANS(90.833))/(COS(RADIANS($B$2))*COS(RADIANS(T274)))-TAN(RADIANS($B$2))*TAN(RADIANS(T274))))</f>
        <v>85.7805784614802</v>
      </c>
      <c r="X274" s="7" t="n">
        <f aca="false">(720-4*$B$3-V274+$B$4*60)/1440</f>
        <v>0.501439399867155</v>
      </c>
      <c r="Y274" s="10" t="n">
        <f aca="false">(X274*1440-W274*4)/1440</f>
        <v>0.263160015251932</v>
      </c>
      <c r="Z274" s="7" t="n">
        <f aca="false">(X274*1440+W274*4)/1440</f>
        <v>0.739718784482378</v>
      </c>
      <c r="AA274" s="0" t="n">
        <f aca="false">8*W274</f>
        <v>686.244627691842</v>
      </c>
      <c r="AB274" s="0" t="n">
        <f aca="false">MOD(E274*1440+V274+4*$B$3-60*$B$4,1440)</f>
        <v>777.927264191297</v>
      </c>
      <c r="AC274" s="0" t="n">
        <f aca="false">IF(AB274/4&lt;0,AB274/4+180,AB274/4-180)</f>
        <v>14.4818160478243</v>
      </c>
      <c r="AD274" s="0" t="n">
        <f aca="false">DEGREES(ACOS(SIN(RADIANS($B$2))*SIN(RADIANS(T274))+COS(RADIANS($B$2))*COS(RADIANS(T274))*COS(RADIANS(AC274))))</f>
        <v>68.554528948098</v>
      </c>
      <c r="AE274" s="0" t="n">
        <f aca="false">90-AD274</f>
        <v>21.445471051902</v>
      </c>
      <c r="AF274" s="0" t="n">
        <f aca="false">IF(AE274&gt;85,0,IF(AE274&gt;5,58.1/TAN(RADIANS(AE274))-0.07/POWER(TAN(RADIANS(AE274)),3)+0.000086/POWER(TAN(RADIANS(AE274)),5),IF(AE274&gt;-0.575,1735+AE274*(-518.2+AE274*(103.4+AE274*(-12.79+AE274*0.711))),-20.772/TAN(RADIANS(AE274)))))/3600</f>
        <v>0.0407673289220077</v>
      </c>
      <c r="AG274" s="0" t="n">
        <f aca="false">AE274+AF274</f>
        <v>21.486238380824</v>
      </c>
      <c r="AH274" s="0" t="n">
        <f aca="false"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>195.56490455764</v>
      </c>
    </row>
    <row r="275" customFormat="false" ht="15" hidden="false" customHeight="false" outlineLevel="0" collapsed="false">
      <c r="D275" s="6" t="n">
        <f aca="false">D274+1</f>
        <v>44835</v>
      </c>
      <c r="E275" s="7" t="n">
        <f aca="false">$B$5</f>
        <v>0.541666666666667</v>
      </c>
      <c r="F275" s="8" t="n">
        <f aca="false">D275+2415018.5+E275-$B$4/24</f>
        <v>2459854</v>
      </c>
      <c r="G275" s="9" t="n">
        <f aca="false">(F275-2451545)/36525</f>
        <v>0.227488021902806</v>
      </c>
      <c r="I275" s="0" t="n">
        <f aca="false">MOD(280.46646+G275*(36000.76983+G275*0.0003032),360)</f>
        <v>190.21039129577</v>
      </c>
      <c r="J275" s="0" t="n">
        <f aca="false">357.52911+G275*(35999.05029-0.0001537*G275)</f>
        <v>8546.88184289765</v>
      </c>
      <c r="K275" s="0" t="n">
        <f aca="false">0.016708634-G275*(0.000042037+0.0000001267*G275)</f>
        <v>0.0166990645291969</v>
      </c>
      <c r="L275" s="0" t="n">
        <f aca="false">SIN(RADIANS(J275))*(1.914602-G275*(0.004817+0.000014*G275))+SIN(RADIANS(2*J275))*(0.019993-0.000101*G275)+SIN(RADIANS(3*J275))*0.000289</f>
        <v>-1.90821799839501</v>
      </c>
      <c r="M275" s="0" t="n">
        <f aca="false">I275+L275</f>
        <v>188.302173297375</v>
      </c>
      <c r="N275" s="0" t="n">
        <f aca="false">J275+L275</f>
        <v>8544.97362489925</v>
      </c>
      <c r="O275" s="0" t="n">
        <f aca="false">(1.000001018*(1-K275*K275))/(1+K275*COS(RADIANS(N275)))</f>
        <v>1.00118697267804</v>
      </c>
      <c r="P275" s="0" t="n">
        <f aca="false">M275-0.00569-0.00478*SIN(RADIANS(125.04-1934.136*G275))</f>
        <v>188.293100542097</v>
      </c>
      <c r="Q275" s="0" t="n">
        <f aca="false">23+(26+((21.448-G275*(46.815+G275*(0.00059-G275*0.001813))))/60)/60</f>
        <v>23.4363328164071</v>
      </c>
      <c r="R275" s="0" t="n">
        <f aca="false">Q275+0.00256*COS(RADIANS(125.04-1934.136*G275))</f>
        <v>23.4381415170616</v>
      </c>
      <c r="S275" s="0" t="n">
        <f aca="false">DEGREES(ATAN2(COS(RADIANS(P275)),COS(RADIANS(R275))*SIN(RADIANS(P275))))</f>
        <v>-172.382774698183</v>
      </c>
      <c r="T275" s="0" t="n">
        <f aca="false">DEGREES(ASIN(SIN(RADIANS(R275))*SIN(RADIANS(P275))))</f>
        <v>-3.28895337049053</v>
      </c>
      <c r="U275" s="0" t="n">
        <f aca="false">TAN(RADIANS(R275/2))*TAN(RADIANS(R275/2))</f>
        <v>0.0430301879987831</v>
      </c>
      <c r="V275" s="0" t="n">
        <f aca="false">4*DEGREES(U275*SIN(2*RADIANS(I275))-2*K275*SIN(RADIANS(J275))+4*K275*U275*SIN(RADIANS(J275))*COS(2*RADIANS(I275))-0.5*U275*U275*SIN(4*RADIANS(I275))-1.25*K275*K275*SIN(2*RADIANS(J275)))</f>
        <v>10.3199979245322</v>
      </c>
      <c r="W275" s="0" t="n">
        <f aca="false">DEGREES(ACOS(COS(RADIANS(90.833))/(COS(RADIANS($B$2))*COS(RADIANS(T275)))-TAN(RADIANS($B$2))*TAN(RADIANS(T275))))</f>
        <v>84.9510861065565</v>
      </c>
      <c r="X275" s="7" t="n">
        <f aca="false">(720-4*$B$3-V275+$B$4*60)/1440</f>
        <v>0.501212693107964</v>
      </c>
      <c r="Y275" s="10" t="n">
        <f aca="false">(X275*1440-W275*4)/1440</f>
        <v>0.265237453923085</v>
      </c>
      <c r="Z275" s="7" t="n">
        <f aca="false">(X275*1440+W275*4)/1440</f>
        <v>0.737187932292843</v>
      </c>
      <c r="AA275" s="0" t="n">
        <f aca="false">8*W275</f>
        <v>679.608688852452</v>
      </c>
      <c r="AB275" s="0" t="n">
        <f aca="false">MOD(E275*1440+V275+4*$B$3-60*$B$4,1440)</f>
        <v>778.253721924532</v>
      </c>
      <c r="AC275" s="0" t="n">
        <f aca="false">IF(AB275/4&lt;0,AB275/4+180,AB275/4-180)</f>
        <v>14.5634304811331</v>
      </c>
      <c r="AD275" s="0" t="n">
        <f aca="false">DEGREES(ACOS(SIN(RADIANS($B$2))*SIN(RADIANS(T275))+COS(RADIANS($B$2))*COS(RADIANS(T275))*COS(RADIANS(AC275))))</f>
        <v>68.9492078152614</v>
      </c>
      <c r="AE275" s="0" t="n">
        <f aca="false">90-AD275</f>
        <v>21.0507921847386</v>
      </c>
      <c r="AF275" s="0" t="n">
        <f aca="false">IF(AE275&gt;85,0,IF(AE275&gt;5,58.1/TAN(RADIANS(AE275))-0.07/POWER(TAN(RADIANS(AE275)),3)+0.000086/POWER(TAN(RADIANS(AE275)),5),IF(AE275&gt;-0.575,1735+AE275*(-518.2+AE275*(103.4+AE275*(-12.79+AE275*0.711))),-20.772/TAN(RADIANS(AE275)))))/3600</f>
        <v>0.0415938798554022</v>
      </c>
      <c r="AG275" s="0" t="n">
        <f aca="false">AE275+AF275</f>
        <v>21.092386064594</v>
      </c>
      <c r="AH275" s="0" t="n">
        <f aca="false"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>195.604126786032</v>
      </c>
    </row>
    <row r="276" customFormat="false" ht="15" hidden="false" customHeight="false" outlineLevel="0" collapsed="false">
      <c r="D276" s="6" t="n">
        <f aca="false">D275+1</f>
        <v>44836</v>
      </c>
      <c r="E276" s="7" t="n">
        <f aca="false">$B$5</f>
        <v>0.541666666666667</v>
      </c>
      <c r="F276" s="8" t="n">
        <f aca="false">D276+2415018.5+E276-$B$4/24</f>
        <v>2459855</v>
      </c>
      <c r="G276" s="9" t="n">
        <f aca="false">(F276-2451545)/36525</f>
        <v>0.227515400410678</v>
      </c>
      <c r="I276" s="0" t="n">
        <f aca="false">MOD(280.46646+G276*(36000.76983+G276*0.0003032),360)</f>
        <v>191.196038659711</v>
      </c>
      <c r="J276" s="0" t="n">
        <f aca="false">357.52911+G276*(35999.05029-0.0001537*G276)</f>
        <v>8547.86744317746</v>
      </c>
      <c r="K276" s="0" t="n">
        <f aca="false">0.016708634-G276*(0.000042037+0.0000001267*G276)</f>
        <v>0.0166990633767082</v>
      </c>
      <c r="L276" s="0" t="n">
        <f aca="false">SIN(RADIANS(J276))*(1.914602-G276*(0.004817+0.000014*G276))+SIN(RADIANS(2*J276))*(0.019993-0.000101*G276)+SIN(RADIANS(3*J276))*0.000289</f>
        <v>-1.9104076586128</v>
      </c>
      <c r="M276" s="0" t="n">
        <f aca="false">I276+L276</f>
        <v>189.285631001098</v>
      </c>
      <c r="N276" s="0" t="n">
        <f aca="false">J276+L276</f>
        <v>8545.95703551884</v>
      </c>
      <c r="O276" s="0" t="n">
        <f aca="false">(1.000001018*(1-K276*K276))/(1+K276*COS(RADIANS(N276)))</f>
        <v>1.00090057840094</v>
      </c>
      <c r="P276" s="0" t="n">
        <f aca="false">M276-0.00569-0.00478*SIN(RADIANS(125.04-1934.136*G276))</f>
        <v>189.276561368516</v>
      </c>
      <c r="Q276" s="0" t="n">
        <f aca="false">23+(26+((21.448-G276*(46.815+G276*(0.00059-G276*0.001813))))/60)/60</f>
        <v>23.4363324603725</v>
      </c>
      <c r="R276" s="0" t="n">
        <f aca="false">Q276+0.00256*COS(RADIANS(125.04-1934.136*G276))</f>
        <v>23.438142834645</v>
      </c>
      <c r="S276" s="0" t="n">
        <f aca="false">DEGREES(ATAN2(COS(RADIANS(P276)),COS(RADIANS(R276))*SIN(RADIANS(P276))))</f>
        <v>-171.477113750331</v>
      </c>
      <c r="T276" s="0" t="n">
        <f aca="false">DEGREES(ASIN(SIN(RADIANS(R276))*SIN(RADIANS(P276))))</f>
        <v>-3.67625594553492</v>
      </c>
      <c r="U276" s="0" t="n">
        <f aca="false">TAN(RADIANS(R276/2))*TAN(RADIANS(R276/2))</f>
        <v>0.043030192974309</v>
      </c>
      <c r="V276" s="0" t="n">
        <f aca="false">4*DEGREES(U276*SIN(2*RADIANS(I276))-2*K276*SIN(RADIANS(J276))+4*K276*U276*SIN(RADIANS(J276))*COS(2*RADIANS(I276))-0.5*U276*U276*SIN(4*RADIANS(I276))-1.25*K276*K276*SIN(2*RADIANS(J276)))</f>
        <v>10.6417151516587</v>
      </c>
      <c r="W276" s="0" t="n">
        <f aca="false">DEGREES(ACOS(COS(RADIANS(90.833))/(COS(RADIANS($B$2))*COS(RADIANS(T276)))-TAN(RADIANS($B$2))*TAN(RADIANS(T276))))</f>
        <v>84.1212557432638</v>
      </c>
      <c r="X276" s="7" t="n">
        <f aca="false">(720-4*$B$3-V276+$B$4*60)/1440</f>
        <v>0.500989278366904</v>
      </c>
      <c r="Y276" s="10" t="n">
        <f aca="false">(X276*1440-W276*4)/1440</f>
        <v>0.267319123524504</v>
      </c>
      <c r="Z276" s="7" t="n">
        <f aca="false">(X276*1440+W276*4)/1440</f>
        <v>0.734659433209303</v>
      </c>
      <c r="AA276" s="0" t="n">
        <f aca="false">8*W276</f>
        <v>672.970045946111</v>
      </c>
      <c r="AB276" s="0" t="n">
        <f aca="false">MOD(E276*1440+V276+4*$B$3-60*$B$4,1440)</f>
        <v>778.575439151659</v>
      </c>
      <c r="AC276" s="0" t="n">
        <f aca="false">IF(AB276/4&lt;0,AB276/4+180,AB276/4-180)</f>
        <v>14.6438597879147</v>
      </c>
      <c r="AD276" s="0" t="n">
        <f aca="false">DEGREES(ACOS(SIN(RADIANS($B$2))*SIN(RADIANS(T276))+COS(RADIANS($B$2))*COS(RADIANS(T276))*COS(RADIANS(AC276))))</f>
        <v>69.3431657366396</v>
      </c>
      <c r="AE276" s="0" t="n">
        <f aca="false">90-AD276</f>
        <v>20.6568342633604</v>
      </c>
      <c r="AF276" s="0" t="n">
        <f aca="false">IF(AE276&gt;85,0,IF(AE276&gt;5,58.1/TAN(RADIANS(AE276))-0.07/POWER(TAN(RADIANS(AE276)),3)+0.000086/POWER(TAN(RADIANS(AE276)),5),IF(AE276&gt;-0.575,1735+AE276*(-518.2+AE276*(103.4+AE276*(-12.79+AE276*0.711))),-20.772/TAN(RADIANS(AE276)))))/3600</f>
        <v>0.0424481100325625</v>
      </c>
      <c r="AG276" s="0" t="n">
        <f aca="false">AE276+AF276</f>
        <v>20.699282373393</v>
      </c>
      <c r="AH276" s="0" t="n">
        <f aca="false"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>195.64189126792</v>
      </c>
    </row>
    <row r="277" customFormat="false" ht="15" hidden="false" customHeight="false" outlineLevel="0" collapsed="false">
      <c r="D277" s="6" t="n">
        <f aca="false">D276+1</f>
        <v>44837</v>
      </c>
      <c r="E277" s="7" t="n">
        <f aca="false">$B$5</f>
        <v>0.541666666666667</v>
      </c>
      <c r="F277" s="8" t="n">
        <f aca="false">D277+2415018.5+E277-$B$4/24</f>
        <v>2459856</v>
      </c>
      <c r="G277" s="9" t="n">
        <f aca="false">(F277-2451545)/36525</f>
        <v>0.227542778918549</v>
      </c>
      <c r="I277" s="0" t="n">
        <f aca="false">MOD(280.46646+G277*(36000.76983+G277*0.0003032),360)</f>
        <v>192.181686023654</v>
      </c>
      <c r="J277" s="0" t="n">
        <f aca="false">357.52911+G277*(35999.05029-0.0001537*G277)</f>
        <v>8548.85304345727</v>
      </c>
      <c r="K277" s="0" t="n">
        <f aca="false">0.016708634-G277*(0.000042037+0.0000001267*G277)</f>
        <v>0.0166990622242194</v>
      </c>
      <c r="L277" s="0" t="n">
        <f aca="false">SIN(RADIANS(J277))*(1.914602-G277*(0.004817+0.000014*G277))+SIN(RADIANS(2*J277))*(0.019993-0.000101*G277)+SIN(RADIANS(3*J277))*0.000289</f>
        <v>-1.91203402593436</v>
      </c>
      <c r="M277" s="0" t="n">
        <f aca="false">I277+L277</f>
        <v>190.26965199772</v>
      </c>
      <c r="N277" s="0" t="n">
        <f aca="false">J277+L277</f>
        <v>8546.94100943133</v>
      </c>
      <c r="O277" s="0" t="n">
        <f aca="false">(1.000001018*(1-K277*K277))/(1+K277*COS(RADIANS(N277)))</f>
        <v>1.00061383642108</v>
      </c>
      <c r="P277" s="0" t="n">
        <f aca="false">M277-0.00569-0.00478*SIN(RADIANS(125.04-1934.136*G277))</f>
        <v>190.26058549072</v>
      </c>
      <c r="Q277" s="0" t="n">
        <f aca="false">23+(26+((21.448-G277*(46.815+G277*(0.00059-G277*0.001813))))/60)/60</f>
        <v>23.4363321043379</v>
      </c>
      <c r="R277" s="0" t="n">
        <f aca="false">Q277+0.00256*COS(RADIANS(125.04-1934.136*G277))</f>
        <v>23.4381441506821</v>
      </c>
      <c r="S277" s="0" t="n">
        <f aca="false">DEGREES(ATAN2(COS(RADIANS(P277)),COS(RADIANS(R277))*SIN(RADIANS(P277))))</f>
        <v>-170.570147316326</v>
      </c>
      <c r="T277" s="0" t="n">
        <f aca="false">DEGREES(ASIN(SIN(RADIANS(R277))*SIN(RADIANS(P277))))</f>
        <v>-4.06286280554014</v>
      </c>
      <c r="U277" s="0" t="n">
        <f aca="false">TAN(RADIANS(R277/2))*TAN(RADIANS(R277/2))</f>
        <v>0.0430301979439957</v>
      </c>
      <c r="V277" s="0" t="n">
        <f aca="false">4*DEGREES(U277*SIN(2*RADIANS(I277))-2*K277*SIN(RADIANS(J277))+4*K277*U277*SIN(RADIANS(J277))*COS(2*RADIANS(I277))-0.5*U277*U277*SIN(4*RADIANS(I277))-1.25*K277*K277*SIN(2*RADIANS(J277)))</f>
        <v>10.9583483963094</v>
      </c>
      <c r="W277" s="0" t="n">
        <f aca="false">DEGREES(ACOS(COS(RADIANS(90.833))/(COS(RADIANS($B$2))*COS(RADIANS(T277)))-TAN(RADIANS($B$2))*TAN(RADIANS(T277))))</f>
        <v>83.2910492384976</v>
      </c>
      <c r="X277" s="7" t="n">
        <f aca="false">(720-4*$B$3-V277+$B$4*60)/1440</f>
        <v>0.50076939416923</v>
      </c>
      <c r="Y277" s="10" t="n">
        <f aca="false">(X277*1440-W277*4)/1440</f>
        <v>0.269405368506736</v>
      </c>
      <c r="Z277" s="7" t="n">
        <f aca="false">(X277*1440+W277*4)/1440</f>
        <v>0.732133419831723</v>
      </c>
      <c r="AA277" s="0" t="n">
        <f aca="false">8*W277</f>
        <v>666.328393907981</v>
      </c>
      <c r="AB277" s="0" t="n">
        <f aca="false">MOD(E277*1440+V277+4*$B$3-60*$B$4,1440)</f>
        <v>778.89207239631</v>
      </c>
      <c r="AC277" s="0" t="n">
        <f aca="false">IF(AB277/4&lt;0,AB277/4+180,AB277/4-180)</f>
        <v>14.7230180990774</v>
      </c>
      <c r="AD277" s="0" t="n">
        <f aca="false">DEGREES(ACOS(SIN(RADIANS($B$2))*SIN(RADIANS(T277))+COS(RADIANS($B$2))*COS(RADIANS(T277))*COS(RADIANS(AC277))))</f>
        <v>69.7362937622996</v>
      </c>
      <c r="AE277" s="0" t="n">
        <f aca="false">90-AD277</f>
        <v>20.2637062377004</v>
      </c>
      <c r="AF277" s="0" t="n">
        <f aca="false">IF(AE277&gt;85,0,IF(AE277&gt;5,58.1/TAN(RADIANS(AE277))-0.07/POWER(TAN(RADIANS(AE277)),3)+0.000086/POWER(TAN(RADIANS(AE277)),5),IF(AE277&gt;-0.575,1735+AE277*(-518.2+AE277*(103.4+AE277*(-12.79+AE277*0.711))),-20.772/TAN(RADIANS(AE277)))))/3600</f>
        <v>0.0433312454021206</v>
      </c>
      <c r="AG277" s="0" t="n">
        <f aca="false">AE277+AF277</f>
        <v>20.3070374831026</v>
      </c>
      <c r="AH277" s="0" t="n">
        <f aca="false"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>195.678128802244</v>
      </c>
    </row>
    <row r="278" customFormat="false" ht="15" hidden="false" customHeight="false" outlineLevel="0" collapsed="false">
      <c r="D278" s="6" t="n">
        <f aca="false">D277+1</f>
        <v>44838</v>
      </c>
      <c r="E278" s="7" t="n">
        <f aca="false">$B$5</f>
        <v>0.541666666666667</v>
      </c>
      <c r="F278" s="8" t="n">
        <f aca="false">D278+2415018.5+E278-$B$4/24</f>
        <v>2459857</v>
      </c>
      <c r="G278" s="9" t="n">
        <f aca="false">(F278-2451545)/36525</f>
        <v>0.22757015742642</v>
      </c>
      <c r="I278" s="0" t="n">
        <f aca="false">MOD(280.46646+G278*(36000.76983+G278*0.0003032),360)</f>
        <v>193.167333387595</v>
      </c>
      <c r="J278" s="0" t="n">
        <f aca="false">357.52911+G278*(35999.05029-0.0001537*G278)</f>
        <v>8549.83864373708</v>
      </c>
      <c r="K278" s="0" t="n">
        <f aca="false">0.016708634-G278*(0.000042037+0.0000001267*G278)</f>
        <v>0.0166990610717303</v>
      </c>
      <c r="L278" s="0" t="n">
        <f aca="false">SIN(RADIANS(J278))*(1.914602-G278*(0.004817+0.000014*G278))+SIN(RADIANS(2*J278))*(0.019993-0.000101*G278)+SIN(RADIANS(3*J278))*0.000289</f>
        <v>-1.91309601341681</v>
      </c>
      <c r="M278" s="0" t="n">
        <f aca="false">I278+L278</f>
        <v>191.254237374178</v>
      </c>
      <c r="N278" s="0" t="n">
        <f aca="false">J278+L278</f>
        <v>8547.92554772366</v>
      </c>
      <c r="O278" s="0" t="n">
        <f aca="false">(1.000001018*(1-K278*K278))/(1+K278*COS(RADIANS(N278)))</f>
        <v>1.00032683113032</v>
      </c>
      <c r="P278" s="0" t="n">
        <f aca="false">M278-0.00569-0.00478*SIN(RADIANS(125.04-1934.136*G278))</f>
        <v>191.245173995646</v>
      </c>
      <c r="Q278" s="0" t="n">
        <f aca="false">23+(26+((21.448-G278*(46.815+G278*(0.00059-G278*0.001813))))/60)/60</f>
        <v>23.4363317483034</v>
      </c>
      <c r="R278" s="0" t="n">
        <f aca="false">Q278+0.00256*COS(RADIANS(125.04-1934.136*G278))</f>
        <v>23.4381454651713</v>
      </c>
      <c r="S278" s="0" t="n">
        <f aca="false">DEGREES(ATAN2(COS(RADIANS(P278)),COS(RADIANS(R278))*SIN(RADIANS(P278))))</f>
        <v>-169.661791325743</v>
      </c>
      <c r="T278" s="0" t="n">
        <f aca="false">DEGREES(ASIN(SIN(RADIANS(R278))*SIN(RADIANS(P278))))</f>
        <v>-4.44867495775074</v>
      </c>
      <c r="U278" s="0" t="n">
        <f aca="false">TAN(RADIANS(R278/2))*TAN(RADIANS(R278/2))</f>
        <v>0.0430302029078378</v>
      </c>
      <c r="V278" s="0" t="n">
        <f aca="false">4*DEGREES(U278*SIN(2*RADIANS(I278))-2*K278*SIN(RADIANS(J278))+4*K278*U278*SIN(RADIANS(J278))*COS(2*RADIANS(I278))-0.5*U278*U278*SIN(4*RADIANS(I278))-1.25*K278*K278*SIN(2*RADIANS(J278)))</f>
        <v>11.2695545411068</v>
      </c>
      <c r="W278" s="0" t="n">
        <f aca="false">DEGREES(ACOS(COS(RADIANS(90.833))/(COS(RADIANS($B$2))*COS(RADIANS(T278)))-TAN(RADIANS($B$2))*TAN(RADIANS(T278))))</f>
        <v>82.4604303370662</v>
      </c>
      <c r="X278" s="7" t="n">
        <f aca="false">(720-4*$B$3-V278+$B$4*60)/1440</f>
        <v>0.500553278790898</v>
      </c>
      <c r="Y278" s="10" t="n">
        <f aca="false">(X278*1440-W278*4)/1440</f>
        <v>0.271496527854603</v>
      </c>
      <c r="Z278" s="7" t="n">
        <f aca="false">(X278*1440+W278*4)/1440</f>
        <v>0.729610029727193</v>
      </c>
      <c r="AA278" s="0" t="n">
        <f aca="false">8*W278</f>
        <v>659.68344269653</v>
      </c>
      <c r="AB278" s="0" t="n">
        <f aca="false">MOD(E278*1440+V278+4*$B$3-60*$B$4,1440)</f>
        <v>779.203278541107</v>
      </c>
      <c r="AC278" s="0" t="n">
        <f aca="false">IF(AB278/4&lt;0,AB278/4+180,AB278/4-180)</f>
        <v>14.8008196352767</v>
      </c>
      <c r="AD278" s="0" t="n">
        <f aca="false">DEGREES(ACOS(SIN(RADIANS($B$2))*SIN(RADIANS(T278))+COS(RADIANS($B$2))*COS(RADIANS(T278))*COS(RADIANS(AC278))))</f>
        <v>70.1284824146729</v>
      </c>
      <c r="AE278" s="0" t="n">
        <f aca="false">90-AD278</f>
        <v>19.8715175853271</v>
      </c>
      <c r="AF278" s="0" t="n">
        <f aca="false">IF(AE278&gt;85,0,IF(AE278&gt;5,58.1/TAN(RADIANS(AE278))-0.07/POWER(TAN(RADIANS(AE278)),3)+0.000086/POWER(TAN(RADIANS(AE278)),5),IF(AE278&gt;-0.575,1735+AE278*(-518.2+AE278*(103.4+AE278*(-12.79+AE278*0.711))),-20.772/TAN(RADIANS(AE278)))))/3600</f>
        <v>0.044244578527062</v>
      </c>
      <c r="AG278" s="0" t="n">
        <f aca="false">AE278+AF278</f>
        <v>19.9157621638542</v>
      </c>
      <c r="AH278" s="0" t="n">
        <f aca="false"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>195.712771294248</v>
      </c>
    </row>
    <row r="279" customFormat="false" ht="15" hidden="false" customHeight="false" outlineLevel="0" collapsed="false">
      <c r="D279" s="6" t="n">
        <f aca="false">D278+1</f>
        <v>44839</v>
      </c>
      <c r="E279" s="7" t="n">
        <f aca="false">$B$5</f>
        <v>0.541666666666667</v>
      </c>
      <c r="F279" s="8" t="n">
        <f aca="false">D279+2415018.5+E279-$B$4/24</f>
        <v>2459858</v>
      </c>
      <c r="G279" s="9" t="n">
        <f aca="false">(F279-2451545)/36525</f>
        <v>0.227597535934292</v>
      </c>
      <c r="I279" s="0" t="n">
        <f aca="false">MOD(280.46646+G279*(36000.76983+G279*0.0003032),360)</f>
        <v>194.152980751538</v>
      </c>
      <c r="J279" s="0" t="n">
        <f aca="false">357.52911+G279*(35999.05029-0.0001537*G279)</f>
        <v>8550.82424401689</v>
      </c>
      <c r="K279" s="0" t="n">
        <f aca="false">0.016708634-G279*(0.000042037+0.0000001267*G279)</f>
        <v>0.0166990599192411</v>
      </c>
      <c r="L279" s="0" t="n">
        <f aca="false">SIN(RADIANS(J279))*(1.914602-G279*(0.004817+0.000014*G279))+SIN(RADIANS(2*J279))*(0.019993-0.000101*G279)+SIN(RADIANS(3*J279))*0.000289</f>
        <v>-1.91359269846048</v>
      </c>
      <c r="M279" s="0" t="n">
        <f aca="false">I279+L279</f>
        <v>192.239388053078</v>
      </c>
      <c r="N279" s="0" t="n">
        <f aca="false">J279+L279</f>
        <v>8548.91065131843</v>
      </c>
      <c r="O279" s="0" t="n">
        <f aca="false">(1.000001018*(1-K279*K279))/(1+K279*COS(RADIANS(N279)))</f>
        <v>1.00003964714357</v>
      </c>
      <c r="P279" s="0" t="n">
        <f aca="false">M279-0.00569-0.00478*SIN(RADIANS(125.04-1934.136*G279))</f>
        <v>192.230327805893</v>
      </c>
      <c r="Q279" s="0" t="n">
        <f aca="false">23+(26+((21.448-G279*(46.815+G279*(0.00059-G279*0.001813))))/60)/60</f>
        <v>23.4363313922688</v>
      </c>
      <c r="R279" s="0" t="n">
        <f aca="false">Q279+0.00256*COS(RADIANS(125.04-1934.136*G279))</f>
        <v>23.4381467781112</v>
      </c>
      <c r="S279" s="0" t="n">
        <f aca="false">DEGREES(ATAN2(COS(RADIANS(P279)),COS(RADIANS(R279))*SIN(RADIANS(P279))))</f>
        <v>-168.751962138202</v>
      </c>
      <c r="T279" s="0" t="n">
        <f aca="false">DEGREES(ASIN(SIN(RADIANS(R279))*SIN(RADIANS(P279))))</f>
        <v>-4.83359288847966</v>
      </c>
      <c r="U279" s="0" t="n">
        <f aca="false">TAN(RADIANS(R279/2))*TAN(RADIANS(R279/2))</f>
        <v>0.04303020786583</v>
      </c>
      <c r="V279" s="0" t="n">
        <f aca="false">4*DEGREES(U279*SIN(2*RADIANS(I279))-2*K279*SIN(RADIANS(J279))+4*K279*U279*SIN(RADIANS(J279))*COS(2*RADIANS(I279))-0.5*U279*U279*SIN(4*RADIANS(I279))-1.25*K279*K279*SIN(2*RADIANS(J279)))</f>
        <v>11.5749910889453</v>
      </c>
      <c r="W279" s="0" t="n">
        <f aca="false">DEGREES(ACOS(COS(RADIANS(90.833))/(COS(RADIANS($B$2))*COS(RADIANS(T279)))-TAN(RADIANS($B$2))*TAN(RADIANS(T279))))</f>
        <v>81.6293648308226</v>
      </c>
      <c r="X279" s="7" t="n">
        <f aca="false">(720-4*$B$3-V279+$B$4*60)/1440</f>
        <v>0.500341170077121</v>
      </c>
      <c r="Y279" s="10" t="n">
        <f aca="false">(X279*1440-W279*4)/1440</f>
        <v>0.273592934435947</v>
      </c>
      <c r="Z279" s="7" t="n">
        <f aca="false">(X279*1440+W279*4)/1440</f>
        <v>0.727089405718295</v>
      </c>
      <c r="AA279" s="0" t="n">
        <f aca="false">8*W279</f>
        <v>653.034918646581</v>
      </c>
      <c r="AB279" s="0" t="n">
        <f aca="false">MOD(E279*1440+V279+4*$B$3-60*$B$4,1440)</f>
        <v>779.508715088945</v>
      </c>
      <c r="AC279" s="0" t="n">
        <f aca="false">IF(AB279/4&lt;0,AB279/4+180,AB279/4-180)</f>
        <v>14.8771787722363</v>
      </c>
      <c r="AD279" s="0" t="n">
        <f aca="false">DEGREES(ACOS(SIN(RADIANS($B$2))*SIN(RADIANS(T279))+COS(RADIANS($B$2))*COS(RADIANS(T279))*COS(RADIANS(AC279))))</f>
        <v>70.5196216942253</v>
      </c>
      <c r="AE279" s="0" t="n">
        <f aca="false">90-AD279</f>
        <v>19.4803783057747</v>
      </c>
      <c r="AF279" s="0" t="n">
        <f aca="false">IF(AE279&gt;85,0,IF(AE279&gt;5,58.1/TAN(RADIANS(AE279))-0.07/POWER(TAN(RADIANS(AE279)),3)+0.000086/POWER(TAN(RADIANS(AE279)),5),IF(AE279&gt;-0.575,1735+AE279*(-518.2+AE279*(103.4+AE279*(-12.79+AE279*0.711))),-20.772/TAN(RADIANS(AE279)))))/3600</f>
        <v>0.0451894725248772</v>
      </c>
      <c r="AG279" s="0" t="n">
        <f aca="false">AE279+AF279</f>
        <v>19.5255677782996</v>
      </c>
      <c r="AH279" s="0" t="n">
        <f aca="false"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>195.745751808358</v>
      </c>
    </row>
    <row r="280" customFormat="false" ht="15" hidden="false" customHeight="false" outlineLevel="0" collapsed="false">
      <c r="D280" s="6" t="n">
        <f aca="false">D279+1</f>
        <v>44840</v>
      </c>
      <c r="E280" s="7" t="n">
        <f aca="false">$B$5</f>
        <v>0.541666666666667</v>
      </c>
      <c r="F280" s="8" t="n">
        <f aca="false">D280+2415018.5+E280-$B$4/24</f>
        <v>2459859</v>
      </c>
      <c r="G280" s="9" t="n">
        <f aca="false">(F280-2451545)/36525</f>
        <v>0.227624914442163</v>
      </c>
      <c r="I280" s="0" t="n">
        <f aca="false">MOD(280.46646+G280*(36000.76983+G280*0.0003032),360)</f>
        <v>195.138628115481</v>
      </c>
      <c r="J280" s="0" t="n">
        <f aca="false">357.52911+G280*(35999.05029-0.0001537*G280)</f>
        <v>8551.8098442967</v>
      </c>
      <c r="K280" s="0" t="n">
        <f aca="false">0.016708634-G280*(0.000042037+0.0000001267*G280)</f>
        <v>0.0166990587667516</v>
      </c>
      <c r="L280" s="0" t="n">
        <f aca="false">SIN(RADIANS(J280))*(1.914602-G280*(0.004817+0.000014*G280))+SIN(RADIANS(2*J280))*(0.019993-0.000101*G280)+SIN(RADIANS(3*J280))*0.000289</f>
        <v>-1.91352332380012</v>
      </c>
      <c r="M280" s="0" t="n">
        <f aca="false">I280+L280</f>
        <v>193.225104791681</v>
      </c>
      <c r="N280" s="0" t="n">
        <f aca="false">J280+L280</f>
        <v>8549.8963209729</v>
      </c>
      <c r="O280" s="0" t="n">
        <f aca="false">(1.000001018*(1-K280*K280))/(1+K280*COS(RADIANS(N280)))</f>
        <v>0.999752369274413</v>
      </c>
      <c r="P280" s="0" t="n">
        <f aca="false">M280-0.00569-0.00478*SIN(RADIANS(125.04-1934.136*G280))</f>
        <v>193.216047678723</v>
      </c>
      <c r="Q280" s="0" t="n">
        <f aca="false">23+(26+((21.448-G280*(46.815+G280*(0.00059-G280*0.001813))))/60)/60</f>
        <v>23.4363310362342</v>
      </c>
      <c r="R280" s="0" t="n">
        <f aca="false">Q280+0.00256*COS(RADIANS(125.04-1934.136*G280))</f>
        <v>23.4381480895005</v>
      </c>
      <c r="S280" s="0" t="n">
        <f aca="false">DEGREES(ATAN2(COS(RADIANS(P280)),COS(RADIANS(R280))*SIN(RADIANS(P280))))</f>
        <v>-167.840576605179</v>
      </c>
      <c r="T280" s="0" t="n">
        <f aca="false">DEGREES(ASIN(SIN(RADIANS(R280))*SIN(RADIANS(P280))))</f>
        <v>-5.21751655323156</v>
      </c>
      <c r="U280" s="0" t="n">
        <f aca="false">TAN(RADIANS(R280/2))*TAN(RADIANS(R280/2))</f>
        <v>0.0430302128179667</v>
      </c>
      <c r="V280" s="0" t="n">
        <f aca="false">4*DEGREES(U280*SIN(2*RADIANS(I280))-2*K280*SIN(RADIANS(J280))+4*K280*U280*SIN(RADIANS(J280))*COS(2*RADIANS(I280))-0.5*U280*U280*SIN(4*RADIANS(I280))-1.25*K280*K280*SIN(2*RADIANS(J280)))</f>
        <v>11.8743164399591</v>
      </c>
      <c r="W280" s="0" t="n">
        <f aca="false">DEGREES(ACOS(COS(RADIANS(90.833))/(COS(RADIANS($B$2))*COS(RADIANS(T280)))-TAN(RADIANS($B$2))*TAN(RADIANS(T280))))</f>
        <v>80.7978207351602</v>
      </c>
      <c r="X280" s="7" t="n">
        <f aca="false">(720-4*$B$3-V280+$B$4*60)/1440</f>
        <v>0.500133305250028</v>
      </c>
      <c r="Y280" s="10" t="n">
        <f aca="false">(X280*1440-W280*4)/1440</f>
        <v>0.275694914319028</v>
      </c>
      <c r="Z280" s="7" t="n">
        <f aca="false">(X280*1440+W280*4)/1440</f>
        <v>0.724571696181029</v>
      </c>
      <c r="AA280" s="0" t="n">
        <f aca="false">8*W280</f>
        <v>646.382565881281</v>
      </c>
      <c r="AB280" s="0" t="n">
        <f aca="false">MOD(E280*1440+V280+4*$B$3-60*$B$4,1440)</f>
        <v>779.808040439959</v>
      </c>
      <c r="AC280" s="0" t="n">
        <f aca="false">IF(AB280/4&lt;0,AB280/4+180,AB280/4-180)</f>
        <v>14.9520101099898</v>
      </c>
      <c r="AD280" s="0" t="n">
        <f aca="false">DEGREES(ACOS(SIN(RADIANS($B$2))*SIN(RADIANS(T280))+COS(RADIANS($B$2))*COS(RADIANS(T280))*COS(RADIANS(AC280))))</f>
        <v>70.9096010867972</v>
      </c>
      <c r="AE280" s="0" t="n">
        <f aca="false">90-AD280</f>
        <v>19.0903989132028</v>
      </c>
      <c r="AF280" s="0" t="n">
        <f aca="false">IF(AE280&gt;85,0,IF(AE280&gt;5,58.1/TAN(RADIANS(AE280))-0.07/POWER(TAN(RADIANS(AE280)),3)+0.000086/POWER(TAN(RADIANS(AE280)),5),IF(AE280&gt;-0.575,1735+AE280*(-518.2+AE280*(103.4+AE280*(-12.79+AE280*0.711))),-20.772/TAN(RADIANS(AE280)))))/3600</f>
        <v>0.0461673652380198</v>
      </c>
      <c r="AG280" s="0" t="n">
        <f aca="false">AE280+AF280</f>
        <v>19.1365662784408</v>
      </c>
      <c r="AH280" s="0" t="n">
        <f aca="false"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>195.777004623482</v>
      </c>
    </row>
    <row r="281" customFormat="false" ht="15" hidden="false" customHeight="false" outlineLevel="0" collapsed="false">
      <c r="D281" s="6" t="n">
        <f aca="false">D280+1</f>
        <v>44841</v>
      </c>
      <c r="E281" s="7" t="n">
        <f aca="false">$B$5</f>
        <v>0.541666666666667</v>
      </c>
      <c r="F281" s="8" t="n">
        <f aca="false">D281+2415018.5+E281-$B$4/24</f>
        <v>2459860</v>
      </c>
      <c r="G281" s="9" t="n">
        <f aca="false">(F281-2451545)/36525</f>
        <v>0.227652292950034</v>
      </c>
      <c r="I281" s="0" t="n">
        <f aca="false">MOD(280.46646+G281*(36000.76983+G281*0.0003032),360)</f>
        <v>196.124275479424</v>
      </c>
      <c r="J281" s="0" t="n">
        <f aca="false">357.52911+G281*(35999.05029-0.0001537*G281)</f>
        <v>8552.7954445765</v>
      </c>
      <c r="K281" s="0" t="n">
        <f aca="false">0.016708634-G281*(0.000042037+0.0000001267*G281)</f>
        <v>0.016699057614262</v>
      </c>
      <c r="L281" s="0" t="n">
        <f aca="false">SIN(RADIANS(J281))*(1.914602-G281*(0.004817+0.000014*G281))+SIN(RADIANS(2*J281))*(0.019993-0.000101*G281)+SIN(RADIANS(3*J281))*0.000289</f>
        <v>-1.91288729845225</v>
      </c>
      <c r="M281" s="0" t="n">
        <f aca="false">I281+L281</f>
        <v>194.211388180972</v>
      </c>
      <c r="N281" s="0" t="n">
        <f aca="false">J281+L281</f>
        <v>8550.88255727805</v>
      </c>
      <c r="O281" s="0" t="n">
        <f aca="false">(1.000001018*(1-K281*K281))/(1+K281*COS(RADIANS(N281)))</f>
        <v>0.999465082510493</v>
      </c>
      <c r="P281" s="0" t="n">
        <f aca="false">M281-0.00569-0.00478*SIN(RADIANS(125.04-1934.136*G281))</f>
        <v>194.202334205117</v>
      </c>
      <c r="Q281" s="0" t="n">
        <f aca="false">23+(26+((21.448-G281*(46.815+G281*(0.00059-G281*0.001813))))/60)/60</f>
        <v>23.4363306801996</v>
      </c>
      <c r="R281" s="0" t="n">
        <f aca="false">Q281+0.00256*COS(RADIANS(125.04-1934.136*G281))</f>
        <v>23.4381493993378</v>
      </c>
      <c r="S281" s="0" t="n">
        <f aca="false">DEGREES(ATAN2(COS(RADIANS(P281)),COS(RADIANS(R281))*SIN(RADIANS(P281))))</f>
        <v>-166.927552133494</v>
      </c>
      <c r="T281" s="0" t="n">
        <f aca="false">DEGREES(ASIN(SIN(RADIANS(R281))*SIN(RADIANS(P281))))</f>
        <v>-5.60034536778458</v>
      </c>
      <c r="U281" s="0" t="n">
        <f aca="false">TAN(RADIANS(R281/2))*TAN(RADIANS(R281/2))</f>
        <v>0.0430302177642427</v>
      </c>
      <c r="V281" s="0" t="n">
        <f aca="false">4*DEGREES(U281*SIN(2*RADIANS(I281))-2*K281*SIN(RADIANS(J281))+4*K281*U281*SIN(RADIANS(J281))*COS(2*RADIANS(I281))-0.5*U281*U281*SIN(4*RADIANS(I281))-1.25*K281*K281*SIN(2*RADIANS(J281)))</f>
        <v>12.1671901845199</v>
      </c>
      <c r="W281" s="0" t="n">
        <f aca="false">DEGREES(ACOS(COS(RADIANS(90.833))/(COS(RADIANS($B$2))*COS(RADIANS(T281)))-TAN(RADIANS($B$2))*TAN(RADIANS(T281))))</f>
        <v>79.9657684734284</v>
      </c>
      <c r="X281" s="7" t="n">
        <f aca="false">(720-4*$B$3-V281+$B$4*60)/1440</f>
        <v>0.499929920705195</v>
      </c>
      <c r="Y281" s="10" t="n">
        <f aca="false">(X281*1440-W281*4)/1440</f>
        <v>0.277802786056782</v>
      </c>
      <c r="Z281" s="7" t="n">
        <f aca="false">(X281*1440+W281*4)/1440</f>
        <v>0.722057055353607</v>
      </c>
      <c r="AA281" s="0" t="n">
        <f aca="false">8*W281</f>
        <v>639.726147787427</v>
      </c>
      <c r="AB281" s="0" t="n">
        <f aca="false">MOD(E281*1440+V281+4*$B$3-60*$B$4,1440)</f>
        <v>780.10091418452</v>
      </c>
      <c r="AC281" s="0" t="n">
        <f aca="false">IF(AB281/4&lt;0,AB281/4+180,AB281/4-180)</f>
        <v>15.02522854613</v>
      </c>
      <c r="AD281" s="0" t="n">
        <f aca="false">DEGREES(ACOS(SIN(RADIANS($B$2))*SIN(RADIANS(T281))+COS(RADIANS($B$2))*COS(RADIANS(T281))*COS(RADIANS(AC281))))</f>
        <v>71.298309572697</v>
      </c>
      <c r="AE281" s="0" t="n">
        <f aca="false">90-AD281</f>
        <v>18.701690427303</v>
      </c>
      <c r="AF281" s="0" t="n">
        <f aca="false">IF(AE281&gt;85,0,IF(AE281&gt;5,58.1/TAN(RADIANS(AE281))-0.07/POWER(TAN(RADIANS(AE281)),3)+0.000086/POWER(TAN(RADIANS(AE281)),5),IF(AE281&gt;-0.575,1735+AE281*(-518.2+AE281*(103.4+AE281*(-12.79+AE281*0.711))),-20.772/TAN(RADIANS(AE281)))))/3600</f>
        <v>0.047179773643668</v>
      </c>
      <c r="AG281" s="0" t="n">
        <f aca="false">AE281+AF281</f>
        <v>18.7488702009467</v>
      </c>
      <c r="AH281" s="0" t="n">
        <f aca="false"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>195.806465290722</v>
      </c>
    </row>
    <row r="282" customFormat="false" ht="15" hidden="false" customHeight="false" outlineLevel="0" collapsed="false">
      <c r="D282" s="6" t="n">
        <f aca="false">D281+1</f>
        <v>44842</v>
      </c>
      <c r="E282" s="7" t="n">
        <f aca="false">$B$5</f>
        <v>0.541666666666667</v>
      </c>
      <c r="F282" s="8" t="n">
        <f aca="false">D282+2415018.5+E282-$B$4/24</f>
        <v>2459861</v>
      </c>
      <c r="G282" s="9" t="n">
        <f aca="false">(F282-2451545)/36525</f>
        <v>0.227679671457906</v>
      </c>
      <c r="I282" s="0" t="n">
        <f aca="false">MOD(280.46646+G282*(36000.76983+G282*0.0003032),360)</f>
        <v>197.109922843369</v>
      </c>
      <c r="J282" s="0" t="n">
        <f aca="false">357.52911+G282*(35999.05029-0.0001537*G282)</f>
        <v>8553.78104485631</v>
      </c>
      <c r="K282" s="0" t="n">
        <f aca="false">0.016708634-G282*(0.000042037+0.0000001267*G282)</f>
        <v>0.0166990564617722</v>
      </c>
      <c r="L282" s="0" t="n">
        <f aca="false">SIN(RADIANS(J282))*(1.914602-G282*(0.004817+0.000014*G282))+SIN(RADIANS(2*J282))*(0.019993-0.000101*G282)+SIN(RADIANS(3*J282))*0.000289</f>
        <v>-1.91168419861748</v>
      </c>
      <c r="M282" s="0" t="n">
        <f aca="false">I282+L282</f>
        <v>195.198238644751</v>
      </c>
      <c r="N282" s="0" t="n">
        <f aca="false">J282+L282</f>
        <v>8551.86936065769</v>
      </c>
      <c r="O282" s="0" t="n">
        <f aca="false">(1.000001018*(1-K282*K282))/(1+K282*COS(RADIANS(N282)))</f>
        <v>0.999177871988747</v>
      </c>
      <c r="P282" s="0" t="n">
        <f aca="false">M282-0.00569-0.00478*SIN(RADIANS(125.04-1934.136*G282))</f>
        <v>195.189187808874</v>
      </c>
      <c r="Q282" s="0" t="n">
        <f aca="false">23+(26+((21.448-G282*(46.815+G282*(0.00059-G282*0.001813))))/60)/60</f>
        <v>23.436330324165</v>
      </c>
      <c r="R282" s="0" t="n">
        <f aca="false">Q282+0.00256*COS(RADIANS(125.04-1934.136*G282))</f>
        <v>23.4381507076215</v>
      </c>
      <c r="S282" s="0" t="n">
        <f aca="false">DEGREES(ATAN2(COS(RADIANS(P282)),COS(RADIANS(R282))*SIN(RADIANS(P282))))</f>
        <v>-166.012806750599</v>
      </c>
      <c r="T282" s="0" t="n">
        <f aca="false">DEGREES(ASIN(SIN(RADIANS(R282))*SIN(RADIANS(P282))))</f>
        <v>-5.98197820030098</v>
      </c>
      <c r="U282" s="0" t="n">
        <f aca="false">TAN(RADIANS(R282/2))*TAN(RADIANS(R282/2))</f>
        <v>0.0430302227046525</v>
      </c>
      <c r="V282" s="0" t="n">
        <f aca="false">4*DEGREES(U282*SIN(2*RADIANS(I282))-2*K282*SIN(RADIANS(J282))+4*K282*U282*SIN(RADIANS(J282))*COS(2*RADIANS(I282))-0.5*U282*U282*SIN(4*RADIANS(I282))-1.25*K282*K282*SIN(2*RADIANS(J282)))</f>
        <v>12.4532734125013</v>
      </c>
      <c r="W282" s="0" t="n">
        <f aca="false">DEGREES(ACOS(COS(RADIANS(90.833))/(COS(RADIANS($B$2))*COS(RADIANS(T282)))-TAN(RADIANS($B$2))*TAN(RADIANS(T282))))</f>
        <v>79.1331810699176</v>
      </c>
      <c r="X282" s="7" t="n">
        <f aca="false">(720-4*$B$3-V282+$B$4*60)/1440</f>
        <v>0.499731251796874</v>
      </c>
      <c r="Y282" s="10" t="n">
        <f aca="false">(X282*1440-W282*4)/1440</f>
        <v>0.279916859935992</v>
      </c>
      <c r="Z282" s="7" t="n">
        <f aca="false">(X282*1440+W282*4)/1440</f>
        <v>0.719545643657756</v>
      </c>
      <c r="AA282" s="0" t="n">
        <f aca="false">8*W282</f>
        <v>633.065448559341</v>
      </c>
      <c r="AB282" s="0" t="n">
        <f aca="false">MOD(E282*1440+V282+4*$B$3-60*$B$4,1440)</f>
        <v>780.386997412501</v>
      </c>
      <c r="AC282" s="0" t="n">
        <f aca="false">IF(AB282/4&lt;0,AB282/4+180,AB282/4-180)</f>
        <v>15.0967493531253</v>
      </c>
      <c r="AD282" s="0" t="n">
        <f aca="false">DEGREES(ACOS(SIN(RADIANS($B$2))*SIN(RADIANS(T282))+COS(RADIANS($B$2))*COS(RADIANS(T282))*COS(RADIANS(AC282))))</f>
        <v>71.6856356375963</v>
      </c>
      <c r="AE282" s="0" t="n">
        <f aca="false">90-AD282</f>
        <v>18.3143643624037</v>
      </c>
      <c r="AF282" s="0" t="n">
        <f aca="false">IF(AE282&gt;85,0,IF(AE282&gt;5,58.1/TAN(RADIANS(AE282))-0.07/POWER(TAN(RADIANS(AE282)),3)+0.000086/POWER(TAN(RADIANS(AE282)),5),IF(AE282&gt;-0.575,1735+AE282*(-518.2+AE282*(103.4+AE282*(-12.79+AE282*0.711))),-20.772/TAN(RADIANS(AE282)))))/3600</f>
        <v>0.0482282985108372</v>
      </c>
      <c r="AG282" s="0" t="n">
        <f aca="false">AE282+AF282</f>
        <v>18.3625926609146</v>
      </c>
      <c r="AH282" s="0" t="n">
        <f aca="false"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>195.83407069349</v>
      </c>
    </row>
    <row r="283" customFormat="false" ht="15" hidden="false" customHeight="false" outlineLevel="0" collapsed="false">
      <c r="D283" s="6" t="n">
        <f aca="false">D282+1</f>
        <v>44843</v>
      </c>
      <c r="E283" s="7" t="n">
        <f aca="false">$B$5</f>
        <v>0.541666666666667</v>
      </c>
      <c r="F283" s="8" t="n">
        <f aca="false">D283+2415018.5+E283-$B$4/24</f>
        <v>2459862</v>
      </c>
      <c r="G283" s="9" t="n">
        <f aca="false">(F283-2451545)/36525</f>
        <v>0.227707049965777</v>
      </c>
      <c r="I283" s="0" t="n">
        <f aca="false">MOD(280.46646+G283*(36000.76983+G283*0.0003032),360)</f>
        <v>198.095570207313</v>
      </c>
      <c r="J283" s="0" t="n">
        <f aca="false">357.52911+G283*(35999.05029-0.0001537*G283)</f>
        <v>8554.76664513612</v>
      </c>
      <c r="K283" s="0" t="n">
        <f aca="false">0.016708634-G283*(0.000042037+0.0000001267*G283)</f>
        <v>0.0166990553092822</v>
      </c>
      <c r="L283" s="0" t="n">
        <f aca="false">SIN(RADIANS(J283))*(1.914602-G283*(0.004817+0.000014*G283))+SIN(RADIANS(2*J283))*(0.019993-0.000101*G283)+SIN(RADIANS(3*J283))*0.000289</f>
        <v>-1.90991376853651</v>
      </c>
      <c r="M283" s="0" t="n">
        <f aca="false">I283+L283</f>
        <v>196.185656438777</v>
      </c>
      <c r="N283" s="0" t="n">
        <f aca="false">J283+L283</f>
        <v>8552.85673136759</v>
      </c>
      <c r="O283" s="0" t="n">
        <f aca="false">(1.000001018*(1-K283*K283))/(1+K283*COS(RADIANS(N283)))</f>
        <v>0.998890822970353</v>
      </c>
      <c r="P283" s="0" t="n">
        <f aca="false">M283-0.00569-0.00478*SIN(RADIANS(125.04-1934.136*G283))</f>
        <v>196.176608745747</v>
      </c>
      <c r="Q283" s="0" t="n">
        <f aca="false">23+(26+((21.448-G283*(46.815+G283*(0.00059-G283*0.001813))))/60)/60</f>
        <v>23.4363299681305</v>
      </c>
      <c r="R283" s="0" t="n">
        <f aca="false">Q283+0.00256*COS(RADIANS(125.04-1934.136*G283))</f>
        <v>23.4381520143502</v>
      </c>
      <c r="S283" s="0" t="n">
        <f aca="false">DEGREES(ATAN2(COS(RADIANS(P283)),COS(RADIANS(R283))*SIN(RADIANS(P283))))</f>
        <v>-165.09625917172</v>
      </c>
      <c r="T283" s="0" t="n">
        <f aca="false">DEGREES(ASIN(SIN(RADIANS(R283))*SIN(RADIANS(P283))))</f>
        <v>-6.3623133645507</v>
      </c>
      <c r="U283" s="0" t="n">
        <f aca="false">TAN(RADIANS(R283/2))*TAN(RADIANS(R283/2))</f>
        <v>0.0430302276391908</v>
      </c>
      <c r="V283" s="0" t="n">
        <f aca="false">4*DEGREES(U283*SIN(2*RADIANS(I283))-2*K283*SIN(RADIANS(J283))+4*K283*U283*SIN(RADIANS(J283))*COS(2*RADIANS(I283))-0.5*U283*U283*SIN(4*RADIANS(I283))-1.25*K283*K283*SIN(2*RADIANS(J283)))</f>
        <v>12.7322290389571</v>
      </c>
      <c r="W283" s="0" t="n">
        <f aca="false">DEGREES(ACOS(COS(RADIANS(90.833))/(COS(RADIANS($B$2))*COS(RADIANS(T283)))-TAN(RADIANS($B$2))*TAN(RADIANS(T283))))</f>
        <v>78.3000343520706</v>
      </c>
      <c r="X283" s="7" t="n">
        <f aca="false">(720-4*$B$3-V283+$B$4*60)/1440</f>
        <v>0.499537532611835</v>
      </c>
      <c r="Y283" s="10" t="n">
        <f aca="false">(X283*1440-W283*4)/1440</f>
        <v>0.282037437189417</v>
      </c>
      <c r="Z283" s="7" t="n">
        <f aca="false">(X283*1440+W283*4)/1440</f>
        <v>0.717037628034254</v>
      </c>
      <c r="AA283" s="0" t="n">
        <f aca="false">8*W283</f>
        <v>626.400274816565</v>
      </c>
      <c r="AB283" s="0" t="n">
        <f aca="false">MOD(E283*1440+V283+4*$B$3-60*$B$4,1440)</f>
        <v>780.665953038957</v>
      </c>
      <c r="AC283" s="0" t="n">
        <f aca="false">IF(AB283/4&lt;0,AB283/4+180,AB283/4-180)</f>
        <v>15.1664882597393</v>
      </c>
      <c r="AD283" s="0" t="n">
        <f aca="false">DEGREES(ACOS(SIN(RADIANS($B$2))*SIN(RADIANS(T283))+COS(RADIANS($B$2))*COS(RADIANS(T283))*COS(RADIANS(AC283))))</f>
        <v>72.0714672852851</v>
      </c>
      <c r="AE283" s="0" t="n">
        <f aca="false">90-AD283</f>
        <v>17.9285327147149</v>
      </c>
      <c r="AF283" s="0" t="n">
        <f aca="false">IF(AE283&gt;85,0,IF(AE283&gt;5,58.1/TAN(RADIANS(AE283))-0.07/POWER(TAN(RADIANS(AE283)),3)+0.000086/POWER(TAN(RADIANS(AE283)),5),IF(AE283&gt;-0.575,1735+AE283*(-518.2+AE283*(103.4+AE283*(-12.79+AE283*0.711))),-20.772/TAN(RADIANS(AE283)))))/3600</f>
        <v>0.0493146293116744</v>
      </c>
      <c r="AG283" s="0" t="n">
        <f aca="false">AE283+AF283</f>
        <v>17.9778473440266</v>
      </c>
      <c r="AH283" s="0" t="n">
        <f aca="false"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>195.859759109978</v>
      </c>
    </row>
    <row r="284" customFormat="false" ht="15" hidden="false" customHeight="false" outlineLevel="0" collapsed="false">
      <c r="D284" s="6" t="n">
        <f aca="false">D283+1</f>
        <v>44844</v>
      </c>
      <c r="E284" s="7" t="n">
        <f aca="false">$B$5</f>
        <v>0.541666666666667</v>
      </c>
      <c r="F284" s="8" t="n">
        <f aca="false">D284+2415018.5+E284-$B$4/24</f>
        <v>2459863</v>
      </c>
      <c r="G284" s="9" t="n">
        <f aca="false">(F284-2451545)/36525</f>
        <v>0.227734428473648</v>
      </c>
      <c r="I284" s="0" t="n">
        <f aca="false">MOD(280.46646+G284*(36000.76983+G284*0.0003032),360)</f>
        <v>199.081217571258</v>
      </c>
      <c r="J284" s="0" t="n">
        <f aca="false">357.52911+G284*(35999.05029-0.0001537*G284)</f>
        <v>8555.75224541593</v>
      </c>
      <c r="K284" s="0" t="n">
        <f aca="false">0.016708634-G284*(0.000042037+0.0000001267*G284)</f>
        <v>0.016699054156792</v>
      </c>
      <c r="L284" s="0" t="n">
        <f aca="false">SIN(RADIANS(J284))*(1.914602-G284*(0.004817+0.000014*G284))+SIN(RADIANS(2*J284))*(0.019993-0.000101*G284)+SIN(RADIANS(3*J284))*0.000289</f>
        <v>-1.90757592129886</v>
      </c>
      <c r="M284" s="0" t="n">
        <f aca="false">I284+L284</f>
        <v>197.173641649959</v>
      </c>
      <c r="N284" s="0" t="n">
        <f aca="false">J284+L284</f>
        <v>8553.84466949463</v>
      </c>
      <c r="O284" s="0" t="n">
        <f aca="false">(1.000001018*(1-K284*K284))/(1+K284*COS(RADIANS(N284)))</f>
        <v>0.998604020815506</v>
      </c>
      <c r="P284" s="0" t="n">
        <f aca="false">M284-0.00569-0.00478*SIN(RADIANS(125.04-1934.136*G284))</f>
        <v>197.164597102645</v>
      </c>
      <c r="Q284" s="0" t="n">
        <f aca="false">23+(26+((21.448-G284*(46.815+G284*(0.00059-G284*0.001813))))/60)/60</f>
        <v>23.4363296120959</v>
      </c>
      <c r="R284" s="0" t="n">
        <f aca="false">Q284+0.00256*COS(RADIANS(125.04-1934.136*G284))</f>
        <v>23.4381533195227</v>
      </c>
      <c r="S284" s="0" t="n">
        <f aca="false">DEGREES(ATAN2(COS(RADIANS(P284)),COS(RADIANS(R284))*SIN(RADIANS(P284))))</f>
        <v>-164.17782886894</v>
      </c>
      <c r="T284" s="0" t="n">
        <f aca="false">DEGREES(ASIN(SIN(RADIANS(R284))*SIN(RADIANS(P284))))</f>
        <v>-6.74124861433877</v>
      </c>
      <c r="U284" s="0" t="n">
        <f aca="false">TAN(RADIANS(R284/2))*TAN(RADIANS(R284/2))</f>
        <v>0.0430302325678523</v>
      </c>
      <c r="V284" s="0" t="n">
        <f aca="false">4*DEGREES(U284*SIN(2*RADIANS(I284))-2*K284*SIN(RADIANS(J284))+4*K284*U284*SIN(RADIANS(J284))*COS(2*RADIANS(I284))-0.5*U284*U284*SIN(4*RADIANS(I284))-1.25*K284*K284*SIN(2*RADIANS(J284)))</f>
        <v>13.0037221462699</v>
      </c>
      <c r="W284" s="0" t="n">
        <f aca="false">DEGREES(ACOS(COS(RADIANS(90.833))/(COS(RADIANS($B$2))*COS(RADIANS(T284)))-TAN(RADIANS($B$2))*TAN(RADIANS(T284))))</f>
        <v>77.4663071626058</v>
      </c>
      <c r="X284" s="7" t="n">
        <f aca="false">(720-4*$B$3-V284+$B$4*60)/1440</f>
        <v>0.499348995731757</v>
      </c>
      <c r="Y284" s="10" t="n">
        <f aca="false">(X284*1440-W284*4)/1440</f>
        <v>0.284164809168963</v>
      </c>
      <c r="Z284" s="7" t="n">
        <f aca="false">(X284*1440+W284*4)/1440</f>
        <v>0.714533182294551</v>
      </c>
      <c r="AA284" s="0" t="n">
        <f aca="false">8*W284</f>
        <v>619.730457300846</v>
      </c>
      <c r="AB284" s="0" t="n">
        <f aca="false">MOD(E284*1440+V284+4*$B$3-60*$B$4,1440)</f>
        <v>780.93744614627</v>
      </c>
      <c r="AC284" s="0" t="n">
        <f aca="false">IF(AB284/4&lt;0,AB284/4+180,AB284/4-180)</f>
        <v>15.2343615365675</v>
      </c>
      <c r="AD284" s="0" t="n">
        <f aca="false">DEGREES(ACOS(SIN(RADIANS($B$2))*SIN(RADIANS(T284))+COS(RADIANS($B$2))*COS(RADIANS(T284))*COS(RADIANS(AC284))))</f>
        <v>72.4556920523452</v>
      </c>
      <c r="AE284" s="0" t="n">
        <f aca="false">90-AD284</f>
        <v>17.5443079476548</v>
      </c>
      <c r="AF284" s="0" t="n">
        <f aca="false">IF(AE284&gt;85,0,IF(AE284&gt;5,58.1/TAN(RADIANS(AE284))-0.07/POWER(TAN(RADIANS(AE284)),3)+0.000086/POWER(TAN(RADIANS(AE284)),5),IF(AE284&gt;-0.575,1735+AE284*(-518.2+AE284*(103.4+AE284*(-12.79+AE284*0.711))),-20.772/TAN(RADIANS(AE284)))))/3600</f>
        <v>0.0504405493920553</v>
      </c>
      <c r="AG284" s="0" t="n">
        <f aca="false">AE284+AF284</f>
        <v>17.5947484970468</v>
      </c>
      <c r="AH284" s="0" t="n">
        <f aca="false"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>195.883470277918</v>
      </c>
    </row>
    <row r="285" customFormat="false" ht="15" hidden="false" customHeight="false" outlineLevel="0" collapsed="false">
      <c r="D285" s="6" t="n">
        <f aca="false">D284+1</f>
        <v>44845</v>
      </c>
      <c r="E285" s="7" t="n">
        <f aca="false">$B$5</f>
        <v>0.541666666666667</v>
      </c>
      <c r="F285" s="8" t="n">
        <f aca="false">D285+2415018.5+E285-$B$4/24</f>
        <v>2459864</v>
      </c>
      <c r="G285" s="9" t="n">
        <f aca="false">(F285-2451545)/36525</f>
        <v>0.22776180698152</v>
      </c>
      <c r="I285" s="0" t="n">
        <f aca="false">MOD(280.46646+G285*(36000.76983+G285*0.0003032),360)</f>
        <v>200.066864935205</v>
      </c>
      <c r="J285" s="0" t="n">
        <f aca="false">357.52911+G285*(35999.05029-0.0001537*G285)</f>
        <v>8556.73784569574</v>
      </c>
      <c r="K285" s="0" t="n">
        <f aca="false">0.016708634-G285*(0.000042037+0.0000001267*G285)</f>
        <v>0.0166990530043016</v>
      </c>
      <c r="L285" s="0" t="n">
        <f aca="false">SIN(RADIANS(J285))*(1.914602-G285*(0.004817+0.000014*G285))+SIN(RADIANS(2*J285))*(0.019993-0.000101*G285)+SIN(RADIANS(3*J285))*0.000289</f>
        <v>-1.90467073960315</v>
      </c>
      <c r="M285" s="0" t="n">
        <f aca="false">I285+L285</f>
        <v>198.162194195602</v>
      </c>
      <c r="N285" s="0" t="n">
        <f aca="false">J285+L285</f>
        <v>8554.83317495614</v>
      </c>
      <c r="O285" s="0" t="n">
        <f aca="false">(1.000001018*(1-K285*K285))/(1+K285*COS(RADIANS(N285)))</f>
        <v>0.998317550957971</v>
      </c>
      <c r="P285" s="0" t="n">
        <f aca="false">M285-0.00569-0.00478*SIN(RADIANS(125.04-1934.136*G285))</f>
        <v>198.153152796868</v>
      </c>
      <c r="Q285" s="0" t="n">
        <f aca="false">23+(26+((21.448-G285*(46.815+G285*(0.00059-G285*0.001813))))/60)/60</f>
        <v>23.4363292560613</v>
      </c>
      <c r="R285" s="0" t="n">
        <f aca="false">Q285+0.00256*COS(RADIANS(125.04-1934.136*G285))</f>
        <v>23.4381546231373</v>
      </c>
      <c r="S285" s="0" t="n">
        <f aca="false">DEGREES(ATAN2(COS(RADIANS(P285)),COS(RADIANS(R285))*SIN(RADIANS(P285))))</f>
        <v>-163.257436142285</v>
      </c>
      <c r="T285" s="0" t="n">
        <f aca="false">DEGREES(ASIN(SIN(RADIANS(R285))*SIN(RADIANS(P285))))</f>
        <v>-7.11868113921657</v>
      </c>
      <c r="U285" s="0" t="n">
        <f aca="false">TAN(RADIANS(R285/2))*TAN(RADIANS(R285/2))</f>
        <v>0.0430302374906315</v>
      </c>
      <c r="V285" s="0" t="n">
        <f aca="false">4*DEGREES(U285*SIN(2*RADIANS(I285))-2*K285*SIN(RADIANS(J285))+4*K285*U285*SIN(RADIANS(J285))*COS(2*RADIANS(I285))-0.5*U285*U285*SIN(4*RADIANS(I285))-1.25*K285*K285*SIN(2*RADIANS(J285)))</f>
        <v>13.2674203427177</v>
      </c>
      <c r="W285" s="0" t="n">
        <f aca="false">DEGREES(ACOS(COS(RADIANS(90.833))/(COS(RADIANS($B$2))*COS(RADIANS(T285)))-TAN(RADIANS($B$2))*TAN(RADIANS(T285))))</f>
        <v>76.6319815823043</v>
      </c>
      <c r="X285" s="7" t="n">
        <f aca="false">(720-4*$B$3-V285+$B$4*60)/1440</f>
        <v>0.499165871984224</v>
      </c>
      <c r="Y285" s="10" t="n">
        <f aca="false">(X285*1440-W285*4)/1440</f>
        <v>0.286299256477823</v>
      </c>
      <c r="Z285" s="7" t="n">
        <f aca="false">(X285*1440+W285*4)/1440</f>
        <v>0.712032487490625</v>
      </c>
      <c r="AA285" s="0" t="n">
        <f aca="false">8*W285</f>
        <v>613.055852658435</v>
      </c>
      <c r="AB285" s="0" t="n">
        <f aca="false">MOD(E285*1440+V285+4*$B$3-60*$B$4,1440)</f>
        <v>781.201144342718</v>
      </c>
      <c r="AC285" s="0" t="n">
        <f aca="false">IF(AB285/4&lt;0,AB285/4+180,AB285/4-180)</f>
        <v>15.3002860856794</v>
      </c>
      <c r="AD285" s="0" t="n">
        <f aca="false">DEGREES(ACOS(SIN(RADIANS($B$2))*SIN(RADIANS(T285))+COS(RADIANS($B$2))*COS(RADIANS(T285))*COS(RADIANS(AC285))))</f>
        <v>72.8381970247837</v>
      </c>
      <c r="AE285" s="0" t="n">
        <f aca="false">90-AD285</f>
        <v>17.1618029752163</v>
      </c>
      <c r="AF285" s="0" t="n">
        <f aca="false">IF(AE285&gt;85,0,IF(AE285&gt;5,58.1/TAN(RADIANS(AE285))-0.07/POWER(TAN(RADIANS(AE285)),3)+0.000086/POWER(TAN(RADIANS(AE285)),5),IF(AE285&gt;-0.575,1735+AE285*(-518.2+AE285*(103.4+AE285*(-12.79+AE285*0.711))),-20.772/TAN(RADIANS(AE285)))))/3600</f>
        <v>0.0516079414042817</v>
      </c>
      <c r="AG285" s="0" t="n">
        <f aca="false">AE285+AF285</f>
        <v>17.2134109166206</v>
      </c>
      <c r="AH285" s="0" t="n">
        <f aca="false"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>195.90514546154</v>
      </c>
    </row>
    <row r="286" customFormat="false" ht="15" hidden="false" customHeight="false" outlineLevel="0" collapsed="false">
      <c r="D286" s="6" t="n">
        <f aca="false">D285+1</f>
        <v>44846</v>
      </c>
      <c r="E286" s="7" t="n">
        <f aca="false">$B$5</f>
        <v>0.541666666666667</v>
      </c>
      <c r="F286" s="8" t="n">
        <f aca="false">D286+2415018.5+E286-$B$4/24</f>
        <v>2459865</v>
      </c>
      <c r="G286" s="9" t="n">
        <f aca="false">(F286-2451545)/36525</f>
        <v>0.227789185489391</v>
      </c>
      <c r="I286" s="0" t="n">
        <f aca="false">MOD(280.46646+G286*(36000.76983+G286*0.0003032),360)</f>
        <v>201.052512299149</v>
      </c>
      <c r="J286" s="0" t="n">
        <f aca="false">357.52911+G286*(35999.05029-0.0001537*G286)</f>
        <v>8557.72344597555</v>
      </c>
      <c r="K286" s="0" t="n">
        <f aca="false">0.016708634-G286*(0.000042037+0.0000001267*G286)</f>
        <v>0.016699051851811</v>
      </c>
      <c r="L286" s="0" t="n">
        <f aca="false">SIN(RADIANS(J286))*(1.914602-G286*(0.004817+0.000014*G286))+SIN(RADIANS(2*J286))*(0.019993-0.000101*G286)+SIN(RADIANS(3*J286))*0.000289</f>
        <v>-1.90119847646767</v>
      </c>
      <c r="M286" s="0" t="n">
        <f aca="false">I286+L286</f>
        <v>199.151313822682</v>
      </c>
      <c r="N286" s="0" t="n">
        <f aca="false">J286+L286</f>
        <v>8555.82224749908</v>
      </c>
      <c r="O286" s="0" t="n">
        <f aca="false">(1.000001018*(1-K286*K286))/(1+K286*COS(RADIANS(N286)))</f>
        <v>0.998031498879444</v>
      </c>
      <c r="P286" s="0" t="n">
        <f aca="false">M286-0.00569-0.00478*SIN(RADIANS(125.04-1934.136*G286))</f>
        <v>199.142275575391</v>
      </c>
      <c r="Q286" s="0" t="n">
        <f aca="false">23+(26+((21.448-G286*(46.815+G286*(0.00059-G286*0.001813))))/60)/60</f>
        <v>23.4363289000267</v>
      </c>
      <c r="R286" s="0" t="n">
        <f aca="false">Q286+0.00256*COS(RADIANS(125.04-1934.136*G286))</f>
        <v>23.4381559251928</v>
      </c>
      <c r="S286" s="0" t="n">
        <f aca="false">DEGREES(ATAN2(COS(RADIANS(P286)),COS(RADIANS(R286))*SIN(RADIANS(P286))))</f>
        <v>-162.335002192905</v>
      </c>
      <c r="T286" s="0" t="n">
        <f aca="false">DEGREES(ASIN(SIN(RADIANS(R286))*SIN(RADIANS(P286))))</f>
        <v>-7.49450756156415</v>
      </c>
      <c r="U286" s="0" t="n">
        <f aca="false">TAN(RADIANS(R286/2))*TAN(RADIANS(R286/2))</f>
        <v>0.0430302424075232</v>
      </c>
      <c r="V286" s="0" t="n">
        <f aca="false">4*DEGREES(U286*SIN(2*RADIANS(I286))-2*K286*SIN(RADIANS(J286))+4*K286*U286*SIN(RADIANS(J286))*COS(2*RADIANS(I286))-0.5*U286*U286*SIN(4*RADIANS(I286))-1.25*K286*K286*SIN(2*RADIANS(J286)))</f>
        <v>13.5229941373087</v>
      </c>
      <c r="W286" s="0" t="n">
        <f aca="false">DEGREES(ACOS(COS(RADIANS(90.833))/(COS(RADIANS($B$2))*COS(RADIANS(T286)))-TAN(RADIANS($B$2))*TAN(RADIANS(T286))))</f>
        <v>75.797043164247</v>
      </c>
      <c r="X286" s="7" t="n">
        <f aca="false">(720-4*$B$3-V286+$B$4*60)/1440</f>
        <v>0.498988390182425</v>
      </c>
      <c r="Y286" s="10" t="n">
        <f aca="false">(X286*1440-W286*4)/1440</f>
        <v>0.288441048059516</v>
      </c>
      <c r="Z286" s="7" t="n">
        <f aca="false">(X286*1440+W286*4)/1440</f>
        <v>0.709535732305333</v>
      </c>
      <c r="AA286" s="0" t="n">
        <f aca="false">8*W286</f>
        <v>606.376345313976</v>
      </c>
      <c r="AB286" s="0" t="n">
        <f aca="false">MOD(E286*1440+V286+4*$B$3-60*$B$4,1440)</f>
        <v>781.456718137309</v>
      </c>
      <c r="AC286" s="0" t="n">
        <f aca="false">IF(AB286/4&lt;0,AB286/4+180,AB286/4-180)</f>
        <v>15.3641795343272</v>
      </c>
      <c r="AD286" s="0" t="n">
        <f aca="false">DEGREES(ACOS(SIN(RADIANS($B$2))*SIN(RADIANS(T286))+COS(RADIANS($B$2))*COS(RADIANS(T286))*COS(RADIANS(AC286))))</f>
        <v>73.2188688566684</v>
      </c>
      <c r="AE286" s="0" t="n">
        <f aca="false">90-AD286</f>
        <v>16.7811311433316</v>
      </c>
      <c r="AF286" s="0" t="n">
        <f aca="false">IF(AE286&gt;85,0,IF(AE286&gt;5,58.1/TAN(RADIANS(AE286))-0.07/POWER(TAN(RADIANS(AE286)),3)+0.000086/POWER(TAN(RADIANS(AE286)),5),IF(AE286&gt;-0.575,1735+AE286*(-518.2+AE286*(103.4+AE286*(-12.79+AE286*0.711))),-20.772/TAN(RADIANS(AE286)))))/3600</f>
        <v>0.0528187930016862</v>
      </c>
      <c r="AG286" s="0" t="n">
        <f aca="false">AE286+AF286</f>
        <v>16.8339499363333</v>
      </c>
      <c r="AH286" s="0" t="n">
        <f aca="false"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>195.9247275206</v>
      </c>
    </row>
    <row r="287" customFormat="false" ht="15" hidden="false" customHeight="false" outlineLevel="0" collapsed="false">
      <c r="D287" s="6" t="n">
        <f aca="false">D286+1</f>
        <v>44847</v>
      </c>
      <c r="E287" s="7" t="n">
        <f aca="false">$B$5</f>
        <v>0.541666666666667</v>
      </c>
      <c r="F287" s="8" t="n">
        <f aca="false">D287+2415018.5+E287-$B$4/24</f>
        <v>2459866</v>
      </c>
      <c r="G287" s="9" t="n">
        <f aca="false">(F287-2451545)/36525</f>
        <v>0.227816563997262</v>
      </c>
      <c r="I287" s="0" t="n">
        <f aca="false">MOD(280.46646+G287*(36000.76983+G287*0.0003032),360)</f>
        <v>202.038159663096</v>
      </c>
      <c r="J287" s="0" t="n">
        <f aca="false">357.52911+G287*(35999.05029-0.0001537*G287)</f>
        <v>8558.70904625535</v>
      </c>
      <c r="K287" s="0" t="n">
        <f aca="false">0.016708634-G287*(0.000042037+0.0000001267*G287)</f>
        <v>0.0166990506993202</v>
      </c>
      <c r="L287" s="0" t="n">
        <f aca="false">SIN(RADIANS(J287))*(1.914602-G287*(0.004817+0.000014*G287))+SIN(RADIANS(2*J287))*(0.019993-0.000101*G287)+SIN(RADIANS(3*J287))*0.000289</f>
        <v>-1.89715955589035</v>
      </c>
      <c r="M287" s="0" t="n">
        <f aca="false">I287+L287</f>
        <v>200.141000107206</v>
      </c>
      <c r="N287" s="0" t="n">
        <f aca="false">J287+L287</f>
        <v>8556.81188669946</v>
      </c>
      <c r="O287" s="0" t="n">
        <f aca="false">(1.000001018*(1-K287*K287))/(1+K287*COS(RADIANS(N287)))</f>
        <v>0.99774595008373</v>
      </c>
      <c r="P287" s="0" t="n">
        <f aca="false">M287-0.00569-0.00478*SIN(RADIANS(125.04-1934.136*G287))</f>
        <v>200.131965014219</v>
      </c>
      <c r="Q287" s="0" t="n">
        <f aca="false">23+(26+((21.448-G287*(46.815+G287*(0.00059-G287*0.001813))))/60)/60</f>
        <v>23.4363285439921</v>
      </c>
      <c r="R287" s="0" t="n">
        <f aca="false">Q287+0.00256*COS(RADIANS(125.04-1934.136*G287))</f>
        <v>23.4381572256877</v>
      </c>
      <c r="S287" s="0" t="n">
        <f aca="false">DEGREES(ATAN2(COS(RADIANS(P287)),COS(RADIANS(R287))*SIN(RADIANS(P287))))</f>
        <v>-161.41044919835</v>
      </c>
      <c r="T287" s="0" t="n">
        <f aca="false">DEGREES(ASIN(SIN(RADIANS(R287))*SIN(RADIANS(P287))))</f>
        <v>-7.86862393514348</v>
      </c>
      <c r="U287" s="0" t="n">
        <f aca="false">TAN(RADIANS(R287/2))*TAN(RADIANS(R287/2))</f>
        <v>0.0430302473185219</v>
      </c>
      <c r="V287" s="0" t="n">
        <f aca="false">4*DEGREES(U287*SIN(2*RADIANS(I287))-2*K287*SIN(RADIANS(J287))+4*K287*U287*SIN(RADIANS(J287))*COS(2*RADIANS(I287))-0.5*U287*U287*SIN(4*RADIANS(I287))-1.25*K287*K287*SIN(2*RADIANS(J287)))</f>
        <v>13.7701173306399</v>
      </c>
      <c r="W287" s="0" t="n">
        <f aca="false">DEGREES(ACOS(COS(RADIANS(90.833))/(COS(RADIANS($B$2))*COS(RADIANS(T287)))-TAN(RADIANS($B$2))*TAN(RADIANS(T287))))</f>
        <v>74.9614811803098</v>
      </c>
      <c r="X287" s="7" t="n">
        <f aca="false">(720-4*$B$3-V287+$B$4*60)/1440</f>
        <v>0.498816776853722</v>
      </c>
      <c r="Y287" s="10" t="n">
        <f aca="false">(X287*1440-W287*4)/1440</f>
        <v>0.290590440241751</v>
      </c>
      <c r="Z287" s="7" t="n">
        <f aca="false">(X287*1440+W287*4)/1440</f>
        <v>0.707043113465694</v>
      </c>
      <c r="AA287" s="0" t="n">
        <f aca="false">8*W287</f>
        <v>599.691849442478</v>
      </c>
      <c r="AB287" s="0" t="n">
        <f aca="false">MOD(E287*1440+V287+4*$B$3-60*$B$4,1440)</f>
        <v>781.70384133064</v>
      </c>
      <c r="AC287" s="0" t="n">
        <f aca="false">IF(AB287/4&lt;0,AB287/4+180,AB287/4-180)</f>
        <v>15.42596033266</v>
      </c>
      <c r="AD287" s="0" t="n">
        <f aca="false">DEGREES(ACOS(SIN(RADIANS($B$2))*SIN(RADIANS(T287))+COS(RADIANS($B$2))*COS(RADIANS(T287))*COS(RADIANS(AC287))))</f>
        <v>73.5975937908163</v>
      </c>
      <c r="AE287" s="0" t="n">
        <f aca="false">90-AD287</f>
        <v>16.4024062091837</v>
      </c>
      <c r="AF287" s="0" t="n">
        <f aca="false">IF(AE287&gt;85,0,IF(AE287&gt;5,58.1/TAN(RADIANS(AE287))-0.07/POWER(TAN(RADIANS(AE287)),3)+0.000086/POWER(TAN(RADIANS(AE287)),5),IF(AE287&gt;-0.575,1735+AE287*(-518.2+AE287*(103.4+AE287*(-12.79+AE287*0.711))),-20.772/TAN(RADIANS(AE287)))))/3600</f>
        <v>0.0540752027911191</v>
      </c>
      <c r="AG287" s="0" t="n">
        <f aca="false">AE287+AF287</f>
        <v>16.4564814119748</v>
      </c>
      <c r="AH287" s="0" t="n">
        <f aca="false"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>195.942160981365</v>
      </c>
    </row>
    <row r="288" s="1" customFormat="true" ht="15" hidden="false" customHeight="false" outlineLevel="0" collapsed="false">
      <c r="D288" s="12" t="n">
        <f aca="false">D287+1</f>
        <v>44848</v>
      </c>
      <c r="E288" s="10" t="n">
        <f aca="false">$B$5</f>
        <v>0.541666666666667</v>
      </c>
      <c r="F288" s="13" t="n">
        <f aca="false">D288+2415018.5+E288-$B$4/24</f>
        <v>2459867</v>
      </c>
      <c r="G288" s="15" t="n">
        <f aca="false">(F288-2451545)/36525</f>
        <v>0.227843942505133</v>
      </c>
      <c r="I288" s="1" t="n">
        <f aca="false">MOD(280.46646+G288*(36000.76983+G288*0.0003032),360)</f>
        <v>203.023807027043</v>
      </c>
      <c r="J288" s="1" t="n">
        <f aca="false">357.52911+G288*(35999.05029-0.0001537*G288)</f>
        <v>8559.69464653516</v>
      </c>
      <c r="K288" s="1" t="n">
        <f aca="false">0.016708634-G288*(0.000042037+0.0000001267*G288)</f>
        <v>0.0166990495468293</v>
      </c>
      <c r="L288" s="1" t="n">
        <f aca="false">SIN(RADIANS(J288))*(1.914602-G288*(0.004817+0.000014*G288))+SIN(RADIANS(2*J288))*(0.019993-0.000101*G288)+SIN(RADIANS(3*J288))*0.000289</f>
        <v>-1.89255457345683</v>
      </c>
      <c r="M288" s="1" t="n">
        <f aca="false">I288+L288</f>
        <v>201.131252453586</v>
      </c>
      <c r="N288" s="1" t="n">
        <f aca="false">J288+L288</f>
        <v>8557.80209196171</v>
      </c>
      <c r="O288" s="1" t="n">
        <f aca="false">(1.000001018*(1-K288*K288))/(1+K288*COS(RADIANS(N288)))</f>
        <v>0.99746099007072</v>
      </c>
      <c r="P288" s="1" t="n">
        <f aca="false">M288-0.00569-0.00478*SIN(RADIANS(125.04-1934.136*G288))</f>
        <v>201.12222051776</v>
      </c>
      <c r="Q288" s="1" t="n">
        <f aca="false">23+(26+((21.448-G288*(46.815+G288*(0.00059-G288*0.001813))))/60)/60</f>
        <v>23.4363281879576</v>
      </c>
      <c r="R288" s="1" t="n">
        <f aca="false">Q288+0.00256*COS(RADIANS(125.04-1934.136*G288))</f>
        <v>23.4381585246205</v>
      </c>
      <c r="S288" s="1" t="n">
        <f aca="false">DEGREES(ATAN2(COS(RADIANS(P288)),COS(RADIANS(R288))*SIN(RADIANS(P288))))+360</f>
        <v>199.516299609939</v>
      </c>
      <c r="T288" s="1" t="n">
        <f aca="false">DEGREES(ASIN(SIN(RADIANS(R288))*SIN(RADIANS(P288))))</f>
        <v>-8.24092574519598</v>
      </c>
      <c r="U288" s="1" t="n">
        <f aca="false">TAN(RADIANS(R288/2))*TAN(RADIANS(R288/2))</f>
        <v>0.0430302522236223</v>
      </c>
      <c r="V288" s="1" t="n">
        <f aca="false">4*DEGREES(U288*SIN(2*RADIANS(I288))-2*K288*SIN(RADIANS(J288))+4*K288*U288*SIN(RADIANS(J288))*COS(2*RADIANS(I288))-0.5*U288*U288*SIN(4*RADIANS(I288))-1.25*K288*K288*SIN(2*RADIANS(J288)))</f>
        <v>14.0084674214125</v>
      </c>
      <c r="W288" s="1" t="n">
        <f aca="false">DEGREES(ACOS(COS(RADIANS(90.833))/(COS(RADIANS($B$2))*COS(RADIANS(T288)))-TAN(RADIANS($B$2))*TAN(RADIANS(T288))))</f>
        <v>74.1252888808432</v>
      </c>
      <c r="X288" s="10" t="n">
        <f aca="false">(720-4*$B$3-V288+$B$4*60)/1440</f>
        <v>0.498651255957352</v>
      </c>
      <c r="Y288" s="10" t="n">
        <f aca="false">(X288*1440-W288*4)/1440</f>
        <v>0.292747675732788</v>
      </c>
      <c r="Z288" s="10" t="n">
        <f aca="false">(X288*1440+W288*4)/1440</f>
        <v>0.704554836181917</v>
      </c>
      <c r="AA288" s="1" t="n">
        <f aca="false">8*W288</f>
        <v>593.002311046746</v>
      </c>
      <c r="AB288" s="1" t="n">
        <f aca="false">MOD(E288*1440+V288+4*$B$3-60*$B$4,1440)</f>
        <v>781.942191421413</v>
      </c>
      <c r="AC288" s="1" t="n">
        <f aca="false">IF(AB288/4&lt;0,AB288/4+180,AB288/4-180)</f>
        <v>15.4855478553531</v>
      </c>
      <c r="AD288" s="1" t="n">
        <f aca="false">DEGREES(ACOS(SIN(RADIANS($B$2))*SIN(RADIANS(T288))+COS(RADIANS($B$2))*COS(RADIANS(T288))*COS(RADIANS(AC288))))</f>
        <v>73.9742576815498</v>
      </c>
      <c r="AE288" s="1" t="n">
        <f aca="false">90-AD288</f>
        <v>16.0257423184502</v>
      </c>
      <c r="AF288" s="1" t="n">
        <f aca="false">IF(AE288&gt;85,0,IF(AE288&gt;5,58.1/TAN(RADIANS(AE288))-0.07/POWER(TAN(RADIANS(AE288)),3)+0.000086/POWER(TAN(RADIANS(AE288)),5),IF(AE288&gt;-0.575,1735+AE288*(-518.2+AE288*(103.4+AE288*(-12.79+AE288*0.711))),-20.772/TAN(RADIANS(AE288)))))/3600</f>
        <v>0.0553793865342834</v>
      </c>
      <c r="AG288" s="1" t="n">
        <f aca="false">AE288+AF288</f>
        <v>16.0811217049845</v>
      </c>
      <c r="AH288" s="1" t="n">
        <f aca="false"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>195.95739210936</v>
      </c>
    </row>
    <row r="289" customFormat="false" ht="15" hidden="false" customHeight="false" outlineLevel="0" collapsed="false">
      <c r="D289" s="6" t="n">
        <f aca="false">D288+1</f>
        <v>44849</v>
      </c>
      <c r="E289" s="7" t="n">
        <f aca="false">$B$5</f>
        <v>0.541666666666667</v>
      </c>
      <c r="F289" s="8" t="n">
        <f aca="false">D289+2415018.5+E289-$B$4/24</f>
        <v>2459868</v>
      </c>
      <c r="G289" s="9" t="n">
        <f aca="false">(F289-2451545)/36525</f>
        <v>0.227871321013005</v>
      </c>
      <c r="I289" s="0" t="n">
        <f aca="false">MOD(280.46646+G289*(36000.76983+G289*0.0003032),360)</f>
        <v>204.009454390989</v>
      </c>
      <c r="J289" s="0" t="n">
        <f aca="false">357.52911+G289*(35999.05029-0.0001537*G289)</f>
        <v>8560.68024681497</v>
      </c>
      <c r="K289" s="0" t="n">
        <f aca="false">0.016708634-G289*(0.000042037+0.0000001267*G289)</f>
        <v>0.0166990483943381</v>
      </c>
      <c r="L289" s="0" t="n">
        <f aca="false">SIN(RADIANS(J289))*(1.914602-G289*(0.004817+0.000014*G289))+SIN(RADIANS(2*J289))*(0.019993-0.000101*G289)+SIN(RADIANS(3*J289))*0.000289</f>
        <v>-1.88738429689558</v>
      </c>
      <c r="M289" s="0" t="n">
        <f aca="false">I289+L289</f>
        <v>202.122070094093</v>
      </c>
      <c r="N289" s="0" t="n">
        <f aca="false">J289+L289</f>
        <v>8558.79286251807</v>
      </c>
      <c r="O289" s="0" t="n">
        <f aca="false">(1.000001018*(1-K289*K289))/(1+K289*COS(RADIANS(N289)))</f>
        <v>0.997176704310213</v>
      </c>
      <c r="P289" s="0" t="n">
        <f aca="false">M289-0.00569-0.00478*SIN(RADIANS(125.04-1934.136*G289))</f>
        <v>202.113041318283</v>
      </c>
      <c r="Q289" s="0" t="n">
        <f aca="false">23+(26+((21.448-G289*(46.815+G289*(0.00059-G289*0.001813))))/60)/60</f>
        <v>23.436327831923</v>
      </c>
      <c r="R289" s="0" t="n">
        <f aca="false">Q289+0.00256*COS(RADIANS(125.04-1934.136*G289))</f>
        <v>23.4381598219899</v>
      </c>
      <c r="S289" s="0" t="n">
        <f aca="false">DEGREES(ATAN2(COS(RADIANS(P289)),COS(RADIANS(R289))*SIN(RADIANS(P289))))</f>
        <v>-159.554680133068</v>
      </c>
      <c r="T289" s="0" t="n">
        <f aca="false">DEGREES(ASIN(SIN(RADIANS(R289))*SIN(RADIANS(P289))))</f>
        <v>-8.61130791019422</v>
      </c>
      <c r="U289" s="0" t="n">
        <f aca="false">TAN(RADIANS(R289/2))*TAN(RADIANS(R289/2))</f>
        <v>0.0430302571228192</v>
      </c>
      <c r="V289" s="0" t="n">
        <f aca="false">4*DEGREES(U289*SIN(2*RADIANS(I289))-2*K289*SIN(RADIANS(J289))+4*K289*U289*SIN(RADIANS(J289))*COS(2*RADIANS(I289))-0.5*U289*U289*SIN(4*RADIANS(I289))-1.25*K289*K289*SIN(2*RADIANS(J289)))</f>
        <v>14.2377260281583</v>
      </c>
      <c r="W289" s="0" t="n">
        <f aca="false">DEGREES(ACOS(COS(RADIANS(90.833))/(COS(RADIANS($B$2))*COS(RADIANS(T289)))-TAN(RADIANS($B$2))*TAN(RADIANS(T289))))</f>
        <v>73.2884637684395</v>
      </c>
      <c r="X289" s="7" t="n">
        <f aca="false">(720-4*$B$3-V289+$B$4*60)/1440</f>
        <v>0.498492048591557</v>
      </c>
      <c r="Y289" s="10" t="n">
        <f aca="false">(X289*1440-W289*4)/1440</f>
        <v>0.294912982568114</v>
      </c>
      <c r="Z289" s="7" t="n">
        <f aca="false">(X289*1440+W289*4)/1440</f>
        <v>0.702071114615</v>
      </c>
      <c r="AA289" s="0" t="n">
        <f aca="false">8*W289</f>
        <v>586.307710147516</v>
      </c>
      <c r="AB289" s="0" t="n">
        <f aca="false">MOD(E289*1440+V289+4*$B$3-60*$B$4,1440)</f>
        <v>782.171450028158</v>
      </c>
      <c r="AC289" s="0" t="n">
        <f aca="false">IF(AB289/4&lt;0,AB289/4+180,AB289/4-180)</f>
        <v>15.5428625070396</v>
      </c>
      <c r="AD289" s="0" t="n">
        <f aca="false">DEGREES(ACOS(SIN(RADIANS($B$2))*SIN(RADIANS(T289))+COS(RADIANS($B$2))*COS(RADIANS(T289))*COS(RADIANS(AC289))))</f>
        <v>74.3487460195685</v>
      </c>
      <c r="AE289" s="0" t="n">
        <f aca="false">90-AD289</f>
        <v>15.6512539804315</v>
      </c>
      <c r="AF289" s="0" t="n">
        <f aca="false">IF(AE289&gt;85,0,IF(AE289&gt;5,58.1/TAN(RADIANS(AE289))-0.07/POWER(TAN(RADIANS(AE289)),3)+0.000086/POWER(TAN(RADIANS(AE289)),5),IF(AE289&gt;-0.575,1735+AE289*(-518.2+AE289*(103.4+AE289*(-12.79+AE289*0.711))),-20.772/TAN(RADIANS(AE289)))))/3600</f>
        <v>0.0567336835827812</v>
      </c>
      <c r="AG289" s="0" t="n">
        <f aca="false">AE289+AF289</f>
        <v>15.7079876640142</v>
      </c>
      <c r="AH289" s="0" t="n">
        <f aca="false"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>195.970368983717</v>
      </c>
    </row>
    <row r="290" customFormat="false" ht="15" hidden="false" customHeight="false" outlineLevel="0" collapsed="false">
      <c r="D290" s="6" t="n">
        <f aca="false">D289+1</f>
        <v>44850</v>
      </c>
      <c r="E290" s="7" t="n">
        <f aca="false">$B$5</f>
        <v>0.541666666666667</v>
      </c>
      <c r="F290" s="8" t="n">
        <f aca="false">D290+2415018.5+E290-$B$4/24</f>
        <v>2459869</v>
      </c>
      <c r="G290" s="9" t="n">
        <f aca="false">(F290-2451545)/36525</f>
        <v>0.227898699520876</v>
      </c>
      <c r="I290" s="0" t="n">
        <f aca="false">MOD(280.46646+G290*(36000.76983+G290*0.0003032),360)</f>
        <v>204.995101754937</v>
      </c>
      <c r="J290" s="0" t="n">
        <f aca="false">357.52911+G290*(35999.05029-0.0001537*G290)</f>
        <v>8561.66584709478</v>
      </c>
      <c r="K290" s="0" t="n">
        <f aca="false">0.016708634-G290*(0.000042037+0.0000001267*G290)</f>
        <v>0.0166990472418468</v>
      </c>
      <c r="L290" s="0" t="n">
        <f aca="false">SIN(RADIANS(J290))*(1.914602-G290*(0.004817+0.000014*G290))+SIN(RADIANS(2*J290))*(0.019993-0.000101*G290)+SIN(RADIANS(3*J290))*0.000289</f>
        <v>-1.88164966657916</v>
      </c>
      <c r="M290" s="0" t="n">
        <f aca="false">I290+L290</f>
        <v>203.113452088358</v>
      </c>
      <c r="N290" s="0" t="n">
        <f aca="false">J290+L290</f>
        <v>8559.7841974282</v>
      </c>
      <c r="O290" s="0" t="n">
        <f aca="false">(1.000001018*(1-K290*K290))/(1+K290*COS(RADIANS(N290)))</f>
        <v>0.99689317821556</v>
      </c>
      <c r="P290" s="0" t="n">
        <f aca="false">M290-0.00569-0.00478*SIN(RADIANS(125.04-1934.136*G290))</f>
        <v>203.104426475415</v>
      </c>
      <c r="Q290" s="0" t="n">
        <f aca="false">23+(26+((21.448-G290*(46.815+G290*(0.00059-G290*0.001813))))/60)/60</f>
        <v>23.4363274758884</v>
      </c>
      <c r="R290" s="0" t="n">
        <f aca="false">Q290+0.00256*COS(RADIANS(125.04-1934.136*G290))</f>
        <v>23.4381611177945</v>
      </c>
      <c r="S290" s="0" t="n">
        <f aca="false">DEGREES(ATAN2(COS(RADIANS(P290)),COS(RADIANS(R290))*SIN(RADIANS(P290))))</f>
        <v>-158.623314007938</v>
      </c>
      <c r="T290" s="0" t="n">
        <f aca="false">DEGREES(ASIN(SIN(RADIANS(R290))*SIN(RADIANS(P290))))</f>
        <v>-8.97966478532984</v>
      </c>
      <c r="U290" s="0" t="n">
        <f aca="false">TAN(RADIANS(R290/2))*TAN(RADIANS(R290/2))</f>
        <v>0.043030262016107</v>
      </c>
      <c r="V290" s="0" t="n">
        <f aca="false">4*DEGREES(U290*SIN(2*RADIANS(I290))-2*K290*SIN(RADIANS(J290))+4*K290*U290*SIN(RADIANS(J290))*COS(2*RADIANS(I290))-0.5*U290*U290*SIN(4*RADIANS(I290))-1.25*K290*K290*SIN(2*RADIANS(J290)))</f>
        <v>14.4575793256068</v>
      </c>
      <c r="W290" s="0" t="n">
        <f aca="false">DEGREES(ACOS(COS(RADIANS(90.833))/(COS(RADIANS($B$2))*COS(RADIANS(T290)))-TAN(RADIANS($B$2))*TAN(RADIANS(T290))))</f>
        <v>72.4510078868183</v>
      </c>
      <c r="X290" s="7" t="n">
        <f aca="false">(720-4*$B$3-V290+$B$4*60)/1440</f>
        <v>0.498339372690551</v>
      </c>
      <c r="Y290" s="10" t="n">
        <f aca="false">(X290*1440-W290*4)/1440</f>
        <v>0.297086573004945</v>
      </c>
      <c r="Z290" s="7" t="n">
        <f aca="false">(X290*1440+W290*4)/1440</f>
        <v>0.699592172376157</v>
      </c>
      <c r="AA290" s="0" t="n">
        <f aca="false">8*W290</f>
        <v>579.608063094546</v>
      </c>
      <c r="AB290" s="0" t="n">
        <f aca="false">MOD(E290*1440+V290+4*$B$3-60*$B$4,1440)</f>
        <v>782.391303325607</v>
      </c>
      <c r="AC290" s="0" t="n">
        <f aca="false">IF(AB290/4&lt;0,AB290/4+180,AB290/4-180)</f>
        <v>15.5978258314017</v>
      </c>
      <c r="AD290" s="0" t="n">
        <f aca="false">DEGREES(ACOS(SIN(RADIANS($B$2))*SIN(RADIANS(T290))+COS(RADIANS($B$2))*COS(RADIANS(T290))*COS(RADIANS(AC290))))</f>
        <v>74.7209439589501</v>
      </c>
      <c r="AE290" s="0" t="n">
        <f aca="false">90-AD290</f>
        <v>15.2790560410499</v>
      </c>
      <c r="AF290" s="0" t="n">
        <f aca="false">IF(AE290&gt;85,0,IF(AE290&gt;5,58.1/TAN(RADIANS(AE290))-0.07/POWER(TAN(RADIANS(AE290)),3)+0.000086/POWER(TAN(RADIANS(AE290)),5),IF(AE290&gt;-0.575,1735+AE290*(-518.2+AE290*(103.4+AE290*(-12.79+AE290*0.711))),-20.772/TAN(RADIANS(AE290)))))/3600</f>
        <v>0.0581405635238861</v>
      </c>
      <c r="AG290" s="0" t="n">
        <f aca="false">AE290+AF290</f>
        <v>15.3371966045738</v>
      </c>
      <c r="AH290" s="0" t="n">
        <f aca="false"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>195.981041572917</v>
      </c>
    </row>
    <row r="291" customFormat="false" ht="15" hidden="false" customHeight="false" outlineLevel="0" collapsed="false">
      <c r="D291" s="6" t="n">
        <f aca="false">D290+1</f>
        <v>44851</v>
      </c>
      <c r="E291" s="7" t="n">
        <f aca="false">$B$5</f>
        <v>0.541666666666667</v>
      </c>
      <c r="F291" s="8" t="n">
        <f aca="false">D291+2415018.5+E291-$B$4/24</f>
        <v>2459870</v>
      </c>
      <c r="G291" s="9" t="n">
        <f aca="false">(F291-2451545)/36525</f>
        <v>0.227926078028747</v>
      </c>
      <c r="I291" s="0" t="n">
        <f aca="false">MOD(280.46646+G291*(36000.76983+G291*0.0003032),360)</f>
        <v>205.980749118884</v>
      </c>
      <c r="J291" s="0" t="n">
        <f aca="false">357.52911+G291*(35999.05029-0.0001537*G291)</f>
        <v>8562.65144737458</v>
      </c>
      <c r="K291" s="0" t="n">
        <f aca="false">0.016708634-G291*(0.000042037+0.0000001267*G291)</f>
        <v>0.0166990460893553</v>
      </c>
      <c r="L291" s="0" t="n">
        <f aca="false">SIN(RADIANS(J291))*(1.914602-G291*(0.004817+0.000014*G291))+SIN(RADIANS(2*J291))*(0.019993-0.000101*G291)+SIN(RADIANS(3*J291))*0.000289</f>
        <v>-1.87535179597012</v>
      </c>
      <c r="M291" s="0" t="n">
        <f aca="false">I291+L291</f>
        <v>204.105397322914</v>
      </c>
      <c r="N291" s="0" t="n">
        <f aca="false">J291+L291</f>
        <v>8560.77609557861</v>
      </c>
      <c r="O291" s="0" t="n">
        <f aca="false">(1.000001018*(1-K291*K291))/(1+K291*COS(RADIANS(N291)))</f>
        <v>0.996610497117144</v>
      </c>
      <c r="P291" s="0" t="n">
        <f aca="false">M291-0.00569-0.00478*SIN(RADIANS(125.04-1934.136*G291))</f>
        <v>204.096374875687</v>
      </c>
      <c r="Q291" s="0" t="n">
        <f aca="false">23+(26+((21.448-G291*(46.815+G291*(0.00059-G291*0.001813))))/60)/60</f>
        <v>23.4363271198538</v>
      </c>
      <c r="R291" s="0" t="n">
        <f aca="false">Q291+0.00256*COS(RADIANS(125.04-1934.136*G291))</f>
        <v>23.4381624120328</v>
      </c>
      <c r="S291" s="0" t="n">
        <f aca="false">DEGREES(ATAN2(COS(RADIANS(P291)),COS(RADIANS(R291))*SIN(RADIANS(P291))))</f>
        <v>-157.689528895021</v>
      </c>
      <c r="T291" s="0" t="n">
        <f aca="false">DEGREES(ASIN(SIN(RADIANS(R291))*SIN(RADIANS(P291))))</f>
        <v>-9.34589016783314</v>
      </c>
      <c r="U291" s="0" t="n">
        <f aca="false">TAN(RADIANS(R291/2))*TAN(RADIANS(R291/2))</f>
        <v>0.0430302669034806</v>
      </c>
      <c r="V291" s="0" t="n">
        <f aca="false">4*DEGREES(U291*SIN(2*RADIANS(I291))-2*K291*SIN(RADIANS(J291))+4*K291*U291*SIN(RADIANS(J291))*COS(2*RADIANS(I291))-0.5*U291*U291*SIN(4*RADIANS(I291))-1.25*K291*K291*SIN(2*RADIANS(J291)))</f>
        <v>14.6677184950279</v>
      </c>
      <c r="W291" s="0" t="n">
        <f aca="false">DEGREES(ACOS(COS(RADIANS(90.833))/(COS(RADIANS($B$2))*COS(RADIANS(T291)))-TAN(RADIANS($B$2))*TAN(RADIANS(T291))))</f>
        <v>71.6129281259051</v>
      </c>
      <c r="X291" s="7" t="n">
        <f aca="false">(720-4*$B$3-V291+$B$4*60)/1440</f>
        <v>0.498193442711786</v>
      </c>
      <c r="Y291" s="10" t="n">
        <f aca="false">(X291*1440-W291*4)/1440</f>
        <v>0.29926864236205</v>
      </c>
      <c r="Z291" s="7" t="n">
        <f aca="false">(X291*1440+W291*4)/1440</f>
        <v>0.697118243061523</v>
      </c>
      <c r="AA291" s="0" t="n">
        <f aca="false">8*W291</f>
        <v>572.903425007241</v>
      </c>
      <c r="AB291" s="0" t="n">
        <f aca="false">MOD(E291*1440+V291+4*$B$3-60*$B$4,1440)</f>
        <v>782.601442495028</v>
      </c>
      <c r="AC291" s="0" t="n">
        <f aca="false">IF(AB291/4&lt;0,AB291/4+180,AB291/4-180)</f>
        <v>15.650360623757</v>
      </c>
      <c r="AD291" s="0" t="n">
        <f aca="false">DEGREES(ACOS(SIN(RADIANS($B$2))*SIN(RADIANS(T291))+COS(RADIANS($B$2))*COS(RADIANS(T291))*COS(RADIANS(AC291))))</f>
        <v>75.0907363462988</v>
      </c>
      <c r="AE291" s="0" t="n">
        <f aca="false">90-AD291</f>
        <v>14.9092636537012</v>
      </c>
      <c r="AF291" s="0" t="n">
        <f aca="false">IF(AE291&gt;85,0,IF(AE291&gt;5,58.1/TAN(RADIANS(AE291))-0.07/POWER(TAN(RADIANS(AE291)),3)+0.000086/POWER(TAN(RADIANS(AE291)),5),IF(AE291&gt;-0.575,1735+AE291*(-518.2+AE291*(103.4+AE291*(-12.79+AE291*0.711))),-20.772/TAN(RADIANS(AE291)))))/3600</f>
        <v>0.0596026330044455</v>
      </c>
      <c r="AG291" s="0" t="n">
        <f aca="false">AE291+AF291</f>
        <v>14.9688662867057</v>
      </c>
      <c r="AH291" s="0" t="n">
        <f aca="false"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>195.989361811692</v>
      </c>
    </row>
    <row r="292" customFormat="false" ht="15" hidden="false" customHeight="false" outlineLevel="0" collapsed="false">
      <c r="D292" s="6" t="n">
        <f aca="false">D291+1</f>
        <v>44852</v>
      </c>
      <c r="E292" s="7" t="n">
        <f aca="false">$B$5</f>
        <v>0.541666666666667</v>
      </c>
      <c r="F292" s="8" t="n">
        <f aca="false">D292+2415018.5+E292-$B$4/24</f>
        <v>2459871</v>
      </c>
      <c r="G292" s="9" t="n">
        <f aca="false">(F292-2451545)/36525</f>
        <v>0.227953456536619</v>
      </c>
      <c r="I292" s="0" t="n">
        <f aca="false">MOD(280.46646+G292*(36000.76983+G292*0.0003032),360)</f>
        <v>206.966396482834</v>
      </c>
      <c r="J292" s="0" t="n">
        <f aca="false">357.52911+G292*(35999.05029-0.0001537*G292)</f>
        <v>8563.63704765439</v>
      </c>
      <c r="K292" s="0" t="n">
        <f aca="false">0.016708634-G292*(0.000042037+0.0000001267*G292)</f>
        <v>0.0166990449368636</v>
      </c>
      <c r="L292" s="0" t="n">
        <f aca="false">SIN(RADIANS(J292))*(1.914602-G292*(0.004817+0.000014*G292))+SIN(RADIANS(2*J292))*(0.019993-0.000101*G292)+SIN(RADIANS(3*J292))*0.000289</f>
        <v>-1.86849197201097</v>
      </c>
      <c r="M292" s="0" t="n">
        <f aca="false">I292+L292</f>
        <v>205.097904510823</v>
      </c>
      <c r="N292" s="0" t="n">
        <f aca="false">J292+L292</f>
        <v>8561.76855568238</v>
      </c>
      <c r="O292" s="0" t="n">
        <f aca="false">(1.000001018*(1-K292*K292))/(1+K292*COS(RADIANS(N292)))</f>
        <v>0.996328746235722</v>
      </c>
      <c r="P292" s="0" t="n">
        <f aca="false">M292-0.00569-0.00478*SIN(RADIANS(125.04-1934.136*G292))</f>
        <v>205.08888523216</v>
      </c>
      <c r="Q292" s="0" t="n">
        <f aca="false">23+(26+((21.448-G292*(46.815+G292*(0.00059-G292*0.001813))))/60)/60</f>
        <v>23.4363267638193</v>
      </c>
      <c r="R292" s="0" t="n">
        <f aca="false">Q292+0.00256*COS(RADIANS(125.04-1934.136*G292))</f>
        <v>23.4381637047035</v>
      </c>
      <c r="S292" s="0" t="n">
        <f aca="false">DEGREES(ATAN2(COS(RADIANS(P292)),COS(RADIANS(R292))*SIN(RADIANS(P292))))</f>
        <v>-156.753253060958</v>
      </c>
      <c r="T292" s="0" t="n">
        <f aca="false">DEGREES(ASIN(SIN(RADIANS(R292))*SIN(RADIANS(P292))))</f>
        <v>-9.70987730422969</v>
      </c>
      <c r="U292" s="0" t="n">
        <f aca="false">TAN(RADIANS(R292/2))*TAN(RADIANS(R292/2))</f>
        <v>0.0430302717849346</v>
      </c>
      <c r="V292" s="0" t="n">
        <f aca="false">4*DEGREES(U292*SIN(2*RADIANS(I292))-2*K292*SIN(RADIANS(J292))+4*K292*U292*SIN(RADIANS(J292))*COS(2*RADIANS(I292))-0.5*U292*U292*SIN(4*RADIANS(I292))-1.25*K292*K292*SIN(2*RADIANS(J292)))</f>
        <v>14.8678401877919</v>
      </c>
      <c r="W292" s="0" t="n">
        <f aca="false">DEGREES(ACOS(COS(RADIANS(90.833))/(COS(RADIANS($B$2))*COS(RADIANS(T292)))-TAN(RADIANS($B$2))*TAN(RADIANS(T292))))</f>
        <v>70.774236544227</v>
      </c>
      <c r="X292" s="7" t="n">
        <f aca="false">(720-4*$B$3-V292+$B$4*60)/1440</f>
        <v>0.498054469314033</v>
      </c>
      <c r="Y292" s="10" t="n">
        <f aca="false">(X292*1440-W292*4)/1440</f>
        <v>0.301459367802292</v>
      </c>
      <c r="Z292" s="7" t="n">
        <f aca="false">(X292*1440+W292*4)/1440</f>
        <v>0.694649570825775</v>
      </c>
      <c r="AA292" s="0" t="n">
        <f aca="false">8*W292</f>
        <v>566.193892353816</v>
      </c>
      <c r="AB292" s="0" t="n">
        <f aca="false">MOD(E292*1440+V292+4*$B$3-60*$B$4,1440)</f>
        <v>782.801564187792</v>
      </c>
      <c r="AC292" s="0" t="n">
        <f aca="false">IF(AB292/4&lt;0,AB292/4+180,AB292/4-180)</f>
        <v>15.700391046948</v>
      </c>
      <c r="AD292" s="0" t="n">
        <f aca="false">DEGREES(ACOS(SIN(RADIANS($B$2))*SIN(RADIANS(T292))+COS(RADIANS($B$2))*COS(RADIANS(T292))*COS(RADIANS(AC292))))</f>
        <v>75.4580077520687</v>
      </c>
      <c r="AE292" s="0" t="n">
        <f aca="false">90-AD292</f>
        <v>14.5419922479313</v>
      </c>
      <c r="AF292" s="0" t="n">
        <f aca="false">IF(AE292&gt;85,0,IF(AE292&gt;5,58.1/TAN(RADIANS(AE292))-0.07/POWER(TAN(RADIANS(AE292)),3)+0.000086/POWER(TAN(RADIANS(AE292)),5),IF(AE292&gt;-0.575,1735+AE292*(-518.2+AE292*(103.4+AE292*(-12.79+AE292*0.711))),-20.772/TAN(RADIANS(AE292)))))/3600</f>
        <v>0.0611226426884624</v>
      </c>
      <c r="AG292" s="0" t="n">
        <f aca="false">AE292+AF292</f>
        <v>14.6031148906198</v>
      </c>
      <c r="AH292" s="0" t="n">
        <f aca="false"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>195.995283678851</v>
      </c>
    </row>
    <row r="293" customFormat="false" ht="15" hidden="false" customHeight="false" outlineLevel="0" collapsed="false">
      <c r="D293" s="6" t="n">
        <f aca="false">D292+1</f>
        <v>44853</v>
      </c>
      <c r="E293" s="7" t="n">
        <f aca="false">$B$5</f>
        <v>0.541666666666667</v>
      </c>
      <c r="F293" s="8" t="n">
        <f aca="false">D293+2415018.5+E293-$B$4/24</f>
        <v>2459872</v>
      </c>
      <c r="G293" s="9" t="n">
        <f aca="false">(F293-2451545)/36525</f>
        <v>0.22798083504449</v>
      </c>
      <c r="I293" s="0" t="n">
        <f aca="false">MOD(280.46646+G293*(36000.76983+G293*0.0003032),360)</f>
        <v>207.952043846783</v>
      </c>
      <c r="J293" s="0" t="n">
        <f aca="false">357.52911+G293*(35999.05029-0.0001537*G293)</f>
        <v>8564.62264793419</v>
      </c>
      <c r="K293" s="0" t="n">
        <f aca="false">0.016708634-G293*(0.000042037+0.0000001267*G293)</f>
        <v>0.0166990437843716</v>
      </c>
      <c r="L293" s="0" t="n">
        <f aca="false">SIN(RADIANS(J293))*(1.914602-G293*(0.004817+0.000014*G293))+SIN(RADIANS(2*J293))*(0.019993-0.000101*G293)+SIN(RADIANS(3*J293))*0.000289</f>
        <v>-1.86107165545695</v>
      </c>
      <c r="M293" s="0" t="n">
        <f aca="false">I293+L293</f>
        <v>206.090972191326</v>
      </c>
      <c r="N293" s="0" t="n">
        <f aca="false">J293+L293</f>
        <v>8562.76157627874</v>
      </c>
      <c r="O293" s="0" t="n">
        <f aca="false">(1.000001018*(1-K293*K293))/(1+K293*COS(RADIANS(N293)))</f>
        <v>0.996048010655618</v>
      </c>
      <c r="P293" s="0" t="n">
        <f aca="false">M293-0.00569-0.00478*SIN(RADIANS(125.04-1934.136*G293))</f>
        <v>206.081956084069</v>
      </c>
      <c r="Q293" s="0" t="n">
        <f aca="false">23+(26+((21.448-G293*(46.815+G293*(0.00059-G293*0.001813))))/60)/60</f>
        <v>23.4363264077847</v>
      </c>
      <c r="R293" s="0" t="n">
        <f aca="false">Q293+0.00256*COS(RADIANS(125.04-1934.136*G293))</f>
        <v>23.4381649958051</v>
      </c>
      <c r="S293" s="0" t="n">
        <f aca="false">DEGREES(ATAN2(COS(RADIANS(P293)),COS(RADIANS(R293))*SIN(RADIANS(P293))))</f>
        <v>-155.814416247522</v>
      </c>
      <c r="T293" s="0" t="n">
        <f aca="false">DEGREES(ASIN(SIN(RADIANS(R293))*SIN(RADIANS(P293))))</f>
        <v>-10.071518899609</v>
      </c>
      <c r="U293" s="0" t="n">
        <f aca="false">TAN(RADIANS(R293/2))*TAN(RADIANS(R293/2))</f>
        <v>0.0430302766604637</v>
      </c>
      <c r="V293" s="0" t="n">
        <f aca="false">4*DEGREES(U293*SIN(2*RADIANS(I293))-2*K293*SIN(RADIANS(J293))+4*K293*U293*SIN(RADIANS(J293))*COS(2*RADIANS(I293))-0.5*U293*U293*SIN(4*RADIANS(I293))-1.25*K293*K293*SIN(2*RADIANS(J293)))</f>
        <v>15.0576470012653</v>
      </c>
      <c r="W293" s="0" t="n">
        <f aca="false">DEGREES(ACOS(COS(RADIANS(90.833))/(COS(RADIANS($B$2))*COS(RADIANS(T293)))-TAN(RADIANS($B$2))*TAN(RADIANS(T293))))</f>
        <v>69.9349507099035</v>
      </c>
      <c r="X293" s="7" t="n">
        <f aca="false">(720-4*$B$3-V293+$B$4*60)/1440</f>
        <v>0.497922659026899</v>
      </c>
      <c r="Y293" s="10" t="n">
        <f aca="false">(X293*1440-W293*4)/1440</f>
        <v>0.303658907054945</v>
      </c>
      <c r="Z293" s="7" t="n">
        <f aca="false">(X293*1440+W293*4)/1440</f>
        <v>0.692186410998853</v>
      </c>
      <c r="AA293" s="0" t="n">
        <f aca="false">8*W293</f>
        <v>559.479605679228</v>
      </c>
      <c r="AB293" s="0" t="n">
        <f aca="false">MOD(E293*1440+V293+4*$B$3-60*$B$4,1440)</f>
        <v>782.991371001265</v>
      </c>
      <c r="AC293" s="0" t="n">
        <f aca="false">IF(AB293/4&lt;0,AB293/4+180,AB293/4-180)</f>
        <v>15.7478427503163</v>
      </c>
      <c r="AD293" s="0" t="n">
        <f aca="false">DEGREES(ACOS(SIN(RADIANS($B$2))*SIN(RADIANS(T293))+COS(RADIANS($B$2))*COS(RADIANS(T293))*COS(RADIANS(AC293))))</f>
        <v>75.8226425040481</v>
      </c>
      <c r="AE293" s="0" t="n">
        <f aca="false">90-AD293</f>
        <v>14.1773574959519</v>
      </c>
      <c r="AF293" s="0" t="n">
        <f aca="false">IF(AE293&gt;85,0,IF(AE293&gt;5,58.1/TAN(RADIANS(AE293))-0.07/POWER(TAN(RADIANS(AE293)),3)+0.000086/POWER(TAN(RADIANS(AE293)),5),IF(AE293&gt;-0.575,1735+AE293*(-518.2+AE293*(103.4+AE293*(-12.79+AE293*0.711))),-20.772/TAN(RADIANS(AE293)))))/3600</f>
        <v>0.0627034942891729</v>
      </c>
      <c r="AG293" s="0" t="n">
        <f aca="false">AE293+AF293</f>
        <v>14.240060990241</v>
      </c>
      <c r="AH293" s="0" t="n">
        <f aca="false"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>195.998763275778</v>
      </c>
    </row>
    <row r="294" customFormat="false" ht="15" hidden="false" customHeight="false" outlineLevel="0" collapsed="false">
      <c r="D294" s="6" t="n">
        <f aca="false">D293+1</f>
        <v>44854</v>
      </c>
      <c r="E294" s="7" t="n">
        <f aca="false">$B$5</f>
        <v>0.541666666666667</v>
      </c>
      <c r="F294" s="8" t="n">
        <f aca="false">D294+2415018.5+E294-$B$4/24</f>
        <v>2459873</v>
      </c>
      <c r="G294" s="9" t="n">
        <f aca="false">(F294-2451545)/36525</f>
        <v>0.228008213552361</v>
      </c>
      <c r="I294" s="0" t="n">
        <f aca="false">MOD(280.46646+G294*(36000.76983+G294*0.0003032),360)</f>
        <v>208.937691210733</v>
      </c>
      <c r="J294" s="0" t="n">
        <f aca="false">357.52911+G294*(35999.05029-0.0001537*G294)</f>
        <v>8565.608248214</v>
      </c>
      <c r="K294" s="0" t="n">
        <f aca="false">0.016708634-G294*(0.000042037+0.0000001267*G294)</f>
        <v>0.0166990426318796</v>
      </c>
      <c r="L294" s="0" t="n">
        <f aca="false">SIN(RADIANS(J294))*(1.914602-G294*(0.004817+0.000014*G294))+SIN(RADIANS(2*J294))*(0.019993-0.000101*G294)+SIN(RADIANS(3*J294))*0.000289</f>
        <v>-1.85309248115039</v>
      </c>
      <c r="M294" s="0" t="n">
        <f aca="false">I294+L294</f>
        <v>207.084598729582</v>
      </c>
      <c r="N294" s="0" t="n">
        <f aca="false">J294+L294</f>
        <v>8563.75515573285</v>
      </c>
      <c r="O294" s="0" t="n">
        <f aca="false">(1.000001018*(1-K294*K294))/(1+K294*COS(RADIANS(N294)))</f>
        <v>0.99576837529778</v>
      </c>
      <c r="P294" s="0" t="n">
        <f aca="false">M294-0.00569-0.00478*SIN(RADIANS(125.04-1934.136*G294))</f>
        <v>207.075585796574</v>
      </c>
      <c r="Q294" s="0" t="n">
        <f aca="false">23+(26+((21.448-G294*(46.815+G294*(0.00059-G294*0.001813))))/60)/60</f>
        <v>23.4363260517501</v>
      </c>
      <c r="R294" s="0" t="n">
        <f aca="false">Q294+0.00256*COS(RADIANS(125.04-1934.136*G294))</f>
        <v>23.4381662853361</v>
      </c>
      <c r="S294" s="0" t="n">
        <f aca="false">DEGREES(ATAN2(COS(RADIANS(P294)),COS(RADIANS(R294))*SIN(RADIANS(P294))))</f>
        <v>-154.87294976269</v>
      </c>
      <c r="T294" s="0" t="n">
        <f aca="false">DEGREES(ASIN(SIN(RADIANS(R294))*SIN(RADIANS(P294))))</f>
        <v>-10.4307071290293</v>
      </c>
      <c r="U294" s="0" t="n">
        <f aca="false">TAN(RADIANS(R294/2))*TAN(RADIANS(R294/2))</f>
        <v>0.0430302815300625</v>
      </c>
      <c r="V294" s="0" t="n">
        <f aca="false">4*DEGREES(U294*SIN(2*RADIANS(I294))-2*K294*SIN(RADIANS(J294))+4*K294*U294*SIN(RADIANS(J294))*COS(2*RADIANS(I294))-0.5*U294*U294*SIN(4*RADIANS(I294))-1.25*K294*K294*SIN(2*RADIANS(J294)))</f>
        <v>15.236847966096</v>
      </c>
      <c r="W294" s="0" t="n">
        <f aca="false">DEGREES(ACOS(COS(RADIANS(90.833))/(COS(RADIANS($B$2))*COS(RADIANS(T294)))-TAN(RADIANS($B$2))*TAN(RADIANS(T294))))</f>
        <v>69.0950940614868</v>
      </c>
      <c r="X294" s="7" t="n">
        <f aca="false">(720-4*$B$3-V294+$B$4*60)/1440</f>
        <v>0.497798213912433</v>
      </c>
      <c r="Y294" s="10" t="n">
        <f aca="false">(X294*1440-W294*4)/1440</f>
        <v>0.30586739707497</v>
      </c>
      <c r="Z294" s="7" t="n">
        <f aca="false">(X294*1440+W294*4)/1440</f>
        <v>0.689729030749897</v>
      </c>
      <c r="AA294" s="0" t="n">
        <f aca="false">8*W294</f>
        <v>552.760752491894</v>
      </c>
      <c r="AB294" s="0" t="n">
        <f aca="false">MOD(E294*1440+V294+4*$B$3-60*$B$4,1440)</f>
        <v>783.170571966096</v>
      </c>
      <c r="AC294" s="0" t="n">
        <f aca="false">IF(AB294/4&lt;0,AB294/4+180,AB294/4-180)</f>
        <v>15.792642991524</v>
      </c>
      <c r="AD294" s="0" t="n">
        <f aca="false">DEGREES(ACOS(SIN(RADIANS($B$2))*SIN(RADIANS(T294))+COS(RADIANS($B$2))*COS(RADIANS(T294))*COS(RADIANS(AC294))))</f>
        <v>76.1845247230393</v>
      </c>
      <c r="AE294" s="0" t="n">
        <f aca="false">90-AD294</f>
        <v>13.8154752769607</v>
      </c>
      <c r="AF294" s="0" t="n">
        <f aca="false">IF(AE294&gt;85,0,IF(AE294&gt;5,58.1/TAN(RADIANS(AE294))-0.07/POWER(TAN(RADIANS(AE294)),3)+0.000086/POWER(TAN(RADIANS(AE294)),5),IF(AE294&gt;-0.575,1735+AE294*(-518.2+AE294*(103.4+AE294*(-12.79+AE294*0.711))),-20.772/TAN(RADIANS(AE294)))))/3600</f>
        <v>0.0643482475987955</v>
      </c>
      <c r="AG294" s="0" t="n">
        <f aca="false">AE294+AF294</f>
        <v>13.8798235245595</v>
      </c>
      <c r="AH294" s="0" t="n">
        <f aca="false"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>195.999758905311</v>
      </c>
    </row>
    <row r="295" customFormat="false" ht="15" hidden="false" customHeight="false" outlineLevel="0" collapsed="false">
      <c r="D295" s="6" t="n">
        <f aca="false">D294+1</f>
        <v>44855</v>
      </c>
      <c r="E295" s="7" t="n">
        <f aca="false">$B$5</f>
        <v>0.541666666666667</v>
      </c>
      <c r="F295" s="8" t="n">
        <f aca="false">D295+2415018.5+E295-$B$4/24</f>
        <v>2459874</v>
      </c>
      <c r="G295" s="9" t="n">
        <f aca="false">(F295-2451545)/36525</f>
        <v>0.228035592060233</v>
      </c>
      <c r="I295" s="0" t="n">
        <f aca="false">MOD(280.46646+G295*(36000.76983+G295*0.0003032),360)</f>
        <v>209.923338574683</v>
      </c>
      <c r="J295" s="0" t="n">
        <f aca="false">357.52911+G295*(35999.05029-0.0001537*G295)</f>
        <v>8566.59384849381</v>
      </c>
      <c r="K295" s="0" t="n">
        <f aca="false">0.016708634-G295*(0.000042037+0.0000001267*G295)</f>
        <v>0.0166990414793873</v>
      </c>
      <c r="L295" s="0" t="n">
        <f aca="false">SIN(RADIANS(J295))*(1.914602-G295*(0.004817+0.000014*G295))+SIN(RADIANS(2*J295))*(0.019993-0.000101*G295)+SIN(RADIANS(3*J295))*0.000289</f>
        <v>-1.84455625823606</v>
      </c>
      <c r="M295" s="0" t="n">
        <f aca="false">I295+L295</f>
        <v>208.078782316447</v>
      </c>
      <c r="N295" s="0" t="n">
        <f aca="false">J295+L295</f>
        <v>8564.74929223557</v>
      </c>
      <c r="O295" s="0" t="n">
        <f aca="false">(1.000001018*(1-K295*K295))/(1+K295*COS(RADIANS(N295)))</f>
        <v>0.995489924892727</v>
      </c>
      <c r="P295" s="0" t="n">
        <f aca="false">M295-0.00569-0.00478*SIN(RADIANS(125.04-1934.136*G295))</f>
        <v>208.069772560524</v>
      </c>
      <c r="Q295" s="0" t="n">
        <f aca="false">23+(26+((21.448-G295*(46.815+G295*(0.00059-G295*0.001813))))/60)/60</f>
        <v>23.4363256957155</v>
      </c>
      <c r="R295" s="0" t="n">
        <f aca="false">Q295+0.00256*COS(RADIANS(125.04-1934.136*G295))</f>
        <v>23.4381675732954</v>
      </c>
      <c r="S295" s="0" t="n">
        <f aca="false">DEGREES(ATAN2(COS(RADIANS(P295)),COS(RADIANS(R295))*SIN(RADIANS(P295))))</f>
        <v>-153.928786574018</v>
      </c>
      <c r="T295" s="0" t="n">
        <f aca="false">DEGREES(ASIN(SIN(RADIANS(R295))*SIN(RADIANS(P295))))</f>
        <v>-10.7873336511267</v>
      </c>
      <c r="U295" s="0" t="n">
        <f aca="false">TAN(RADIANS(R295/2))*TAN(RADIANS(R295/2))</f>
        <v>0.0430302863937258</v>
      </c>
      <c r="V295" s="0" t="n">
        <f aca="false">4*DEGREES(U295*SIN(2*RADIANS(I295))-2*K295*SIN(RADIANS(J295))+4*K295*U295*SIN(RADIANS(J295))*COS(2*RADIANS(I295))-0.5*U295*U295*SIN(4*RADIANS(I295))-1.25*K295*K295*SIN(2*RADIANS(J295)))</f>
        <v>15.4051590438106</v>
      </c>
      <c r="W295" s="0" t="n">
        <f aca="false">DEGREES(ACOS(COS(RADIANS(90.833))/(COS(RADIANS($B$2))*COS(RADIANS(T295)))-TAN(RADIANS($B$2))*TAN(RADIANS(T295))))</f>
        <v>68.2546962901261</v>
      </c>
      <c r="X295" s="7" t="n">
        <f aca="false">(720-4*$B$3-V295+$B$4*60)/1440</f>
        <v>0.497681331219576</v>
      </c>
      <c r="Y295" s="10" t="n">
        <f aca="false">(X295*1440-W295*4)/1440</f>
        <v>0.308084952635892</v>
      </c>
      <c r="Z295" s="7" t="n">
        <f aca="false">(X295*1440+W295*4)/1440</f>
        <v>0.68727770980326</v>
      </c>
      <c r="AA295" s="0" t="n">
        <f aca="false">8*W295</f>
        <v>546.037570321009</v>
      </c>
      <c r="AB295" s="0" t="n">
        <f aca="false">MOD(E295*1440+V295+4*$B$3-60*$B$4,1440)</f>
        <v>783.338883043811</v>
      </c>
      <c r="AC295" s="0" t="n">
        <f aca="false">IF(AB295/4&lt;0,AB295/4+180,AB295/4-180)</f>
        <v>15.8347207609527</v>
      </c>
      <c r="AD295" s="0" t="n">
        <f aca="false">DEGREES(ACOS(SIN(RADIANS($B$2))*SIN(RADIANS(T295))+COS(RADIANS($B$2))*COS(RADIANS(T295))*COS(RADIANS(AC295))))</f>
        <v>76.5435383607037</v>
      </c>
      <c r="AE295" s="0" t="n">
        <f aca="false">90-AD295</f>
        <v>13.4564616392963</v>
      </c>
      <c r="AF295" s="0" t="n">
        <f aca="false">IF(AE295&gt;85,0,IF(AE295&gt;5,58.1/TAN(RADIANS(AE295))-0.07/POWER(TAN(RADIANS(AE295)),3)+0.000086/POWER(TAN(RADIANS(AE295)),5),IF(AE295&gt;-0.575,1735+AE295*(-518.2+AE295*(103.4+AE295*(-12.79+AE295*0.711))),-20.772/TAN(RADIANS(AE295)))))/3600</f>
        <v>0.0660601274172323</v>
      </c>
      <c r="AG295" s="0" t="n">
        <f aca="false">AE295+AF295</f>
        <v>13.5225217667136</v>
      </c>
      <c r="AH295" s="0" t="n">
        <f aca="false"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>195.998231150725</v>
      </c>
    </row>
    <row r="296" customFormat="false" ht="15" hidden="false" customHeight="false" outlineLevel="0" collapsed="false">
      <c r="D296" s="6" t="n">
        <f aca="false">D295+1</f>
        <v>44856</v>
      </c>
      <c r="E296" s="7" t="n">
        <f aca="false">$B$5</f>
        <v>0.541666666666667</v>
      </c>
      <c r="F296" s="8" t="n">
        <f aca="false">D296+2415018.5+E296-$B$4/24</f>
        <v>2459875</v>
      </c>
      <c r="G296" s="9" t="n">
        <f aca="false">(F296-2451545)/36525</f>
        <v>0.228062970568104</v>
      </c>
      <c r="I296" s="0" t="n">
        <f aca="false">MOD(280.46646+G296*(36000.76983+G296*0.0003032),360)</f>
        <v>210.908985938633</v>
      </c>
      <c r="J296" s="0" t="n">
        <f aca="false">357.52911+G296*(35999.05029-0.0001537*G296)</f>
        <v>8567.57944877361</v>
      </c>
      <c r="K296" s="0" t="n">
        <f aca="false">0.016708634-G296*(0.000042037+0.0000001267*G296)</f>
        <v>0.0166990403268948</v>
      </c>
      <c r="L296" s="0" t="n">
        <f aca="false">SIN(RADIANS(J296))*(1.914602-G296*(0.004817+0.000014*G296))+SIN(RADIANS(2*J296))*(0.019993-0.000101*G296)+SIN(RADIANS(3*J296))*0.000289</f>
        <v>-1.8354649703162</v>
      </c>
      <c r="M296" s="0" t="n">
        <f aca="false">I296+L296</f>
        <v>209.073520968317</v>
      </c>
      <c r="N296" s="0" t="n">
        <f aca="false">J296+L296</f>
        <v>8565.7439838033</v>
      </c>
      <c r="O296" s="0" t="n">
        <f aca="false">(1.000001018*(1-K296*K296))/(1+K296*COS(RADIANS(N296)))</f>
        <v>0.995212743953359</v>
      </c>
      <c r="P296" s="0" t="n">
        <f aca="false">M296-0.00569-0.00478*SIN(RADIANS(125.04-1934.136*G296))</f>
        <v>209.064514392316</v>
      </c>
      <c r="Q296" s="0" t="n">
        <f aca="false">23+(26+((21.448-G296*(46.815+G296*(0.00059-G296*0.001813))))/60)/60</f>
        <v>23.436325339681</v>
      </c>
      <c r="R296" s="0" t="n">
        <f aca="false">Q296+0.00256*COS(RADIANS(125.04-1934.136*G296))</f>
        <v>23.4381688596813</v>
      </c>
      <c r="S296" s="0" t="n">
        <f aca="false">DEGREES(ATAN2(COS(RADIANS(P296)),COS(RADIANS(R296))*SIN(RADIANS(P296))))</f>
        <v>-152.9818614042</v>
      </c>
      <c r="T296" s="0" t="n">
        <f aca="false">DEGREES(ASIN(SIN(RADIANS(R296))*SIN(RADIANS(P296))))</f>
        <v>-11.1412896240466</v>
      </c>
      <c r="U296" s="0" t="n">
        <f aca="false">TAN(RADIANS(R296/2))*TAN(RADIANS(R296/2))</f>
        <v>0.0430302912514482</v>
      </c>
      <c r="V296" s="0" t="n">
        <f aca="false">4*DEGREES(U296*SIN(2*RADIANS(I296))-2*K296*SIN(RADIANS(J296))+4*K296*U296*SIN(RADIANS(J296))*COS(2*RADIANS(I296))-0.5*U296*U296*SIN(4*RADIANS(I296))-1.25*K296*K296*SIN(2*RADIANS(J296)))</f>
        <v>15.5623036335858</v>
      </c>
      <c r="W296" s="0" t="n">
        <f aca="false">DEGREES(ACOS(COS(RADIANS(90.833))/(COS(RADIANS($B$2))*COS(RADIANS(T296)))-TAN(RADIANS($B$2))*TAN(RADIANS(T296))))</f>
        <v>67.4137937445236</v>
      </c>
      <c r="X296" s="7" t="n">
        <f aca="false">(720-4*$B$3-V296+$B$4*60)/1440</f>
        <v>0.497572203032232</v>
      </c>
      <c r="Y296" s="10" t="n">
        <f aca="false">(X296*1440-W296*4)/1440</f>
        <v>0.310311664853</v>
      </c>
      <c r="Z296" s="7" t="n">
        <f aca="false">(X296*1440+W296*4)/1440</f>
        <v>0.684832741211464</v>
      </c>
      <c r="AA296" s="0" t="n">
        <f aca="false">8*W296</f>
        <v>539.310349956189</v>
      </c>
      <c r="AB296" s="0" t="n">
        <f aca="false">MOD(E296*1440+V296+4*$B$3-60*$B$4,1440)</f>
        <v>783.496027633586</v>
      </c>
      <c r="AC296" s="0" t="n">
        <f aca="false">IF(AB296/4&lt;0,AB296/4+180,AB296/4-180)</f>
        <v>15.8740069083964</v>
      </c>
      <c r="AD296" s="0" t="n">
        <f aca="false">DEGREES(ACOS(SIN(RADIANS($B$2))*SIN(RADIANS(T296))+COS(RADIANS($B$2))*COS(RADIANS(T296))*COS(RADIANS(AC296))))</f>
        <v>76.8995672395911</v>
      </c>
      <c r="AE296" s="0" t="n">
        <f aca="false">90-AD296</f>
        <v>13.100432760409</v>
      </c>
      <c r="AF296" s="0" t="n">
        <f aca="false">IF(AE296&gt;85,0,IF(AE296&gt;5,58.1/TAN(RADIANS(AE296))-0.07/POWER(TAN(RADIANS(AE296)),3)+0.000086/POWER(TAN(RADIANS(AE296)),5),IF(AE296&gt;-0.575,1735+AE296*(-518.2+AE296*(103.4+AE296*(-12.79+AE296*0.711))),-20.772/TAN(RADIANS(AE296)))))/3600</f>
        <v>0.0678425302549913</v>
      </c>
      <c r="AG296" s="0" t="n">
        <f aca="false">AE296+AF296</f>
        <v>13.1682752906639</v>
      </c>
      <c r="AH296" s="0" t="n">
        <f aca="false"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>195.994142954511</v>
      </c>
    </row>
    <row r="297" customFormat="false" ht="15" hidden="false" customHeight="false" outlineLevel="0" collapsed="false">
      <c r="D297" s="6" t="n">
        <f aca="false">D296+1</f>
        <v>44857</v>
      </c>
      <c r="E297" s="7" t="n">
        <f aca="false">$B$5</f>
        <v>0.541666666666667</v>
      </c>
      <c r="F297" s="8" t="n">
        <f aca="false">D297+2415018.5+E297-$B$4/24</f>
        <v>2459876</v>
      </c>
      <c r="G297" s="9" t="n">
        <f aca="false">(F297-2451545)/36525</f>
        <v>0.228090349075975</v>
      </c>
      <c r="I297" s="0" t="n">
        <f aca="false">MOD(280.46646+G297*(36000.76983+G297*0.0003032),360)</f>
        <v>211.894633302585</v>
      </c>
      <c r="J297" s="0" t="n">
        <f aca="false">357.52911+G297*(35999.05029-0.0001537*G297)</f>
        <v>8568.56504905342</v>
      </c>
      <c r="K297" s="0" t="n">
        <f aca="false">0.016708634-G297*(0.000042037+0.0000001267*G297)</f>
        <v>0.0166990391744021</v>
      </c>
      <c r="L297" s="0" t="n">
        <f aca="false">SIN(RADIANS(J297))*(1.914602-G297*(0.004817+0.000014*G297))+SIN(RADIANS(2*J297))*(0.019993-0.000101*G297)+SIN(RADIANS(3*J297))*0.000289</f>
        <v>-1.82582077554437</v>
      </c>
      <c r="M297" s="0" t="n">
        <f aca="false">I297+L297</f>
        <v>210.068812527041</v>
      </c>
      <c r="N297" s="0" t="n">
        <f aca="false">J297+L297</f>
        <v>8566.73922827787</v>
      </c>
      <c r="O297" s="0" t="n">
        <f aca="false">(1.000001018*(1-K297*K297))/(1+K297*COS(RADIANS(N297)))</f>
        <v>0.994936916747689</v>
      </c>
      <c r="P297" s="0" t="n">
        <f aca="false">M297-0.00569-0.00478*SIN(RADIANS(125.04-1934.136*G297))</f>
        <v>210.059809133795</v>
      </c>
      <c r="Q297" s="0" t="n">
        <f aca="false">23+(26+((21.448-G297*(46.815+G297*(0.00059-G297*0.001813))))/60)/60</f>
        <v>23.4363249836464</v>
      </c>
      <c r="R297" s="0" t="n">
        <f aca="false">Q297+0.00256*COS(RADIANS(125.04-1934.136*G297))</f>
        <v>23.4381701444925</v>
      </c>
      <c r="S297" s="0" t="n">
        <f aca="false">DEGREES(ATAN2(COS(RADIANS(P297)),COS(RADIANS(R297))*SIN(RADIANS(P297))))</f>
        <v>-152.032110828804</v>
      </c>
      <c r="T297" s="0" t="n">
        <f aca="false">DEGREES(ASIN(SIN(RADIANS(R297))*SIN(RADIANS(P297))))</f>
        <v>-11.4924657237812</v>
      </c>
      <c r="U297" s="0" t="n">
        <f aca="false">TAN(RADIANS(R297/2))*TAN(RADIANS(R297/2))</f>
        <v>0.0430302961032245</v>
      </c>
      <c r="V297" s="0" t="n">
        <f aca="false">4*DEGREES(U297*SIN(2*RADIANS(I297))-2*K297*SIN(RADIANS(J297))+4*K297*U297*SIN(RADIANS(J297))*COS(2*RADIANS(I297))-0.5*U297*U297*SIN(4*RADIANS(I297))-1.25*K297*K297*SIN(2*RADIANS(J297)))</f>
        <v>15.708013086947</v>
      </c>
      <c r="W297" s="0" t="n">
        <f aca="false">DEGREES(ACOS(COS(RADIANS(90.833))/(COS(RADIANS($B$2))*COS(RADIANS(T297)))-TAN(RADIANS($B$2))*TAN(RADIANS(T297))))</f>
        <v>66.5724298603324</v>
      </c>
      <c r="X297" s="7" t="n">
        <f aca="false">(720-4*$B$3-V297+$B$4*60)/1440</f>
        <v>0.497471015911842</v>
      </c>
      <c r="Y297" s="10" t="n">
        <f aca="false">(X297*1440-W297*4)/1440</f>
        <v>0.312547599633141</v>
      </c>
      <c r="Z297" s="7" t="n">
        <f aca="false">(X297*1440+W297*4)/1440</f>
        <v>0.682394432190544</v>
      </c>
      <c r="AA297" s="0" t="n">
        <f aca="false">8*W297</f>
        <v>532.57943888266</v>
      </c>
      <c r="AB297" s="0" t="n">
        <f aca="false">MOD(E297*1440+V297+4*$B$3-60*$B$4,1440)</f>
        <v>783.641737086947</v>
      </c>
      <c r="AC297" s="0" t="n">
        <f aca="false">IF(AB297/4&lt;0,AB297/4+180,AB297/4-180)</f>
        <v>15.9104342717367</v>
      </c>
      <c r="AD297" s="0" t="n">
        <f aca="false">DEGREES(ACOS(SIN(RADIANS($B$2))*SIN(RADIANS(T297))+COS(RADIANS($B$2))*COS(RADIANS(T297))*COS(RADIANS(AC297))))</f>
        <v>77.2524950953305</v>
      </c>
      <c r="AE297" s="0" t="n">
        <f aca="false">90-AD297</f>
        <v>12.7475049046696</v>
      </c>
      <c r="AF297" s="0" t="n">
        <f aca="false">IF(AE297&gt;85,0,IF(AE297&gt;5,58.1/TAN(RADIANS(AE297))-0.07/POWER(TAN(RADIANS(AE297)),3)+0.000086/POWER(TAN(RADIANS(AE297)),5),IF(AE297&gt;-0.575,1735+AE297*(-518.2+AE297*(103.4+AE297*(-12.79+AE297*0.711))),-20.772/TAN(RADIANS(AE297)))))/3600</f>
        <v>0.0696990306539526</v>
      </c>
      <c r="AG297" s="0" t="n">
        <f aca="false">AE297+AF297</f>
        <v>12.8172039353235</v>
      </c>
      <c r="AH297" s="0" t="n">
        <f aca="false"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>195.987459696646</v>
      </c>
    </row>
    <row r="298" customFormat="false" ht="15" hidden="false" customHeight="false" outlineLevel="0" collapsed="false">
      <c r="D298" s="6" t="n">
        <f aca="false">D297+1</f>
        <v>44858</v>
      </c>
      <c r="E298" s="7" t="n">
        <f aca="false">$B$5</f>
        <v>0.541666666666667</v>
      </c>
      <c r="F298" s="8" t="n">
        <f aca="false">D298+2415018.5+E298-$B$4/24</f>
        <v>2459877</v>
      </c>
      <c r="G298" s="9" t="n">
        <f aca="false">(F298-2451545)/36525</f>
        <v>0.228117727583847</v>
      </c>
      <c r="I298" s="0" t="n">
        <f aca="false">MOD(280.46646+G298*(36000.76983+G298*0.0003032),360)</f>
        <v>212.880280666535</v>
      </c>
      <c r="J298" s="0" t="n">
        <f aca="false">357.52911+G298*(35999.05029-0.0001537*G298)</f>
        <v>8569.55064933322</v>
      </c>
      <c r="K298" s="0" t="n">
        <f aca="false">0.016708634-G298*(0.000042037+0.0000001267*G298)</f>
        <v>0.0166990380219093</v>
      </c>
      <c r="L298" s="0" t="n">
        <f aca="false">SIN(RADIANS(J298))*(1.914602-G298*(0.004817+0.000014*G298))+SIN(RADIANS(2*J298))*(0.019993-0.000101*G298)+SIN(RADIANS(3*J298))*0.000289</f>
        <v>-1.81562600665726</v>
      </c>
      <c r="M298" s="0" t="n">
        <f aca="false">I298+L298</f>
        <v>211.064654659878</v>
      </c>
      <c r="N298" s="0" t="n">
        <f aca="false">J298+L298</f>
        <v>8567.73502332656</v>
      </c>
      <c r="O298" s="0" t="n">
        <f aca="false">(1.000001018*(1-K298*K298))/(1+K298*COS(RADIANS(N298)))</f>
        <v>0.994662527271461</v>
      </c>
      <c r="P298" s="0" t="n">
        <f aca="false">M298-0.00569-0.00478*SIN(RADIANS(125.04-1934.136*G298))</f>
        <v>211.055654452218</v>
      </c>
      <c r="Q298" s="0" t="n">
        <f aca="false">23+(26+((21.448-G298*(46.815+G298*(0.00059-G298*0.001813))))/60)/60</f>
        <v>23.4363246276118</v>
      </c>
      <c r="R298" s="0" t="n">
        <f aca="false">Q298+0.00256*COS(RADIANS(125.04-1934.136*G298))</f>
        <v>23.4381714277276</v>
      </c>
      <c r="S298" s="0" t="n">
        <f aca="false">DEGREES(ATAN2(COS(RADIANS(P298)),COS(RADIANS(R298))*SIN(RADIANS(P298))))</f>
        <v>-151.079473376105</v>
      </c>
      <c r="T298" s="0" t="n">
        <f aca="false">DEGREES(ASIN(SIN(RADIANS(R298))*SIN(RADIANS(P298))))</f>
        <v>-11.8407521650088</v>
      </c>
      <c r="U298" s="0" t="n">
        <f aca="false">TAN(RADIANS(R298/2))*TAN(RADIANS(R298/2))</f>
        <v>0.0430303009490493</v>
      </c>
      <c r="V298" s="0" t="n">
        <f aca="false">4*DEGREES(U298*SIN(2*RADIANS(I298))-2*K298*SIN(RADIANS(J298))+4*K298*U298*SIN(RADIANS(J298))*COS(2*RADIANS(I298))-0.5*U298*U298*SIN(4*RADIANS(I298))-1.25*K298*K298*SIN(2*RADIANS(J298)))</f>
        <v>15.8420272290709</v>
      </c>
      <c r="W298" s="0" t="n">
        <f aca="false">DEGREES(ACOS(COS(RADIANS(90.833))/(COS(RADIANS($B$2))*COS(RADIANS(T298)))-TAN(RADIANS($B$2))*TAN(RADIANS(T298))))</f>
        <v>65.7306556157408</v>
      </c>
      <c r="X298" s="7" t="n">
        <f aca="false">(720-4*$B$3-V298+$B$4*60)/1440</f>
        <v>0.497377950535367</v>
      </c>
      <c r="Y298" s="10" t="n">
        <f aca="false">(X298*1440-W298*4)/1440</f>
        <v>0.314792796047199</v>
      </c>
      <c r="Z298" s="7" t="n">
        <f aca="false">(X298*1440+W298*4)/1440</f>
        <v>0.679963105023536</v>
      </c>
      <c r="AA298" s="0" t="n">
        <f aca="false">8*W298</f>
        <v>525.845244925926</v>
      </c>
      <c r="AB298" s="0" t="n">
        <f aca="false">MOD(E298*1440+V298+4*$B$3-60*$B$4,1440)</f>
        <v>783.775751229071</v>
      </c>
      <c r="AC298" s="0" t="n">
        <f aca="false">IF(AB298/4&lt;0,AB298/4+180,AB298/4-180)</f>
        <v>15.9439378072677</v>
      </c>
      <c r="AD298" s="0" t="n">
        <f aca="false">DEGREES(ACOS(SIN(RADIANS($B$2))*SIN(RADIANS(T298))+COS(RADIANS($B$2))*COS(RADIANS(T298))*COS(RADIANS(AC298))))</f>
        <v>77.6022056209702</v>
      </c>
      <c r="AE298" s="0" t="n">
        <f aca="false">90-AD298</f>
        <v>12.3977943790298</v>
      </c>
      <c r="AF298" s="0" t="n">
        <f aca="false">IF(AE298&gt;85,0,IF(AE298&gt;5,58.1/TAN(RADIANS(AE298))-0.07/POWER(TAN(RADIANS(AE298)),3)+0.000086/POWER(TAN(RADIANS(AE298)),5),IF(AE298&gt;-0.575,1735+AE298*(-518.2+AE298*(103.4+AE298*(-12.79+AE298*0.711))),-20.772/TAN(RADIANS(AE298)))))/3600</f>
        <v>0.0716333869319157</v>
      </c>
      <c r="AG298" s="0" t="n">
        <f aca="false">AE298+AF298</f>
        <v>12.4694277659617</v>
      </c>
      <c r="AH298" s="0" t="n">
        <f aca="false"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>195.97814927202</v>
      </c>
    </row>
    <row r="299" customFormat="false" ht="15" hidden="false" customHeight="false" outlineLevel="0" collapsed="false">
      <c r="D299" s="6" t="n">
        <f aca="false">D298+1</f>
        <v>44859</v>
      </c>
      <c r="E299" s="7" t="n">
        <f aca="false">$B$5</f>
        <v>0.541666666666667</v>
      </c>
      <c r="F299" s="8" t="n">
        <f aca="false">D299+2415018.5+E299-$B$4/24</f>
        <v>2459878</v>
      </c>
      <c r="G299" s="9" t="n">
        <f aca="false">(F299-2451545)/36525</f>
        <v>0.228145106091718</v>
      </c>
      <c r="I299" s="0" t="n">
        <f aca="false">MOD(280.46646+G299*(36000.76983+G299*0.0003032),360)</f>
        <v>213.865928030487</v>
      </c>
      <c r="J299" s="0" t="n">
        <f aca="false">357.52911+G299*(35999.05029-0.0001537*G299)</f>
        <v>8570.53624961303</v>
      </c>
      <c r="K299" s="0" t="n">
        <f aca="false">0.016708634-G299*(0.000042037+0.0000001267*G299)</f>
        <v>0.0166990368694162</v>
      </c>
      <c r="L299" s="0" t="n">
        <f aca="false">SIN(RADIANS(J299))*(1.914602-G299*(0.004817+0.000014*G299))+SIN(RADIANS(2*J299))*(0.019993-0.000101*G299)+SIN(RADIANS(3*J299))*0.000289</f>
        <v>-1.80488317094336</v>
      </c>
      <c r="M299" s="0" t="n">
        <f aca="false">I299+L299</f>
        <v>212.061044859544</v>
      </c>
      <c r="N299" s="0" t="n">
        <f aca="false">J299+L299</f>
        <v>8568.73136644208</v>
      </c>
      <c r="O299" s="0" t="n">
        <f aca="false">(1.000001018*(1-K299*K299))/(1+K299*COS(RADIANS(N299)))</f>
        <v>0.994389659220695</v>
      </c>
      <c r="P299" s="0" t="n">
        <f aca="false">M299-0.00569-0.00478*SIN(RADIANS(125.04-1934.136*G299))</f>
        <v>212.052047840296</v>
      </c>
      <c r="Q299" s="0" t="n">
        <f aca="false">23+(26+((21.448-G299*(46.815+G299*(0.00059-G299*0.001813))))/60)/60</f>
        <v>23.4363242715772</v>
      </c>
      <c r="R299" s="0" t="n">
        <f aca="false">Q299+0.00256*COS(RADIANS(125.04-1934.136*G299))</f>
        <v>23.4381727093853</v>
      </c>
      <c r="S299" s="0" t="n">
        <f aca="false">DEGREES(ATAN2(COS(RADIANS(P299)),COS(RADIANS(R299))*SIN(RADIANS(P299))))</f>
        <v>-150.123889628906</v>
      </c>
      <c r="T299" s="0" t="n">
        <f aca="false">DEGREES(ASIN(SIN(RADIANS(R299))*SIN(RADIANS(P299))))</f>
        <v>-12.1860387245373</v>
      </c>
      <c r="U299" s="0" t="n">
        <f aca="false">TAN(RADIANS(R299/2))*TAN(RADIANS(R299/2))</f>
        <v>0.0430303057889174</v>
      </c>
      <c r="V299" s="0" t="n">
        <f aca="false">4*DEGREES(U299*SIN(2*RADIANS(I299))-2*K299*SIN(RADIANS(J299))+4*K299*U299*SIN(RADIANS(J299))*COS(2*RADIANS(I299))-0.5*U299*U299*SIN(4*RADIANS(I299))-1.25*K299*K299*SIN(2*RADIANS(J299)))</f>
        <v>15.9640948852939</v>
      </c>
      <c r="W299" s="0" t="n">
        <f aca="false">DEGREES(ACOS(COS(RADIANS(90.833))/(COS(RADIANS($B$2))*COS(RADIANS(T299)))-TAN(RADIANS($B$2))*TAN(RADIANS(T299))))</f>
        <v>64.888530015094</v>
      </c>
      <c r="X299" s="7" t="n">
        <f aca="false">(720-4*$B$3-V299+$B$4*60)/1440</f>
        <v>0.497293181329657</v>
      </c>
      <c r="Y299" s="10" t="n">
        <f aca="false">(X299*1440-W299*4)/1440</f>
        <v>0.317047264621063</v>
      </c>
      <c r="Z299" s="7" t="n">
        <f aca="false">(X299*1440+W299*4)/1440</f>
        <v>0.677539098038251</v>
      </c>
      <c r="AA299" s="0" t="n">
        <f aca="false">8*W299</f>
        <v>519.108240120752</v>
      </c>
      <c r="AB299" s="0" t="n">
        <f aca="false">MOD(E299*1440+V299+4*$B$3-60*$B$4,1440)</f>
        <v>783.897818885294</v>
      </c>
      <c r="AC299" s="0" t="n">
        <f aca="false">IF(AB299/4&lt;0,AB299/4+180,AB299/4-180)</f>
        <v>15.9744547213235</v>
      </c>
      <c r="AD299" s="0" t="n">
        <f aca="false">DEGREES(ACOS(SIN(RADIANS($B$2))*SIN(RADIANS(T299))+COS(RADIANS($B$2))*COS(RADIANS(T299))*COS(RADIANS(AC299))))</f>
        <v>77.9485825134588</v>
      </c>
      <c r="AE299" s="0" t="n">
        <f aca="false">90-AD299</f>
        <v>12.0514174865412</v>
      </c>
      <c r="AF299" s="0" t="n">
        <f aca="false">IF(AE299&gt;85,0,IF(AE299&gt;5,58.1/TAN(RADIANS(AE299))-0.07/POWER(TAN(RADIANS(AE299)),3)+0.000086/POWER(TAN(RADIANS(AE299)),5),IF(AE299&gt;-0.575,1735+AE299*(-518.2+AE299*(103.4+AE299*(-12.79+AE299*0.711))),-20.772/TAN(RADIANS(AE299)))))/3600</f>
        <v>0.0736495461120736</v>
      </c>
      <c r="AG299" s="0" t="n">
        <f aca="false">AE299+AF299</f>
        <v>12.1250670326533</v>
      </c>
      <c r="AH299" s="0" t="n">
        <f aca="false"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>195.96618216671</v>
      </c>
    </row>
    <row r="300" customFormat="false" ht="15" hidden="false" customHeight="false" outlineLevel="0" collapsed="false">
      <c r="D300" s="6" t="n">
        <f aca="false">D299+1</f>
        <v>44860</v>
      </c>
      <c r="E300" s="7" t="n">
        <f aca="false">$B$5</f>
        <v>0.541666666666667</v>
      </c>
      <c r="F300" s="8" t="n">
        <f aca="false">D300+2415018.5+E300-$B$4/24</f>
        <v>2459879</v>
      </c>
      <c r="G300" s="9" t="n">
        <f aca="false">(F300-2451545)/36525</f>
        <v>0.228172484599589</v>
      </c>
      <c r="I300" s="0" t="n">
        <f aca="false">MOD(280.46646+G300*(36000.76983+G300*0.0003032),360)</f>
        <v>214.851575394441</v>
      </c>
      <c r="J300" s="0" t="n">
        <f aca="false">357.52911+G300*(35999.05029-0.0001537*G300)</f>
        <v>8571.52184989283</v>
      </c>
      <c r="K300" s="0" t="n">
        <f aca="false">0.016708634-G300*(0.000042037+0.0000001267*G300)</f>
        <v>0.016699035716923</v>
      </c>
      <c r="L300" s="0" t="n">
        <f aca="false">SIN(RADIANS(J300))*(1.914602-G300*(0.004817+0.000014*G300))+SIN(RADIANS(2*J300))*(0.019993-0.000101*G300)+SIN(RADIANS(3*J300))*0.000289</f>
        <v>-1.79359495014792</v>
      </c>
      <c r="M300" s="0" t="n">
        <f aca="false">I300+L300</f>
        <v>213.057980444293</v>
      </c>
      <c r="N300" s="0" t="n">
        <f aca="false">J300+L300</f>
        <v>8569.72825494268</v>
      </c>
      <c r="O300" s="0" t="n">
        <f aca="false">(1.000001018*(1-K300*K300))/(1+K300*COS(RADIANS(N300)))</f>
        <v>0.994118395964156</v>
      </c>
      <c r="P300" s="0" t="n">
        <f aca="false">M300-0.00569-0.00478*SIN(RADIANS(125.04-1934.136*G300))</f>
        <v>213.048986616283</v>
      </c>
      <c r="Q300" s="0" t="n">
        <f aca="false">23+(26+((21.448-G300*(46.815+G300*(0.00059-G300*0.001813))))/60)/60</f>
        <v>23.4363239155427</v>
      </c>
      <c r="R300" s="0" t="n">
        <f aca="false">Q300+0.00256*COS(RADIANS(125.04-1934.136*G300))</f>
        <v>23.438173989464</v>
      </c>
      <c r="S300" s="0" t="n">
        <f aca="false">DEGREES(ATAN2(COS(RADIANS(P300)),COS(RADIANS(R300))*SIN(RADIANS(P300))))</f>
        <v>-149.16530232828</v>
      </c>
      <c r="T300" s="0" t="n">
        <f aca="false">DEGREES(ASIN(SIN(RADIANS(R300))*SIN(RADIANS(P300))))</f>
        <v>-12.5282147674293</v>
      </c>
      <c r="U300" s="0" t="n">
        <f aca="false">TAN(RADIANS(R300/2))*TAN(RADIANS(R300/2))</f>
        <v>0.0430303106228235</v>
      </c>
      <c r="V300" s="0" t="n">
        <f aca="false">4*DEGREES(U300*SIN(2*RADIANS(I300))-2*K300*SIN(RADIANS(J300))+4*K300*U300*SIN(RADIANS(J300))*COS(2*RADIANS(I300))-0.5*U300*U300*SIN(4*RADIANS(I300))-1.25*K300*K300*SIN(2*RADIANS(J300)))</f>
        <v>16.0739744113399</v>
      </c>
      <c r="W300" s="0" t="n">
        <f aca="false">DEGREES(ACOS(COS(RADIANS(90.833))/(COS(RADIANS($B$2))*COS(RADIANS(T300)))-TAN(RADIANS($B$2))*TAN(RADIANS(T300))))</f>
        <v>64.0461206026025</v>
      </c>
      <c r="X300" s="7" t="n">
        <f aca="false">(720-4*$B$3-V300+$B$4*60)/1440</f>
        <v>0.497216876103236</v>
      </c>
      <c r="Y300" s="10" t="n">
        <f aca="false">(X300*1440-W300*4)/1440</f>
        <v>0.319310985540451</v>
      </c>
      <c r="Z300" s="7" t="n">
        <f aca="false">(X300*1440+W300*4)/1440</f>
        <v>0.675122766666021</v>
      </c>
      <c r="AA300" s="0" t="n">
        <f aca="false">8*W300</f>
        <v>512.36896482082</v>
      </c>
      <c r="AB300" s="0" t="n">
        <f aca="false">MOD(E300*1440+V300+4*$B$3-60*$B$4,1440)</f>
        <v>784.00769841134</v>
      </c>
      <c r="AC300" s="0" t="n">
        <f aca="false">IF(AB300/4&lt;0,AB300/4+180,AB300/4-180)</f>
        <v>16.001924602835</v>
      </c>
      <c r="AD300" s="0" t="n">
        <f aca="false">DEGREES(ACOS(SIN(RADIANS($B$2))*SIN(RADIANS(T300))+COS(RADIANS($B$2))*COS(RADIANS(T300))*COS(RADIANS(AC300))))</f>
        <v>78.2915095222288</v>
      </c>
      <c r="AE300" s="0" t="n">
        <f aca="false">90-AD300</f>
        <v>11.7084904777712</v>
      </c>
      <c r="AF300" s="0" t="n">
        <f aca="false">IF(AE300&gt;85,0,IF(AE300&gt;5,58.1/TAN(RADIANS(AE300))-0.07/POWER(TAN(RADIANS(AE300)),3)+0.000086/POWER(TAN(RADIANS(AE300)),5),IF(AE300&gt;-0.575,1735+AE300*(-518.2+AE300*(103.4+AE300*(-12.79+AE300*0.711))),-20.772/TAN(RADIANS(AE300)))))/3600</f>
        <v>0.0757516477454414</v>
      </c>
      <c r="AG300" s="0" t="n">
        <f aca="false">AE300+AF300</f>
        <v>11.7842421255167</v>
      </c>
      <c r="AH300" s="0" t="n">
        <f aca="false"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>195.951531532746</v>
      </c>
    </row>
    <row r="301" customFormat="false" ht="15" hidden="false" customHeight="false" outlineLevel="0" collapsed="false">
      <c r="D301" s="6" t="n">
        <f aca="false">D300+1</f>
        <v>44861</v>
      </c>
      <c r="E301" s="7" t="n">
        <f aca="false">$B$5</f>
        <v>0.541666666666667</v>
      </c>
      <c r="F301" s="8" t="n">
        <f aca="false">D301+2415018.5+E301-$B$4/24</f>
        <v>2459880</v>
      </c>
      <c r="G301" s="9" t="n">
        <f aca="false">(F301-2451545)/36525</f>
        <v>0.228199863107461</v>
      </c>
      <c r="I301" s="0" t="n">
        <f aca="false">MOD(280.46646+G301*(36000.76983+G301*0.0003032),360)</f>
        <v>215.837222758391</v>
      </c>
      <c r="J301" s="0" t="n">
        <f aca="false">357.52911+G301*(35999.05029-0.0001537*G301)</f>
        <v>8572.50745017264</v>
      </c>
      <c r="K301" s="0" t="n">
        <f aca="false">0.016708634-G301*(0.000042037+0.0000001267*G301)</f>
        <v>0.0166990345644296</v>
      </c>
      <c r="L301" s="0" t="n">
        <f aca="false">SIN(RADIANS(J301))*(1.914602-G301*(0.004817+0.000014*G301))+SIN(RADIANS(2*J301))*(0.019993-0.000101*G301)+SIN(RADIANS(3*J301))*0.000289</f>
        <v>-1.78176420031289</v>
      </c>
      <c r="M301" s="0" t="n">
        <f aca="false">I301+L301</f>
        <v>214.055458558078</v>
      </c>
      <c r="N301" s="0" t="n">
        <f aca="false">J301+L301</f>
        <v>8570.72568597232</v>
      </c>
      <c r="O301" s="0" t="n">
        <f aca="false">(1.000001018*(1-K301*K301))/(1+K301*COS(RADIANS(N301)))</f>
        <v>0.993848820515757</v>
      </c>
      <c r="P301" s="0" t="n">
        <f aca="false">M301-0.00569-0.00478*SIN(RADIANS(125.04-1934.136*G301))</f>
        <v>214.046467924128</v>
      </c>
      <c r="Q301" s="0" t="n">
        <f aca="false">23+(26+((21.448-G301*(46.815+G301*(0.00059-G301*0.001813))))/60)/60</f>
        <v>23.4363235595081</v>
      </c>
      <c r="R301" s="0" t="n">
        <f aca="false">Q301+0.00256*COS(RADIANS(125.04-1934.136*G301))</f>
        <v>23.4381752679624</v>
      </c>
      <c r="S301" s="0" t="n">
        <f aca="false">DEGREES(ATAN2(COS(RADIANS(P301)),COS(RADIANS(R301))*SIN(RADIANS(P301))))</f>
        <v>-148.203656479081</v>
      </c>
      <c r="T301" s="0" t="n">
        <f aca="false">DEGREES(ASIN(SIN(RADIANS(R301))*SIN(RADIANS(P301))))</f>
        <v>-12.8671692759083</v>
      </c>
      <c r="U301" s="0" t="n">
        <f aca="false">TAN(RADIANS(R301/2))*TAN(RADIANS(R301/2))</f>
        <v>0.0430303154507623</v>
      </c>
      <c r="V301" s="0" t="n">
        <f aca="false">4*DEGREES(U301*SIN(2*RADIANS(I301))-2*K301*SIN(RADIANS(J301))+4*K301*U301*SIN(RADIANS(J301))*COS(2*RADIANS(I301))-0.5*U301*U301*SIN(4*RADIANS(I301))-1.25*K301*K301*SIN(2*RADIANS(J301)))</f>
        <v>16.1714342257277</v>
      </c>
      <c r="W301" s="0" t="n">
        <f aca="false">DEGREES(ACOS(COS(RADIANS(90.833))/(COS(RADIANS($B$2))*COS(RADIANS(T301)))-TAN(RADIANS($B$2))*TAN(RADIANS(T301))))</f>
        <v>63.2035040082675</v>
      </c>
      <c r="X301" s="7" t="n">
        <f aca="false">(720-4*$B$3-V301+$B$4*60)/1440</f>
        <v>0.497149195676578</v>
      </c>
      <c r="Y301" s="10" t="n">
        <f aca="false">(X301*1440-W301*4)/1440</f>
        <v>0.321583906764724</v>
      </c>
      <c r="Z301" s="7" t="n">
        <f aca="false">(X301*1440+W301*4)/1440</f>
        <v>0.672714484588432</v>
      </c>
      <c r="AA301" s="0" t="n">
        <f aca="false">8*W301</f>
        <v>505.62803206614</v>
      </c>
      <c r="AB301" s="0" t="n">
        <f aca="false">MOD(E301*1440+V301+4*$B$3-60*$B$4,1440)</f>
        <v>784.105158225728</v>
      </c>
      <c r="AC301" s="0" t="n">
        <f aca="false">IF(AB301/4&lt;0,AB301/4+180,AB301/4-180)</f>
        <v>16.0262895564319</v>
      </c>
      <c r="AD301" s="0" t="n">
        <f aca="false">DEGREES(ACOS(SIN(RADIANS($B$2))*SIN(RADIANS(T301))+COS(RADIANS($B$2))*COS(RADIANS(T301))*COS(RADIANS(AC301))))</f>
        <v>78.6308704998694</v>
      </c>
      <c r="AE301" s="0" t="n">
        <f aca="false">90-AD301</f>
        <v>11.3691295001306</v>
      </c>
      <c r="AF301" s="0" t="n">
        <f aca="false">IF(AE301&gt;85,0,IF(AE301&gt;5,58.1/TAN(RADIANS(AE301))-0.07/POWER(TAN(RADIANS(AE301)),3)+0.000086/POWER(TAN(RADIANS(AE301)),5),IF(AE301&gt;-0.575,1735+AE301*(-518.2+AE301*(103.4+AE301*(-12.79+AE301*0.711))),-20.772/TAN(RADIANS(AE301)))))/3600</f>
        <v>0.0779440262723367</v>
      </c>
      <c r="AG301" s="0" t="n">
        <f aca="false">AE301+AF301</f>
        <v>11.4470735264029</v>
      </c>
      <c r="AH301" s="0" t="n">
        <f aca="false"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>195.934173261049</v>
      </c>
    </row>
    <row r="302" customFormat="false" ht="15" hidden="false" customHeight="false" outlineLevel="0" collapsed="false">
      <c r="D302" s="6" t="n">
        <f aca="false">D301+1</f>
        <v>44862</v>
      </c>
      <c r="E302" s="7" t="n">
        <f aca="false">$B$5</f>
        <v>0.541666666666667</v>
      </c>
      <c r="F302" s="8" t="n">
        <f aca="false">D302+2415018.5+E302-$B$4/24</f>
        <v>2459881</v>
      </c>
      <c r="G302" s="9" t="n">
        <f aca="false">(F302-2451545)/36525</f>
        <v>0.228227241615332</v>
      </c>
      <c r="I302" s="0" t="n">
        <f aca="false">MOD(280.46646+G302*(36000.76983+G302*0.0003032),360)</f>
        <v>216.822870122345</v>
      </c>
      <c r="J302" s="0" t="n">
        <f aca="false">357.52911+G302*(35999.05029-0.0001537*G302)</f>
        <v>8573.49305045244</v>
      </c>
      <c r="K302" s="0" t="n">
        <f aca="false">0.016708634-G302*(0.000042037+0.0000001267*G302)</f>
        <v>0.0166990334119359</v>
      </c>
      <c r="L302" s="0" t="n">
        <f aca="false">SIN(RADIANS(J302))*(1.914602-G302*(0.004817+0.000014*G302))+SIN(RADIANS(2*J302))*(0.019993-0.000101*G302)+SIN(RADIANS(3*J302))*0.000289</f>
        <v>-1.76939395155156</v>
      </c>
      <c r="M302" s="0" t="n">
        <f aca="false">I302+L302</f>
        <v>215.053476170794</v>
      </c>
      <c r="N302" s="0" t="n">
        <f aca="false">J302+L302</f>
        <v>8571.72365650089</v>
      </c>
      <c r="O302" s="0" t="n">
        <f aca="false">(1.000001018*(1-K302*K302))/(1+K302*COS(RADIANS(N302)))</f>
        <v>0.993581015506919</v>
      </c>
      <c r="P302" s="0" t="n">
        <f aca="false">M302-0.00569-0.00478*SIN(RADIANS(125.04-1934.136*G302))</f>
        <v>215.044488733722</v>
      </c>
      <c r="Q302" s="0" t="n">
        <f aca="false">23+(26+((21.448-G302*(46.815+G302*(0.00059-G302*0.001813))))/60)/60</f>
        <v>23.4363232034735</v>
      </c>
      <c r="R302" s="0" t="n">
        <f aca="false">Q302+0.00256*COS(RADIANS(125.04-1934.136*G302))</f>
        <v>23.4381765448792</v>
      </c>
      <c r="S302" s="0" t="n">
        <f aca="false">DEGREES(ATAN2(COS(RADIANS(P302)),COS(RADIANS(R302))*SIN(RADIANS(P302))))</f>
        <v>-147.238899457071</v>
      </c>
      <c r="T302" s="0" t="n">
        <f aca="false">DEGREES(ASIN(SIN(RADIANS(R302))*SIN(RADIANS(P302))))</f>
        <v>-13.2027908811376</v>
      </c>
      <c r="U302" s="0" t="n">
        <f aca="false">TAN(RADIANS(R302/2))*TAN(RADIANS(R302/2))</f>
        <v>0.0430303202727285</v>
      </c>
      <c r="V302" s="0" t="n">
        <f aca="false">4*DEGREES(U302*SIN(2*RADIANS(I302))-2*K302*SIN(RADIANS(J302))+4*K302*U302*SIN(RADIANS(J302))*COS(2*RADIANS(I302))-0.5*U302*U302*SIN(4*RADIANS(I302))-1.25*K302*K302*SIN(2*RADIANS(J302)))</f>
        <v>16.2562533427477</v>
      </c>
      <c r="W302" s="0" t="n">
        <f aca="false">DEGREES(ACOS(COS(RADIANS(90.833))/(COS(RADIANS($B$2))*COS(RADIANS(T302)))-TAN(RADIANS($B$2))*TAN(RADIANS(T302))))</f>
        <v>62.3607665283319</v>
      </c>
      <c r="X302" s="7" t="n">
        <f aca="false">(720-4*$B$3-V302+$B$4*60)/1440</f>
        <v>0.497090293511981</v>
      </c>
      <c r="Y302" s="10" t="n">
        <f aca="false">(X302*1440-W302*4)/1440</f>
        <v>0.323865942044392</v>
      </c>
      <c r="Z302" s="7" t="n">
        <f aca="false">(X302*1440+W302*4)/1440</f>
        <v>0.670314644979569</v>
      </c>
      <c r="AA302" s="0" t="n">
        <f aca="false">8*W302</f>
        <v>498.886132226655</v>
      </c>
      <c r="AB302" s="0" t="n">
        <f aca="false">MOD(E302*1440+V302+4*$B$3-60*$B$4,1440)</f>
        <v>784.189977342748</v>
      </c>
      <c r="AC302" s="0" t="n">
        <f aca="false">IF(AB302/4&lt;0,AB302/4+180,AB302/4-180)</f>
        <v>16.0474943356869</v>
      </c>
      <c r="AD302" s="0" t="n">
        <f aca="false">DEGREES(ACOS(SIN(RADIANS($B$2))*SIN(RADIANS(T302))+COS(RADIANS($B$2))*COS(RADIANS(T302))*COS(RADIANS(AC302))))</f>
        <v>78.9665494548624</v>
      </c>
      <c r="AE302" s="0" t="n">
        <f aca="false">90-AD302</f>
        <v>11.0334505451376</v>
      </c>
      <c r="AF302" s="0" t="n">
        <f aca="false">IF(AE302&gt;85,0,IF(AE302&gt;5,58.1/TAN(RADIANS(AE302))-0.07/POWER(TAN(RADIANS(AE302)),3)+0.000086/POWER(TAN(RADIANS(AE302)),5),IF(AE302&gt;-0.575,1735+AE302*(-518.2+AE302*(103.4+AE302*(-12.79+AE302*0.711))),-20.772/TAN(RADIANS(AE302)))))/3600</f>
        <v>0.080231211496966</v>
      </c>
      <c r="AG302" s="0" t="n">
        <f aca="false">AE302+AF302</f>
        <v>11.1136817566346</v>
      </c>
      <c r="AH302" s="0" t="n">
        <f aca="false"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>195.914086052194</v>
      </c>
    </row>
    <row r="303" customFormat="false" ht="15" hidden="false" customHeight="false" outlineLevel="0" collapsed="false">
      <c r="D303" s="6" t="n">
        <f aca="false">D302+1</f>
        <v>44863</v>
      </c>
      <c r="E303" s="7" t="n">
        <f aca="false">$B$5</f>
        <v>0.541666666666667</v>
      </c>
      <c r="F303" s="8" t="n">
        <f aca="false">D303+2415018.5+E303-$B$4/24</f>
        <v>2459882</v>
      </c>
      <c r="G303" s="9" t="n">
        <f aca="false">(F303-2451545)/36525</f>
        <v>0.228254620123203</v>
      </c>
      <c r="I303" s="0" t="n">
        <f aca="false">MOD(280.46646+G303*(36000.76983+G303*0.0003032),360)</f>
        <v>217.808517486297</v>
      </c>
      <c r="J303" s="0" t="n">
        <f aca="false">357.52911+G303*(35999.05029-0.0001537*G303)</f>
        <v>8574.47865073224</v>
      </c>
      <c r="K303" s="0" t="n">
        <f aca="false">0.016708634-G303*(0.000042037+0.0000001267*G303)</f>
        <v>0.0166990322594421</v>
      </c>
      <c r="L303" s="0" t="n">
        <f aca="false">SIN(RADIANS(J303))*(1.914602-G303*(0.004817+0.000014*G303))+SIN(RADIANS(2*J303))*(0.019993-0.000101*G303)+SIN(RADIANS(3*J303))*0.000289</f>
        <v>-1.75648740775653</v>
      </c>
      <c r="M303" s="0" t="n">
        <f aca="false">I303+L303</f>
        <v>216.052030078541</v>
      </c>
      <c r="N303" s="0" t="n">
        <f aca="false">J303+L303</f>
        <v>8572.72216332449</v>
      </c>
      <c r="O303" s="0" t="n">
        <f aca="false">(1.000001018*(1-K303*K303))/(1+K303*COS(RADIANS(N303)))</f>
        <v>0.993315063158883</v>
      </c>
      <c r="P303" s="0" t="n">
        <f aca="false">M303-0.00569-0.00478*SIN(RADIANS(125.04-1934.136*G303))</f>
        <v>216.043045841164</v>
      </c>
      <c r="Q303" s="0" t="n">
        <f aca="false">23+(26+((21.448-G303*(46.815+G303*(0.00059-G303*0.001813))))/60)/60</f>
        <v>23.4363228474389</v>
      </c>
      <c r="R303" s="0" t="n">
        <f aca="false">Q303+0.00256*COS(RADIANS(125.04-1934.136*G303))</f>
        <v>23.4381778202129</v>
      </c>
      <c r="S303" s="0" t="n">
        <f aca="false">DEGREES(ATAN2(COS(RADIANS(P303)),COS(RADIANS(R303))*SIN(RADIANS(P303))))</f>
        <v>-146.270981117549</v>
      </c>
      <c r="T303" s="0" t="n">
        <f aca="false">DEGREES(ASIN(SIN(RADIANS(R303))*SIN(RADIANS(P303))))</f>
        <v>-13.5349678979328</v>
      </c>
      <c r="U303" s="0" t="n">
        <f aca="false">TAN(RADIANS(R303/2))*TAN(RADIANS(R303/2))</f>
        <v>0.0430303250887169</v>
      </c>
      <c r="V303" s="0" t="n">
        <f aca="false">4*DEGREES(U303*SIN(2*RADIANS(I303))-2*K303*SIN(RADIANS(J303))+4*K303*U303*SIN(RADIANS(J303))*COS(2*RADIANS(I303))-0.5*U303*U303*SIN(4*RADIANS(I303))-1.25*K303*K303*SIN(2*RADIANS(J303)))</f>
        <v>16.3282219043321</v>
      </c>
      <c r="W303" s="0" t="n">
        <f aca="false">DEGREES(ACOS(COS(RADIANS(90.833))/(COS(RADIANS($B$2))*COS(RADIANS(T303)))-TAN(RADIANS($B$2))*TAN(RADIANS(T303))))</f>
        <v>61.5180047427922</v>
      </c>
      <c r="X303" s="7" t="n">
        <f aca="false">(720-4*$B$3-V303+$B$4*60)/1440</f>
        <v>0.497040315344214</v>
      </c>
      <c r="Y303" s="10" t="n">
        <f aca="false">(X303*1440-W303*4)/1440</f>
        <v>0.326156968836458</v>
      </c>
      <c r="Z303" s="7" t="n">
        <f aca="false">(X303*1440+W303*4)/1440</f>
        <v>0.66792366185197</v>
      </c>
      <c r="AA303" s="0" t="n">
        <f aca="false">8*W303</f>
        <v>492.144037942337</v>
      </c>
      <c r="AB303" s="0" t="n">
        <f aca="false">MOD(E303*1440+V303+4*$B$3-60*$B$4,1440)</f>
        <v>784.261945904332</v>
      </c>
      <c r="AC303" s="0" t="n">
        <f aca="false">IF(AB303/4&lt;0,AB303/4+180,AB303/4-180)</f>
        <v>16.065486476083</v>
      </c>
      <c r="AD303" s="0" t="n">
        <f aca="false">DEGREES(ACOS(SIN(RADIANS($B$2))*SIN(RADIANS(T303))+COS(RADIANS($B$2))*COS(RADIANS(T303))*COS(RADIANS(AC303))))</f>
        <v>79.2984306063252</v>
      </c>
      <c r="AE303" s="0" t="n">
        <f aca="false">90-AD303</f>
        <v>10.7015693936748</v>
      </c>
      <c r="AF303" s="0" t="n">
        <f aca="false">IF(AE303&gt;85,0,IF(AE303&gt;5,58.1/TAN(RADIANS(AE303))-0.07/POWER(TAN(RADIANS(AE303)),3)+0.000086/POWER(TAN(RADIANS(AE303)),5),IF(AE303&gt;-0.575,1735+AE303*(-518.2+AE303*(103.4+AE303*(-12.79+AE303*0.711))),-20.772/TAN(RADIANS(AE303)))))/3600</f>
        <v>0.0826179266664674</v>
      </c>
      <c r="AG303" s="0" t="n">
        <f aca="false">AE303+AF303</f>
        <v>10.7841873203413</v>
      </c>
      <c r="AH303" s="0" t="n">
        <f aca="false"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>195.891251484669</v>
      </c>
    </row>
    <row r="304" customFormat="false" ht="15" hidden="false" customHeight="false" outlineLevel="0" collapsed="false">
      <c r="D304" s="6" t="n">
        <f aca="false">D303+1</f>
        <v>44864</v>
      </c>
      <c r="E304" s="7" t="n">
        <f aca="false">$B$5</f>
        <v>0.541666666666667</v>
      </c>
      <c r="F304" s="8" t="n">
        <f aca="false">D304+2415018.5+E304-$B$4/24</f>
        <v>2459883</v>
      </c>
      <c r="G304" s="9" t="n">
        <f aca="false">(F304-2451545)/36525</f>
        <v>0.228281998631075</v>
      </c>
      <c r="I304" s="0" t="n">
        <f aca="false">MOD(280.46646+G304*(36000.76983+G304*0.0003032),360)</f>
        <v>218.794164850253</v>
      </c>
      <c r="J304" s="0" t="n">
        <f aca="false">357.52911+G304*(35999.05029-0.0001537*G304)</f>
        <v>8575.46425101205</v>
      </c>
      <c r="K304" s="0" t="n">
        <f aca="false">0.016708634-G304*(0.000042037+0.0000001267*G304)</f>
        <v>0.0166990311069481</v>
      </c>
      <c r="L304" s="0" t="n">
        <f aca="false">SIN(RADIANS(J304))*(1.914602-G304*(0.004817+0.000014*G304))+SIN(RADIANS(2*J304))*(0.019993-0.000101*G304)+SIN(RADIANS(3*J304))*0.000289</f>
        <v>-1.74304794624088</v>
      </c>
      <c r="M304" s="0" t="n">
        <f aca="false">I304+L304</f>
        <v>217.051116904012</v>
      </c>
      <c r="N304" s="0" t="n">
        <f aca="false">J304+L304</f>
        <v>8573.72120306581</v>
      </c>
      <c r="O304" s="0" t="n">
        <f aca="false">(1.000001018*(1-K304*K304))/(1+K304*COS(RADIANS(N304)))</f>
        <v>0.993051045255</v>
      </c>
      <c r="P304" s="0" t="n">
        <f aca="false">M304-0.00569-0.00478*SIN(RADIANS(125.04-1934.136*G304))</f>
        <v>217.042135869145</v>
      </c>
      <c r="Q304" s="0" t="n">
        <f aca="false">23+(26+((21.448-G304*(46.815+G304*(0.00059-G304*0.001813))))/60)/60</f>
        <v>23.4363224914044</v>
      </c>
      <c r="R304" s="0" t="n">
        <f aca="false">Q304+0.00256*COS(RADIANS(125.04-1934.136*G304))</f>
        <v>23.4381790939621</v>
      </c>
      <c r="S304" s="0" t="n">
        <f aca="false">DEGREES(ATAN2(COS(RADIANS(P304)),COS(RADIANS(R304))*SIN(RADIANS(P304))))</f>
        <v>-145.299853905227</v>
      </c>
      <c r="T304" s="0" t="n">
        <f aca="false">DEGREES(ASIN(SIN(RADIANS(R304))*SIN(RADIANS(P304))))</f>
        <v>-13.8635883625198</v>
      </c>
      <c r="U304" s="0" t="n">
        <f aca="false">TAN(RADIANS(R304/2))*TAN(RADIANS(R304/2))</f>
        <v>0.0430303298987222</v>
      </c>
      <c r="V304" s="0" t="n">
        <f aca="false">4*DEGREES(U304*SIN(2*RADIANS(I304))-2*K304*SIN(RADIANS(J304))+4*K304*U304*SIN(RADIANS(J304))*COS(2*RADIANS(I304))-0.5*U304*U304*SIN(4*RADIANS(I304))-1.25*K304*K304*SIN(2*RADIANS(J304)))</f>
        <v>16.3871417091143</v>
      </c>
      <c r="W304" s="0" t="n">
        <f aca="false">DEGREES(ACOS(COS(RADIANS(90.833))/(COS(RADIANS($B$2))*COS(RADIANS(T304)))-TAN(RADIANS($B$2))*TAN(RADIANS(T304))))</f>
        <v>60.6753261725531</v>
      </c>
      <c r="X304" s="7" t="n">
        <f aca="false">(720-4*$B$3-V304+$B$4*60)/1440</f>
        <v>0.496999398813115</v>
      </c>
      <c r="Y304" s="10" t="n">
        <f aca="false">(X304*1440-W304*4)/1440</f>
        <v>0.328456826111579</v>
      </c>
      <c r="Z304" s="7" t="n">
        <f aca="false">(X304*1440+W304*4)/1440</f>
        <v>0.665541971514652</v>
      </c>
      <c r="AA304" s="0" t="n">
        <f aca="false">8*W304</f>
        <v>485.402609380425</v>
      </c>
      <c r="AB304" s="0" t="n">
        <f aca="false">MOD(E304*1440+V304+4*$B$3-60*$B$4,1440)</f>
        <v>784.320865709114</v>
      </c>
      <c r="AC304" s="0" t="n">
        <f aca="false">IF(AB304/4&lt;0,AB304/4+180,AB304/4-180)</f>
        <v>16.0802164272786</v>
      </c>
      <c r="AD304" s="0" t="n">
        <f aca="false">DEGREES(ACOS(SIN(RADIANS($B$2))*SIN(RADIANS(T304))+COS(RADIANS($B$2))*COS(RADIANS(T304))*COS(RADIANS(AC304))))</f>
        <v>79.6263984407577</v>
      </c>
      <c r="AE304" s="0" t="n">
        <f aca="false">90-AD304</f>
        <v>10.3736015592423</v>
      </c>
      <c r="AF304" s="0" t="n">
        <f aca="false">IF(AE304&gt;85,0,IF(AE304&gt;5,58.1/TAN(RADIANS(AE304))-0.07/POWER(TAN(RADIANS(AE304)),3)+0.000086/POWER(TAN(RADIANS(AE304)),5),IF(AE304&gt;-0.575,1735+AE304*(-518.2+AE304*(103.4+AE304*(-12.79+AE304*0.711))),-20.772/TAN(RADIANS(AE304)))))/3600</f>
        <v>0.0851090835530079</v>
      </c>
      <c r="AG304" s="0" t="n">
        <f aca="false">AE304+AF304</f>
        <v>10.4587106427953</v>
      </c>
      <c r="AH304" s="0" t="n">
        <f aca="false"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>195.865654080284</v>
      </c>
    </row>
    <row r="305" customFormat="false" ht="15" hidden="false" customHeight="false" outlineLevel="0" collapsed="false">
      <c r="D305" s="6" t="n">
        <f aca="false">D304+1</f>
        <v>44865</v>
      </c>
      <c r="E305" s="7" t="n">
        <f aca="false">$B$5</f>
        <v>0.541666666666667</v>
      </c>
      <c r="F305" s="8" t="n">
        <f aca="false">D305+2415018.5+E305-$B$4/24</f>
        <v>2459884</v>
      </c>
      <c r="G305" s="9" t="n">
        <f aca="false">(F305-2451545)/36525</f>
        <v>0.228309377138946</v>
      </c>
      <c r="I305" s="0" t="n">
        <f aca="false">MOD(280.46646+G305*(36000.76983+G305*0.0003032),360)</f>
        <v>219.779812214207</v>
      </c>
      <c r="J305" s="0" t="n">
        <f aca="false">357.52911+G305*(35999.05029-0.0001537*G305)</f>
        <v>8576.44985129185</v>
      </c>
      <c r="K305" s="0" t="n">
        <f aca="false">0.016708634-G305*(0.000042037+0.0000001267*G305)</f>
        <v>0.016699029954454</v>
      </c>
      <c r="L305" s="0" t="n">
        <f aca="false">SIN(RADIANS(J305))*(1.914602-G305*(0.004817+0.000014*G305))+SIN(RADIANS(2*J305))*(0.019993-0.000101*G305)+SIN(RADIANS(3*J305))*0.000289</f>
        <v>-1.72907911731115</v>
      </c>
      <c r="M305" s="0" t="n">
        <f aca="false">I305+L305</f>
        <v>218.050733096896</v>
      </c>
      <c r="N305" s="0" t="n">
        <f aca="false">J305+L305</f>
        <v>8574.72077217454</v>
      </c>
      <c r="O305" s="0" t="n">
        <f aca="false">(1.000001018*(1-K305*K305))/(1+K305*COS(RADIANS(N305)))</f>
        <v>0.992789043112997</v>
      </c>
      <c r="P305" s="0" t="n">
        <f aca="false">M305-0.00569-0.00478*SIN(RADIANS(125.04-1934.136*G305))</f>
        <v>218.041755267349</v>
      </c>
      <c r="Q305" s="0" t="n">
        <f aca="false">23+(26+((21.448-G305*(46.815+G305*(0.00059-G305*0.001813))))/60)/60</f>
        <v>23.4363221353698</v>
      </c>
      <c r="R305" s="0" t="n">
        <f aca="false">Q305+0.00256*COS(RADIANS(125.04-1934.136*G305))</f>
        <v>23.4381803661254</v>
      </c>
      <c r="S305" s="0" t="n">
        <f aca="false">DEGREES(ATAN2(COS(RADIANS(P305)),COS(RADIANS(R305))*SIN(RADIANS(P305))))</f>
        <v>-144.325472965218</v>
      </c>
      <c r="T305" s="0" t="n">
        <f aca="false">DEGREES(ASIN(SIN(RADIANS(R305))*SIN(RADIANS(P305))))</f>
        <v>-14.18854007338</v>
      </c>
      <c r="U305" s="0" t="n">
        <f aca="false">TAN(RADIANS(R305/2))*TAN(RADIANS(R305/2))</f>
        <v>0.0430303347027391</v>
      </c>
      <c r="V305" s="0" t="n">
        <f aca="false">4*DEGREES(U305*SIN(2*RADIANS(I305))-2*K305*SIN(RADIANS(J305))+4*K305*U305*SIN(RADIANS(J305))*COS(2*RADIANS(I305))-0.5*U305*U305*SIN(4*RADIANS(I305))-1.25*K305*K305*SIN(2*RADIANS(J305)))</f>
        <v>16.4328267369011</v>
      </c>
      <c r="W305" s="0" t="n">
        <f aca="false">DEGREES(ACOS(COS(RADIANS(90.833))/(COS(RADIANS($B$2))*COS(RADIANS(T305)))-TAN(RADIANS($B$2))*TAN(RADIANS(T305))))</f>
        <v>59.8328499791453</v>
      </c>
      <c r="X305" s="7" t="n">
        <f aca="false">(720-4*$B$3-V305+$B$4*60)/1440</f>
        <v>0.496967673099374</v>
      </c>
      <c r="Y305" s="10" t="n">
        <f aca="false">(X305*1440-W305*4)/1440</f>
        <v>0.330765312046193</v>
      </c>
      <c r="Z305" s="7" t="n">
        <f aca="false">(X305*1440+W305*4)/1440</f>
        <v>0.663170034152556</v>
      </c>
      <c r="AA305" s="0" t="n">
        <f aca="false">8*W305</f>
        <v>478.662799833162</v>
      </c>
      <c r="AB305" s="0" t="n">
        <f aca="false">MOD(E305*1440+V305+4*$B$3-60*$B$4,1440)</f>
        <v>784.366550736901</v>
      </c>
      <c r="AC305" s="0" t="n">
        <f aca="false">IF(AB305/4&lt;0,AB305/4+180,AB305/4-180)</f>
        <v>16.0916376842253</v>
      </c>
      <c r="AD305" s="0" t="n">
        <f aca="false">DEGREES(ACOS(SIN(RADIANS($B$2))*SIN(RADIANS(T305))+COS(RADIANS($B$2))*COS(RADIANS(T305))*COS(RADIANS(AC305))))</f>
        <v>79.9503377707206</v>
      </c>
      <c r="AE305" s="0" t="n">
        <f aca="false">90-AD305</f>
        <v>10.0496622292794</v>
      </c>
      <c r="AF305" s="0" t="n">
        <f aca="false">IF(AE305&gt;85,0,IF(AE305&gt;5,58.1/TAN(RADIANS(AE305))-0.07/POWER(TAN(RADIANS(AE305)),3)+0.000086/POWER(TAN(RADIANS(AE305)),5),IF(AE305&gt;-0.575,1735+AE305*(-518.2+AE305*(103.4+AE305*(-12.79+AE305*0.711))),-20.772/TAN(RADIANS(AE305)))))/3600</f>
        <v>0.0877097738343264</v>
      </c>
      <c r="AG305" s="0" t="n">
        <f aca="false">AE305+AF305</f>
        <v>10.1373720031137</v>
      </c>
      <c r="AH305" s="0" t="n">
        <f aca="false"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>195.837281366411</v>
      </c>
    </row>
    <row r="306" s="1" customFormat="true" ht="15" hidden="false" customHeight="false" outlineLevel="0" collapsed="false">
      <c r="B306" s="16" t="n">
        <f aca="false">$B$5</f>
        <v>0.541666666666667</v>
      </c>
      <c r="C306" s="16" t="n">
        <f aca="false">D305+1</f>
        <v>44866</v>
      </c>
      <c r="D306" s="12" t="n">
        <f aca="false">D305+1</f>
        <v>44866</v>
      </c>
      <c r="E306" s="10" t="n">
        <f aca="false">$B$5</f>
        <v>0.541666666666667</v>
      </c>
      <c r="F306" s="13" t="n">
        <f aca="false">D306+2415018.5+E306-$B$4/24</f>
        <v>2459885</v>
      </c>
      <c r="G306" s="15" t="n">
        <f aca="false">(F306-2451545)/36525</f>
        <v>0.228336755646817</v>
      </c>
      <c r="I306" s="1" t="n">
        <f aca="false">MOD(280.46646+G306*(36000.76983+G306*0.0003032),360)</f>
        <v>220.765459578162</v>
      </c>
      <c r="J306" s="1" t="n">
        <f aca="false">357.52911+G306*(35999.05029-0.0001537*G306)</f>
        <v>8577.43545157166</v>
      </c>
      <c r="K306" s="1" t="n">
        <f aca="false">0.016708634-G306*(0.000042037+0.0000001267*G306)</f>
        <v>0.0166990288019596</v>
      </c>
      <c r="L306" s="1" t="n">
        <f aca="false">SIN(RADIANS(J306))*(1.914602-G306*(0.004817+0.000014*G306))+SIN(RADIANS(2*J306))*(0.019993-0.000101*G306)+SIN(RADIANS(3*J306))*0.000289</f>
        <v>-1.71458464377217</v>
      </c>
      <c r="M306" s="1" t="n">
        <f aca="false">I306+L306</f>
        <v>219.05087493439</v>
      </c>
      <c r="N306" s="1" t="n">
        <f aca="false">J306+L306</f>
        <v>8575.72086692788</v>
      </c>
      <c r="O306" s="1" t="n">
        <f aca="false">(1.000001018*(1-K306*K306))/(1+K306*COS(RADIANS(N306)))</f>
        <v>0.992529137557249</v>
      </c>
      <c r="P306" s="1" t="n">
        <f aca="false">M306-0.00569-0.00478*SIN(RADIANS(125.04-1934.136*G306))</f>
        <v>219.041900312972</v>
      </c>
      <c r="Q306" s="1" t="n">
        <f aca="false">23+(26+((21.448-G306*(46.815+G306*(0.00059-G306*0.001813))))/60)/60</f>
        <v>23.4363217793352</v>
      </c>
      <c r="R306" s="1" t="n">
        <f aca="false">Q306+0.00256*COS(RADIANS(125.04-1934.136*G306))</f>
        <v>23.4381816367015</v>
      </c>
      <c r="S306" s="1" t="n">
        <f aca="false">DEGREES(ATAN2(COS(RADIANS(P306)),COS(RADIANS(R306))*SIN(RADIANS(P306))))</f>
        <v>-143.347796254829</v>
      </c>
      <c r="T306" s="1" t="n">
        <f aca="false">DEGREES(ASIN(SIN(RADIANS(R306))*SIN(RADIANS(P306))))</f>
        <v>-14.509710635283</v>
      </c>
      <c r="U306" s="1" t="n">
        <f aca="false">TAN(RADIANS(R306/2))*TAN(RADIANS(R306/2))</f>
        <v>0.0430303395007624</v>
      </c>
      <c r="V306" s="1" t="n">
        <f aca="false">4*DEGREES(U306*SIN(2*RADIANS(I306))-2*K306*SIN(RADIANS(J306))+4*K306*U306*SIN(RADIANS(J306))*COS(2*RADIANS(I306))-0.5*U306*U306*SIN(4*RADIANS(I306))-1.25*K306*K306*SIN(2*RADIANS(J306)))</f>
        <v>16.4651036667736</v>
      </c>
      <c r="W306" s="1" t="n">
        <f aca="false">DEGREES(ACOS(COS(RADIANS(90.833))/(COS(RADIANS($B$2))*COS(RADIANS(T306)))-TAN(RADIANS($B$2))*TAN(RADIANS(T306))))</f>
        <v>58.990707709965</v>
      </c>
      <c r="X306" s="10" t="n">
        <f aca="false">(720-4*$B$3-V306+$B$4*60)/1440</f>
        <v>0.496945258564741</v>
      </c>
      <c r="Y306" s="10" t="n">
        <f aca="false">(X306*1440-W306*4)/1440</f>
        <v>0.333082181592616</v>
      </c>
      <c r="Z306" s="10" t="n">
        <f aca="false">(X306*1440+W306*4)/1440</f>
        <v>0.660808335536866</v>
      </c>
      <c r="AA306" s="1" t="n">
        <f aca="false">8*W306</f>
        <v>471.92566167972</v>
      </c>
      <c r="AB306" s="1" t="n">
        <f aca="false">MOD(E306*1440+V306+4*$B$3-60*$B$4,1440)</f>
        <v>784.398827666774</v>
      </c>
      <c r="AC306" s="1" t="n">
        <f aca="false">IF(AB306/4&lt;0,AB306/4+180,AB306/4-180)</f>
        <v>16.0997069166934</v>
      </c>
      <c r="AD306" s="1" t="n">
        <f aca="false">DEGREES(ACOS(SIN(RADIANS($B$2))*SIN(RADIANS(T306))+COS(RADIANS($B$2))*COS(RADIANS(T306))*COS(RADIANS(AC306))))</f>
        <v>80.2701337954316</v>
      </c>
      <c r="AE306" s="1" t="n">
        <f aca="false">90-AD306</f>
        <v>9.72986620456842</v>
      </c>
      <c r="AF306" s="1" t="n">
        <f aca="false">IF(AE306&gt;85,0,IF(AE306&gt;5,58.1/TAN(RADIANS(AE306))-0.07/POWER(TAN(RADIANS(AE306)),3)+0.000086/POWER(TAN(RADIANS(AE306)),5),IF(AE306&gt;-0.575,1735+AE306*(-518.2+AE306*(103.4+AE306*(-12.79+AE306*0.711))),-20.772/TAN(RADIANS(AE306)))))/3600</f>
        <v>0.090425255958409</v>
      </c>
      <c r="AG306" s="1" t="n">
        <f aca="false">AE306+AF306</f>
        <v>9.82029146052683</v>
      </c>
      <c r="AH306" s="1" t="n">
        <f aca="false"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>195.806123934728</v>
      </c>
    </row>
    <row r="307" customFormat="false" ht="15" hidden="false" customHeight="false" outlineLevel="0" collapsed="false">
      <c r="D307" s="6" t="n">
        <f aca="false">D306+1</f>
        <v>44867</v>
      </c>
      <c r="E307" s="7" t="n">
        <f aca="false">$B$5</f>
        <v>0.541666666666667</v>
      </c>
      <c r="F307" s="8" t="n">
        <f aca="false">D307+2415018.5+E307-$B$4/24</f>
        <v>2459886</v>
      </c>
      <c r="G307" s="9" t="n">
        <f aca="false">(F307-2451545)/36525</f>
        <v>0.228364134154689</v>
      </c>
      <c r="I307" s="0" t="n">
        <f aca="false">MOD(280.46646+G307*(36000.76983+G307*0.0003032),360)</f>
        <v>221.751106942118</v>
      </c>
      <c r="J307" s="0" t="n">
        <f aca="false">357.52911+G307*(35999.05029-0.0001537*G307)</f>
        <v>8578.42105185146</v>
      </c>
      <c r="K307" s="0" t="n">
        <f aca="false">0.016708634-G307*(0.000042037+0.0000001267*G307)</f>
        <v>0.016699027649465</v>
      </c>
      <c r="L307" s="0" t="n">
        <f aca="false">SIN(RADIANS(J307))*(1.914602-G307*(0.004817+0.000014*G307))+SIN(RADIANS(2*J307))*(0.019993-0.000101*G307)+SIN(RADIANS(3*J307))*0.000289</f>
        <v>-1.69956842036227</v>
      </c>
      <c r="M307" s="0" t="n">
        <f aca="false">I307+L307</f>
        <v>220.051538521756</v>
      </c>
      <c r="N307" s="0" t="n">
        <f aca="false">J307+L307</f>
        <v>8576.72148343109</v>
      </c>
      <c r="O307" s="0" t="n">
        <f aca="false">(1.000001018*(1-K307*K307))/(1+K307*COS(RADIANS(N307)))</f>
        <v>0.992271408891047</v>
      </c>
      <c r="P307" s="0" t="n">
        <f aca="false">M307-0.00569-0.00478*SIN(RADIANS(125.04-1934.136*G307))</f>
        <v>220.042567111272</v>
      </c>
      <c r="Q307" s="0" t="n">
        <f aca="false">23+(26+((21.448-G307*(46.815+G307*(0.00059-G307*0.001813))))/60)/60</f>
        <v>23.4363214233007</v>
      </c>
      <c r="R307" s="0" t="n">
        <f aca="false">Q307+0.00256*COS(RADIANS(125.04-1934.136*G307))</f>
        <v>23.4381829056889</v>
      </c>
      <c r="S307" s="0" t="n">
        <f aca="false">DEGREES(ATAN2(COS(RADIANS(P307)),COS(RADIANS(R307))*SIN(RADIANS(P307))))</f>
        <v>-142.36678465598</v>
      </c>
      <c r="T307" s="0" t="n">
        <f aca="false">DEGREES(ASIN(SIN(RADIANS(R307))*SIN(RADIANS(P307))))</f>
        <v>-14.8269875065448</v>
      </c>
      <c r="U307" s="0" t="n">
        <f aca="false">TAN(RADIANS(R307/2))*TAN(RADIANS(R307/2))</f>
        <v>0.0430303442927869</v>
      </c>
      <c r="V307" s="0" t="n">
        <f aca="false">4*DEGREES(U307*SIN(2*RADIANS(I307))-2*K307*SIN(RADIANS(J307))+4*K307*U307*SIN(RADIANS(J307))*COS(2*RADIANS(I307))-0.5*U307*U307*SIN(4*RADIANS(I307))-1.25*K307*K307*SIN(2*RADIANS(J307)))</f>
        <v>16.4838123869753</v>
      </c>
      <c r="W307" s="0" t="n">
        <f aca="false">DEGREES(ACOS(COS(RADIANS(90.833))/(COS(RADIANS($B$2))*COS(RADIANS(T307)))-TAN(RADIANS($B$2))*TAN(RADIANS(T307))))</f>
        <v>58.1490440923258</v>
      </c>
      <c r="X307" s="7" t="n">
        <f aca="false">(720-4*$B$3-V307+$B$4*60)/1440</f>
        <v>0.496932266397934</v>
      </c>
      <c r="Y307" s="10" t="n">
        <f aca="false">(X307*1440-W307*4)/1440</f>
        <v>0.335407143919251</v>
      </c>
      <c r="Z307" s="7" t="n">
        <f aca="false">(X307*1440+W307*4)/1440</f>
        <v>0.658457388876617</v>
      </c>
      <c r="AA307" s="0" t="n">
        <f aca="false">8*W307</f>
        <v>465.192352738607</v>
      </c>
      <c r="AB307" s="0" t="n">
        <f aca="false">MOD(E307*1440+V307+4*$B$3-60*$B$4,1440)</f>
        <v>784.417536386975</v>
      </c>
      <c r="AC307" s="0" t="n">
        <f aca="false">IF(AB307/4&lt;0,AB307/4+180,AB307/4-180)</f>
        <v>16.1043840967438</v>
      </c>
      <c r="AD307" s="0" t="n">
        <f aca="false">DEGREES(ACOS(SIN(RADIANS($B$2))*SIN(RADIANS(T307))+COS(RADIANS($B$2))*COS(RADIANS(T307))*COS(RADIANS(AC307))))</f>
        <v>80.5856721632089</v>
      </c>
      <c r="AE307" s="0" t="n">
        <f aca="false">90-AD307</f>
        <v>9.41432783679113</v>
      </c>
      <c r="AF307" s="0" t="n">
        <f aca="false">IF(AE307&gt;85,0,IF(AE307&gt;5,58.1/TAN(RADIANS(AE307))-0.07/POWER(TAN(RADIANS(AE307)),3)+0.000086/POWER(TAN(RADIANS(AE307)),5),IF(AE307&gt;-0.575,1735+AE307*(-518.2+AE307*(103.4+AE307*(-12.79+AE307*0.711))),-20.772/TAN(RADIANS(AE307)))))/3600</f>
        <v>0.0932609365648612</v>
      </c>
      <c r="AG307" s="0" t="n">
        <f aca="false">AE307+AF307</f>
        <v>9.50758877335599</v>
      </c>
      <c r="AH307" s="0" t="n">
        <f aca="false"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>195.772175496159</v>
      </c>
    </row>
    <row r="308" customFormat="false" ht="15" hidden="false" customHeight="false" outlineLevel="0" collapsed="false">
      <c r="D308" s="6" t="n">
        <f aca="false">D307+1</f>
        <v>44868</v>
      </c>
      <c r="E308" s="7" t="n">
        <f aca="false">$B$5</f>
        <v>0.541666666666667</v>
      </c>
      <c r="F308" s="8" t="n">
        <f aca="false">D308+2415018.5+E308-$B$4/24</f>
        <v>2459887</v>
      </c>
      <c r="G308" s="9" t="n">
        <f aca="false">(F308-2451545)/36525</f>
        <v>0.22839151266256</v>
      </c>
      <c r="I308" s="0" t="n">
        <f aca="false">MOD(280.46646+G308*(36000.76983+G308*0.0003032),360)</f>
        <v>222.736754306074</v>
      </c>
      <c r="J308" s="0" t="n">
        <f aca="false">357.52911+G308*(35999.05029-0.0001537*G308)</f>
        <v>8579.40665213126</v>
      </c>
      <c r="K308" s="0" t="n">
        <f aca="false">0.016708634-G308*(0.000042037+0.0000001267*G308)</f>
        <v>0.0166990264969703</v>
      </c>
      <c r="L308" s="0" t="n">
        <f aca="false">SIN(RADIANS(J308))*(1.914602-G308*(0.004817+0.000014*G308))+SIN(RADIANS(2*J308))*(0.019993-0.000101*G308)+SIN(RADIANS(3*J308))*0.000289</f>
        <v>-1.68403451311905</v>
      </c>
      <c r="M308" s="0" t="n">
        <f aca="false">I308+L308</f>
        <v>221.052719792955</v>
      </c>
      <c r="N308" s="0" t="n">
        <f aca="false">J308+L308</f>
        <v>8577.72261761814</v>
      </c>
      <c r="O308" s="0" t="n">
        <f aca="false">(1.000001018*(1-K308*K308))/(1+K308*COS(RADIANS(N308)))</f>
        <v>0.992015936868894</v>
      </c>
      <c r="P308" s="0" t="n">
        <f aca="false">M308-0.00569-0.00478*SIN(RADIANS(125.04-1934.136*G308))</f>
        <v>221.043751596208</v>
      </c>
      <c r="Q308" s="0" t="n">
        <f aca="false">23+(26+((21.448-G308*(46.815+G308*(0.00059-G308*0.001813))))/60)/60</f>
        <v>23.4363210672661</v>
      </c>
      <c r="R308" s="0" t="n">
        <f aca="false">Q308+0.00256*COS(RADIANS(125.04-1934.136*G308))</f>
        <v>23.4381841730863</v>
      </c>
      <c r="S308" s="0" t="n">
        <f aca="false">DEGREES(ATAN2(COS(RADIANS(P308)),COS(RADIANS(R308))*SIN(RADIANS(P308))))</f>
        <v>-141.382402087918</v>
      </c>
      <c r="T308" s="0" t="n">
        <f aca="false">DEGREES(ASIN(SIN(RADIANS(R308))*SIN(RADIANS(P308))))</f>
        <v>-15.1402580495871</v>
      </c>
      <c r="U308" s="0" t="n">
        <f aca="false">TAN(RADIANS(R308/2))*TAN(RADIANS(R308/2))</f>
        <v>0.0430303490788073</v>
      </c>
      <c r="V308" s="0" t="n">
        <f aca="false">4*DEGREES(U308*SIN(2*RADIANS(I308))-2*K308*SIN(RADIANS(J308))+4*K308*U308*SIN(RADIANS(J308))*COS(2*RADIANS(I308))-0.5*U308*U308*SIN(4*RADIANS(I308))-1.25*K308*K308*SIN(2*RADIANS(J308)))</f>
        <v>16.4888064947482</v>
      </c>
      <c r="W308" s="0" t="n">
        <f aca="false">DEGREES(ACOS(COS(RADIANS(90.833))/(COS(RADIANS($B$2))*COS(RADIANS(T308)))-TAN(RADIANS($B$2))*TAN(RADIANS(T308))))</f>
        <v>57.308017879699</v>
      </c>
      <c r="X308" s="7" t="n">
        <f aca="false">(720-4*$B$3-V308+$B$4*60)/1440</f>
        <v>0.496928798267536</v>
      </c>
      <c r="Y308" s="10" t="n">
        <f aca="false">(X308*1440-W308*4)/1440</f>
        <v>0.337739859712817</v>
      </c>
      <c r="Z308" s="7" t="n">
        <f aca="false">(X308*1440+W308*4)/1440</f>
        <v>0.656117736822255</v>
      </c>
      <c r="AA308" s="0" t="n">
        <f aca="false">8*W308</f>
        <v>458.464143037592</v>
      </c>
      <c r="AB308" s="0" t="n">
        <f aca="false">MOD(E308*1440+V308+4*$B$3-60*$B$4,1440)</f>
        <v>784.422530494748</v>
      </c>
      <c r="AC308" s="0" t="n">
        <f aca="false">IF(AB308/4&lt;0,AB308/4+180,AB308/4-180)</f>
        <v>16.105632623687</v>
      </c>
      <c r="AD308" s="0" t="n">
        <f aca="false">DEGREES(ACOS(SIN(RADIANS($B$2))*SIN(RADIANS(T308))+COS(RADIANS($B$2))*COS(RADIANS(T308))*COS(RADIANS(AC308))))</f>
        <v>80.8968390357328</v>
      </c>
      <c r="AE308" s="0" t="n">
        <f aca="false">90-AD308</f>
        <v>9.10316096426718</v>
      </c>
      <c r="AF308" s="0" t="n">
        <f aca="false">IF(AE308&gt;85,0,IF(AE308&gt;5,58.1/TAN(RADIANS(AE308))-0.07/POWER(TAN(RADIANS(AE308)),3)+0.000086/POWER(TAN(RADIANS(AE308)),5),IF(AE308&gt;-0.575,1735+AE308*(-518.2+AE308*(103.4+AE308*(-12.79+AE308*0.711))),-20.772/TAN(RADIANS(AE308)))))/3600</f>
        <v>0.0962223454289134</v>
      </c>
      <c r="AG308" s="0" t="n">
        <f aca="false">AE308+AF308</f>
        <v>9.19938330969609</v>
      </c>
      <c r="AH308" s="0" t="n">
        <f aca="false"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>195.735432931697</v>
      </c>
    </row>
    <row r="309" customFormat="false" ht="15" hidden="false" customHeight="false" outlineLevel="0" collapsed="false">
      <c r="D309" s="6" t="n">
        <f aca="false">D308+1</f>
        <v>44869</v>
      </c>
      <c r="E309" s="7" t="n">
        <f aca="false">$B$5</f>
        <v>0.541666666666667</v>
      </c>
      <c r="F309" s="8" t="n">
        <f aca="false">D309+2415018.5+E309-$B$4/24</f>
        <v>2459888</v>
      </c>
      <c r="G309" s="9" t="n">
        <f aca="false">(F309-2451545)/36525</f>
        <v>0.228418891170431</v>
      </c>
      <c r="I309" s="0" t="n">
        <f aca="false">MOD(280.46646+G309*(36000.76983+G309*0.0003032),360)</f>
        <v>223.722401670031</v>
      </c>
      <c r="J309" s="0" t="n">
        <f aca="false">357.52911+G309*(35999.05029-0.0001537*G309)</f>
        <v>8580.39225241106</v>
      </c>
      <c r="K309" s="0" t="n">
        <f aca="false">0.016708634-G309*(0.000042037+0.0000001267*G309)</f>
        <v>0.0166990253444753</v>
      </c>
      <c r="L309" s="0" t="n">
        <f aca="false">SIN(RADIANS(J309))*(1.914602-G309*(0.004817+0.000014*G309))+SIN(RADIANS(2*J309))*(0.019993-0.000101*G309)+SIN(RADIANS(3*J309))*0.000289</f>
        <v>-1.66798715867469</v>
      </c>
      <c r="M309" s="0" t="n">
        <f aca="false">I309+L309</f>
        <v>222.054414511356</v>
      </c>
      <c r="N309" s="0" t="n">
        <f aca="false">J309+L309</f>
        <v>8578.72426525239</v>
      </c>
      <c r="O309" s="0" t="n">
        <f aca="false">(1.000001018*(1-K309*K309))/(1+K309*COS(RADIANS(N309)))</f>
        <v>0.991762800668833</v>
      </c>
      <c r="P309" s="0" t="n">
        <f aca="false">M309-0.00569-0.00478*SIN(RADIANS(125.04-1934.136*G309))</f>
        <v>222.045449531148</v>
      </c>
      <c r="Q309" s="0" t="n">
        <f aca="false">23+(26+((21.448-G309*(46.815+G309*(0.00059-G309*0.001813))))/60)/60</f>
        <v>23.4363207112315</v>
      </c>
      <c r="R309" s="0" t="n">
        <f aca="false">Q309+0.00256*COS(RADIANS(125.04-1934.136*G309))</f>
        <v>23.4381854388923</v>
      </c>
      <c r="S309" s="0" t="n">
        <f aca="false">DEGREES(ATAN2(COS(RADIANS(P309)),COS(RADIANS(R309))*SIN(RADIANS(P309))))</f>
        <v>-140.39461561995</v>
      </c>
      <c r="T309" s="0" t="n">
        <f aca="false">DEGREES(ASIN(SIN(RADIANS(R309))*SIN(RADIANS(P309))))</f>
        <v>-15.4494095848383</v>
      </c>
      <c r="U309" s="0" t="n">
        <f aca="false">TAN(RADIANS(R309/2))*TAN(RADIANS(R309/2))</f>
        <v>0.0430303538588183</v>
      </c>
      <c r="V309" s="0" t="n">
        <f aca="false">4*DEGREES(U309*SIN(2*RADIANS(I309))-2*K309*SIN(RADIANS(J309))+4*K309*U309*SIN(RADIANS(J309))*COS(2*RADIANS(I309))-0.5*U309*U309*SIN(4*RADIANS(I309))-1.25*K309*K309*SIN(2*RADIANS(J309)))</f>
        <v>16.4799537842467</v>
      </c>
      <c r="W309" s="0" t="n">
        <f aca="false">DEGREES(ACOS(COS(RADIANS(90.833))/(COS(RADIANS($B$2))*COS(RADIANS(T309)))-TAN(RADIANS($B$2))*TAN(RADIANS(T309))))</f>
        <v>56.4678027537808</v>
      </c>
      <c r="X309" s="7" t="n">
        <f aca="false">(720-4*$B$3-V309+$B$4*60)/1440</f>
        <v>0.496934945983162</v>
      </c>
      <c r="Y309" s="10" t="n">
        <f aca="false">(X309*1440-W309*4)/1440</f>
        <v>0.340079938333771</v>
      </c>
      <c r="Z309" s="7" t="n">
        <f aca="false">(X309*1440+W309*4)/1440</f>
        <v>0.653789953632553</v>
      </c>
      <c r="AA309" s="0" t="n">
        <f aca="false">8*W309</f>
        <v>451.742422030247</v>
      </c>
      <c r="AB309" s="0" t="n">
        <f aca="false">MOD(E309*1440+V309+4*$B$3-60*$B$4,1440)</f>
        <v>784.413677784247</v>
      </c>
      <c r="AC309" s="0" t="n">
        <f aca="false">IF(AB309/4&lt;0,AB309/4+180,AB309/4-180)</f>
        <v>16.1034194460617</v>
      </c>
      <c r="AD309" s="0" t="n">
        <f aca="false">DEGREES(ACOS(SIN(RADIANS($B$2))*SIN(RADIANS(T309))+COS(RADIANS($B$2))*COS(RADIANS(T309))*COS(RADIANS(AC309))))</f>
        <v>81.2035211540645</v>
      </c>
      <c r="AE309" s="0" t="n">
        <f aca="false">90-AD309</f>
        <v>8.79647884593551</v>
      </c>
      <c r="AF309" s="0" t="n">
        <f aca="false">IF(AE309&gt;85,0,IF(AE309&gt;5,58.1/TAN(RADIANS(AE309))-0.07/POWER(TAN(RADIANS(AE309)),3)+0.000086/POWER(TAN(RADIANS(AE309)),5),IF(AE309&gt;-0.575,1735+AE309*(-518.2+AE309*(103.4+AE309*(-12.79+AE309*0.711))),-20.772/TAN(RADIANS(AE309)))))/3600</f>
        <v>0.0993151028065433</v>
      </c>
      <c r="AG309" s="0" t="n">
        <f aca="false">AE309+AF309</f>
        <v>8.89579394874205</v>
      </c>
      <c r="AH309" s="0" t="n">
        <f aca="false"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>195.695896338836</v>
      </c>
    </row>
    <row r="310" customFormat="false" ht="15" hidden="false" customHeight="false" outlineLevel="0" collapsed="false">
      <c r="D310" s="6" t="n">
        <f aca="false">D309+1</f>
        <v>44870</v>
      </c>
      <c r="E310" s="7" t="n">
        <f aca="false">$B$5</f>
        <v>0.541666666666667</v>
      </c>
      <c r="F310" s="8" t="n">
        <f aca="false">D310+2415018.5+E310-$B$4/24</f>
        <v>2459889</v>
      </c>
      <c r="G310" s="9" t="n">
        <f aca="false">(F310-2451545)/36525</f>
        <v>0.228446269678303</v>
      </c>
      <c r="I310" s="0" t="n">
        <f aca="false">MOD(280.46646+G310*(36000.76983+G310*0.0003032),360)</f>
        <v>224.708049033987</v>
      </c>
      <c r="J310" s="0" t="n">
        <f aca="false">357.52911+G310*(35999.05029-0.0001537*G310)</f>
        <v>8581.37785269087</v>
      </c>
      <c r="K310" s="0" t="n">
        <f aca="false">0.016708634-G310*(0.000042037+0.0000001267*G310)</f>
        <v>0.0166990241919802</v>
      </c>
      <c r="L310" s="0" t="n">
        <f aca="false">SIN(RADIANS(J310))*(1.914602-G310*(0.004817+0.000014*G310))+SIN(RADIANS(2*J310))*(0.019993-0.000101*G310)+SIN(RADIANS(3*J310))*0.000289</f>
        <v>-1.65143076348043</v>
      </c>
      <c r="M310" s="0" t="n">
        <f aca="false">I310+L310</f>
        <v>223.056618270506</v>
      </c>
      <c r="N310" s="0" t="n">
        <f aca="false">J310+L310</f>
        <v>8579.72642192738</v>
      </c>
      <c r="O310" s="0" t="n">
        <f aca="false">(1.000001018*(1-K310*K310))/(1+K310*COS(RADIANS(N310)))</f>
        <v>0.991512078864817</v>
      </c>
      <c r="P310" s="0" t="n">
        <f aca="false">M310-0.00569-0.00478*SIN(RADIANS(125.04-1934.136*G310))</f>
        <v>223.047656509633</v>
      </c>
      <c r="Q310" s="0" t="n">
        <f aca="false">23+(26+((21.448-G310*(46.815+G310*(0.00059-G310*0.001813))))/60)/60</f>
        <v>23.4363203551969</v>
      </c>
      <c r="R310" s="0" t="n">
        <f aca="false">Q310+0.00256*COS(RADIANS(125.04-1934.136*G310))</f>
        <v>23.4381867031054</v>
      </c>
      <c r="S310" s="0" t="n">
        <f aca="false">DEGREES(ATAN2(COS(RADIANS(P310)),COS(RADIANS(R310))*SIN(RADIANS(P310))))</f>
        <v>-139.403395583869</v>
      </c>
      <c r="T310" s="0" t="n">
        <f aca="false">DEGREES(ASIN(SIN(RADIANS(R310))*SIN(RADIANS(P310))))</f>
        <v>-15.7543294480183</v>
      </c>
      <c r="U310" s="0" t="n">
        <f aca="false">TAN(RADIANS(R310/2))*TAN(RADIANS(R310/2))</f>
        <v>0.0430303586328148</v>
      </c>
      <c r="V310" s="0" t="n">
        <f aca="false">4*DEGREES(U310*SIN(2*RADIANS(I310))-2*K310*SIN(RADIANS(J310))+4*K310*U310*SIN(RADIANS(J310))*COS(2*RADIANS(I310))-0.5*U310*U310*SIN(4*RADIANS(I310))-1.25*K310*K310*SIN(2*RADIANS(J310)))</f>
        <v>16.4571367206621</v>
      </c>
      <c r="W310" s="0" t="n">
        <f aca="false">DEGREES(ACOS(COS(RADIANS(90.833))/(COS(RADIANS($B$2))*COS(RADIANS(T310)))-TAN(RADIANS($B$2))*TAN(RADIANS(T310))))</f>
        <v>55.6285882861921</v>
      </c>
      <c r="X310" s="7" t="n">
        <f aca="false">(720-4*$B$3-V310+$B$4*60)/1440</f>
        <v>0.496950791166207</v>
      </c>
      <c r="Y310" s="10" t="n">
        <f aca="false">(X310*1440-W310*4)/1440</f>
        <v>0.342426934815673</v>
      </c>
      <c r="Z310" s="7" t="n">
        <f aca="false">(X310*1440+W310*4)/1440</f>
        <v>0.65147464751674</v>
      </c>
      <c r="AA310" s="0" t="n">
        <f aca="false">8*W310</f>
        <v>445.028706289536</v>
      </c>
      <c r="AB310" s="0" t="n">
        <f aca="false">MOD(E310*1440+V310+4*$B$3-60*$B$4,1440)</f>
        <v>784.390860720662</v>
      </c>
      <c r="AC310" s="0" t="n">
        <f aca="false">IF(AB310/4&lt;0,AB310/4+180,AB310/4-180)</f>
        <v>16.0977151801655</v>
      </c>
      <c r="AD310" s="0" t="n">
        <f aca="false">DEGREES(ACOS(SIN(RADIANS($B$2))*SIN(RADIANS(T310))+COS(RADIANS($B$2))*COS(RADIANS(T310))*COS(RADIANS(AC310))))</f>
        <v>81.5056059063678</v>
      </c>
      <c r="AE310" s="0" t="n">
        <f aca="false">90-AD310</f>
        <v>8.49439409363221</v>
      </c>
      <c r="AF310" s="0" t="n">
        <f aca="false">IF(AE310&gt;85,0,IF(AE310&gt;5,58.1/TAN(RADIANS(AE310))-0.07/POWER(TAN(RADIANS(AE310)),3)+0.000086/POWER(TAN(RADIANS(AE310)),5),IF(AE310&gt;-0.575,1735+AE310*(-518.2+AE310*(103.4+AE310*(-12.79+AE310*0.711))),-20.772/TAN(RADIANS(AE310)))))/3600</f>
        <v>0.102544878013963</v>
      </c>
      <c r="AG310" s="0" t="n">
        <f aca="false">AE310+AF310</f>
        <v>8.59693897164617</v>
      </c>
      <c r="AH310" s="0" t="n">
        <f aca="false"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>195.653569073322</v>
      </c>
    </row>
    <row r="311" customFormat="false" ht="15" hidden="false" customHeight="false" outlineLevel="0" collapsed="false">
      <c r="D311" s="6" t="n">
        <f aca="false">D310+1</f>
        <v>44871</v>
      </c>
      <c r="E311" s="7" t="n">
        <f aca="false">$B$5</f>
        <v>0.541666666666667</v>
      </c>
      <c r="F311" s="8" t="n">
        <f aca="false">D311+2415018.5+E311-$B$4/24</f>
        <v>2459890</v>
      </c>
      <c r="G311" s="9" t="n">
        <f aca="false">(F311-2451545)/36525</f>
        <v>0.228473648186174</v>
      </c>
      <c r="I311" s="0" t="n">
        <f aca="false">MOD(280.46646+G311*(36000.76983+G311*0.0003032),360)</f>
        <v>225.693696397944</v>
      </c>
      <c r="J311" s="0" t="n">
        <f aca="false">357.52911+G311*(35999.05029-0.0001537*G311)</f>
        <v>8582.36345297067</v>
      </c>
      <c r="K311" s="0" t="n">
        <f aca="false">0.016708634-G311*(0.000042037+0.0000001267*G311)</f>
        <v>0.0166990230394849</v>
      </c>
      <c r="L311" s="0" t="n">
        <f aca="false">SIN(RADIANS(J311))*(1.914602-G311*(0.004817+0.000014*G311))+SIN(RADIANS(2*J311))*(0.019993-0.000101*G311)+SIN(RADIANS(3*J311))*0.000289</f>
        <v>-1.63436990295951</v>
      </c>
      <c r="M311" s="0" t="n">
        <f aca="false">I311+L311</f>
        <v>224.059326494985</v>
      </c>
      <c r="N311" s="0" t="n">
        <f aca="false">J311+L311</f>
        <v>8580.72908306771</v>
      </c>
      <c r="O311" s="0" t="n">
        <f aca="false">(1.000001018*(1-K311*K311))/(1+K311*COS(RADIANS(N311)))</f>
        <v>0.991263849399138</v>
      </c>
      <c r="P311" s="0" t="n">
        <f aca="false">M311-0.00569-0.00478*SIN(RADIANS(125.04-1934.136*G311))</f>
        <v>224.050367956241</v>
      </c>
      <c r="Q311" s="0" t="n">
        <f aca="false">23+(26+((21.448-G311*(46.815+G311*(0.00059-G311*0.001813))))/60)/60</f>
        <v>23.4363199991624</v>
      </c>
      <c r="R311" s="0" t="n">
        <f aca="false">Q311+0.00256*COS(RADIANS(125.04-1934.136*G311))</f>
        <v>23.4381879657244</v>
      </c>
      <c r="S311" s="0" t="n">
        <f aca="false">DEGREES(ATAN2(COS(RADIANS(P311)),COS(RADIANS(R311))*SIN(RADIANS(P311))))</f>
        <v>-138.408715685705</v>
      </c>
      <c r="T311" s="0" t="n">
        <f aca="false">DEGREES(ASIN(SIN(RADIANS(R311))*SIN(RADIANS(P311))))</f>
        <v>-16.0549050508474</v>
      </c>
      <c r="U311" s="0" t="n">
        <f aca="false">TAN(RADIANS(R311/2))*TAN(RADIANS(R311/2))</f>
        <v>0.0430303634007914</v>
      </c>
      <c r="V311" s="0" t="n">
        <f aca="false">4*DEGREES(U311*SIN(2*RADIANS(I311))-2*K311*SIN(RADIANS(J311))+4*K311*U311*SIN(RADIANS(J311))*COS(2*RADIANS(I311))-0.5*U311*U311*SIN(4*RADIANS(I311))-1.25*K311*K311*SIN(2*RADIANS(J311)))</f>
        <v>16.4202528986867</v>
      </c>
      <c r="W311" s="0" t="n">
        <f aca="false">DEGREES(ACOS(COS(RADIANS(90.833))/(COS(RADIANS($B$2))*COS(RADIANS(T311)))-TAN(RADIANS($B$2))*TAN(RADIANS(T311))))</f>
        <v>54.7905809637574</v>
      </c>
      <c r="X311" s="7" t="n">
        <f aca="false">(720-4*$B$3-V311+$B$4*60)/1440</f>
        <v>0.496976404931468</v>
      </c>
      <c r="Y311" s="10" t="n">
        <f aca="false">(X311*1440-W311*4)/1440</f>
        <v>0.344780346698808</v>
      </c>
      <c r="Z311" s="7" t="n">
        <f aca="false">(X311*1440+W311*4)/1440</f>
        <v>0.649172463164127</v>
      </c>
      <c r="AA311" s="0" t="n">
        <f aca="false">8*W311</f>
        <v>438.32464771006</v>
      </c>
      <c r="AB311" s="0" t="n">
        <f aca="false">MOD(E311*1440+V311+4*$B$3-60*$B$4,1440)</f>
        <v>784.353976898687</v>
      </c>
      <c r="AC311" s="0" t="n">
        <f aca="false">IF(AB311/4&lt;0,AB311/4+180,AB311/4-180)</f>
        <v>16.0884942246717</v>
      </c>
      <c r="AD311" s="0" t="n">
        <f aca="false">DEGREES(ACOS(SIN(RADIANS($B$2))*SIN(RADIANS(T311))+COS(RADIANS($B$2))*COS(RADIANS(T311))*COS(RADIANS(AC311))))</f>
        <v>81.8029813972882</v>
      </c>
      <c r="AE311" s="0" t="n">
        <f aca="false">90-AD311</f>
        <v>8.19701860271185</v>
      </c>
      <c r="AF311" s="0" t="n">
        <f aca="false">IF(AE311&gt;85,0,IF(AE311&gt;5,58.1/TAN(RADIANS(AE311))-0.07/POWER(TAN(RADIANS(AE311)),3)+0.000086/POWER(TAN(RADIANS(AE311)),5),IF(AE311&gt;-0.575,1735+AE311*(-518.2+AE311*(103.4+AE311*(-12.79+AE311*0.711))),-20.772/TAN(RADIANS(AE311)))))/3600</f>
        <v>0.105917338106084</v>
      </c>
      <c r="AG311" s="0" t="n">
        <f aca="false">AE311+AF311</f>
        <v>8.30293594081793</v>
      </c>
      <c r="AH311" s="0" t="n">
        <f aca="false"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>195.608457785983</v>
      </c>
    </row>
    <row r="312" customFormat="false" ht="15" hidden="false" customHeight="false" outlineLevel="0" collapsed="false">
      <c r="D312" s="6" t="n">
        <f aca="false">D311+1</f>
        <v>44872</v>
      </c>
      <c r="E312" s="7" t="n">
        <f aca="false">$B$5</f>
        <v>0.541666666666667</v>
      </c>
      <c r="F312" s="8" t="n">
        <f aca="false">D312+2415018.5+E312-$B$4/24</f>
        <v>2459891</v>
      </c>
      <c r="G312" s="9" t="n">
        <f aca="false">(F312-2451545)/36525</f>
        <v>0.228501026694045</v>
      </c>
      <c r="I312" s="0" t="n">
        <f aca="false">MOD(280.46646+G312*(36000.76983+G312*0.0003032),360)</f>
        <v>226.679343761902</v>
      </c>
      <c r="J312" s="0" t="n">
        <f aca="false">357.52911+G312*(35999.05029-0.0001537*G312)</f>
        <v>8583.34905325047</v>
      </c>
      <c r="K312" s="0" t="n">
        <f aca="false">0.016708634-G312*(0.000042037+0.0000001267*G312)</f>
        <v>0.0166990218869893</v>
      </c>
      <c r="L312" s="0" t="n">
        <f aca="false">SIN(RADIANS(J312))*(1.914602-G312*(0.004817+0.000014*G312))+SIN(RADIANS(2*J312))*(0.019993-0.000101*G312)+SIN(RADIANS(3*J312))*0.000289</f>
        <v>-1.61680932058885</v>
      </c>
      <c r="M312" s="0" t="n">
        <f aca="false">I312+L312</f>
        <v>225.062534441313</v>
      </c>
      <c r="N312" s="0" t="n">
        <f aca="false">J312+L312</f>
        <v>8581.73224392988</v>
      </c>
      <c r="O312" s="0" t="n">
        <f aca="false">(1.000001018*(1-K312*K312))/(1+K312*COS(RADIANS(N312)))</f>
        <v>0.991018189554933</v>
      </c>
      <c r="P312" s="0" t="n">
        <f aca="false">M312-0.00569-0.00478*SIN(RADIANS(125.04-1934.136*G312))</f>
        <v>225.05357912749</v>
      </c>
      <c r="Q312" s="0" t="n">
        <f aca="false">23+(26+((21.448-G312*(46.815+G312*(0.00059-G312*0.001813))))/60)/60</f>
        <v>23.4363196431278</v>
      </c>
      <c r="R312" s="0" t="n">
        <f aca="false">Q312+0.00256*COS(RADIANS(125.04-1934.136*G312))</f>
        <v>23.4381892267478</v>
      </c>
      <c r="S312" s="0" t="n">
        <f aca="false">DEGREES(ATAN2(COS(RADIANS(P312)),COS(RADIANS(R312))*SIN(RADIANS(P312))))</f>
        <v>-137.41055311646</v>
      </c>
      <c r="T312" s="0" t="n">
        <f aca="false">DEGREES(ASIN(SIN(RADIANS(R312))*SIN(RADIANS(P312))))</f>
        <v>-16.3510239451899</v>
      </c>
      <c r="U312" s="0" t="n">
        <f aca="false">TAN(RADIANS(R312/2))*TAN(RADIANS(R312/2))</f>
        <v>0.043030368162743</v>
      </c>
      <c r="V312" s="0" t="n">
        <f aca="false">4*DEGREES(U312*SIN(2*RADIANS(I312))-2*K312*SIN(RADIANS(J312))+4*K312*U312*SIN(RADIANS(J312))*COS(2*RADIANS(I312))-0.5*U312*U312*SIN(4*RADIANS(I312))-1.25*K312*K312*SIN(2*RADIANS(J312)))</f>
        <v>16.3692154834615</v>
      </c>
      <c r="W312" s="0" t="n">
        <f aca="false">DEGREES(ACOS(COS(RADIANS(90.833))/(COS(RADIANS($B$2))*COS(RADIANS(T312)))-TAN(RADIANS($B$2))*TAN(RADIANS(T312))))</f>
        <v>53.954005281526</v>
      </c>
      <c r="X312" s="7" t="n">
        <f aca="false">(720-4*$B$3-V312+$B$4*60)/1440</f>
        <v>0.49701184758093</v>
      </c>
      <c r="Y312" s="10" t="n">
        <f aca="false">(X312*1440-W312*4)/1440</f>
        <v>0.347139610687802</v>
      </c>
      <c r="Z312" s="7" t="n">
        <f aca="false">(X312*1440+W312*4)/1440</f>
        <v>0.646884084474057</v>
      </c>
      <c r="AA312" s="0" t="n">
        <f aca="false">8*W312</f>
        <v>431.632042252208</v>
      </c>
      <c r="AB312" s="0" t="n">
        <f aca="false">MOD(E312*1440+V312+4*$B$3-60*$B$4,1440)</f>
        <v>784.302939483462</v>
      </c>
      <c r="AC312" s="0" t="n">
        <f aca="false">IF(AB312/4&lt;0,AB312/4+180,AB312/4-180)</f>
        <v>16.0757348708654</v>
      </c>
      <c r="AD312" s="0" t="n">
        <f aca="false">DEGREES(ACOS(SIN(RADIANS($B$2))*SIN(RADIANS(T312))+COS(RADIANS($B$2))*COS(RADIANS(T312))*COS(RADIANS(AC312))))</f>
        <v>82.0955365189141</v>
      </c>
      <c r="AE312" s="0" t="n">
        <f aca="false">90-AD312</f>
        <v>7.90446348108593</v>
      </c>
      <c r="AF312" s="0" t="n">
        <f aca="false">IF(AE312&gt;85,0,IF(AE312&gt;5,58.1/TAN(RADIANS(AE312))-0.07/POWER(TAN(RADIANS(AE312)),3)+0.000086/POWER(TAN(RADIANS(AE312)),5),IF(AE312&gt;-0.575,1735+AE312*(-518.2+AE312*(103.4+AE312*(-12.79+AE312*0.711))),-20.772/TAN(RADIANS(AE312)))))/3600</f>
        <v>0.109438085678898</v>
      </c>
      <c r="AG312" s="0" t="n">
        <f aca="false">AE312+AF312</f>
        <v>8.01390156676482</v>
      </c>
      <c r="AH312" s="0" t="n">
        <f aca="false"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>195.56057245438</v>
      </c>
    </row>
    <row r="313" customFormat="false" ht="15" hidden="false" customHeight="false" outlineLevel="0" collapsed="false">
      <c r="D313" s="6" t="n">
        <f aca="false">D312+1</f>
        <v>44873</v>
      </c>
      <c r="E313" s="7" t="n">
        <f aca="false">$B$5</f>
        <v>0.541666666666667</v>
      </c>
      <c r="F313" s="8" t="n">
        <f aca="false">D313+2415018.5+E313-$B$4/24</f>
        <v>2459892</v>
      </c>
      <c r="G313" s="9" t="n">
        <f aca="false">(F313-2451545)/36525</f>
        <v>0.228528405201917</v>
      </c>
      <c r="I313" s="0" t="n">
        <f aca="false">MOD(280.46646+G313*(36000.76983+G313*0.0003032),360)</f>
        <v>227.664991125859</v>
      </c>
      <c r="J313" s="0" t="n">
        <f aca="false">357.52911+G313*(35999.05029-0.0001537*G313)</f>
        <v>8584.33465353027</v>
      </c>
      <c r="K313" s="0" t="n">
        <f aca="false">0.016708634-G313*(0.000042037+0.0000001267*G313)</f>
        <v>0.0166990207344936</v>
      </c>
      <c r="L313" s="0" t="n">
        <f aca="false">SIN(RADIANS(J313))*(1.914602-G313*(0.004817+0.000014*G313))+SIN(RADIANS(2*J313))*(0.019993-0.000101*G313)+SIN(RADIANS(3*J313))*0.000289</f>
        <v>-1.59875392690782</v>
      </c>
      <c r="M313" s="0" t="n">
        <f aca="false">I313+L313</f>
        <v>226.066237198951</v>
      </c>
      <c r="N313" s="0" t="n">
        <f aca="false">J313+L313</f>
        <v>8582.73589960336</v>
      </c>
      <c r="O313" s="0" t="n">
        <f aca="false">(1.000001018*(1-K313*K313))/(1+K313*COS(RADIANS(N313)))</f>
        <v>0.990775175928766</v>
      </c>
      <c r="P313" s="0" t="n">
        <f aca="false">M313-0.00569-0.00478*SIN(RADIANS(125.04-1934.136*G313))</f>
        <v>226.057285112839</v>
      </c>
      <c r="Q313" s="0" t="n">
        <f aca="false">23+(26+((21.448-G313*(46.815+G313*(0.00059-G313*0.001813))))/60)/60</f>
        <v>23.4363192870932</v>
      </c>
      <c r="R313" s="0" t="n">
        <f aca="false">Q313+0.00256*COS(RADIANS(125.04-1934.136*G313))</f>
        <v>23.4381904861742</v>
      </c>
      <c r="S313" s="0" t="n">
        <f aca="false">DEGREES(ATAN2(COS(RADIANS(P313)),COS(RADIANS(R313))*SIN(RADIANS(P313))))</f>
        <v>-136.408888661402</v>
      </c>
      <c r="T313" s="0" t="n">
        <f aca="false">DEGREES(ASIN(SIN(RADIANS(R313))*SIN(RADIANS(P313))))</f>
        <v>-16.6425738906566</v>
      </c>
      <c r="U313" s="0" t="n">
        <f aca="false">TAN(RADIANS(R313/2))*TAN(RADIANS(R313/2))</f>
        <v>0.0430303729186644</v>
      </c>
      <c r="V313" s="0" t="n">
        <f aca="false">4*DEGREES(U313*SIN(2*RADIANS(I313))-2*K313*SIN(RADIANS(J313))+4*K313*U313*SIN(RADIANS(J313))*COS(2*RADIANS(I313))-0.5*U313*U313*SIN(4*RADIANS(I313))-1.25*K313*K313*SIN(2*RADIANS(J313)))</f>
        <v>16.303953632162</v>
      </c>
      <c r="W313" s="0" t="n">
        <f aca="false">DEGREES(ACOS(COS(RADIANS(90.833))/(COS(RADIANS($B$2))*COS(RADIANS(T313)))-TAN(RADIANS($B$2))*TAN(RADIANS(T313))))</f>
        <v>53.1191049077269</v>
      </c>
      <c r="X313" s="7" t="n">
        <f aca="false">(720-4*$B$3-V313+$B$4*60)/1440</f>
        <v>0.497057168310999</v>
      </c>
      <c r="Y313" s="10" t="n">
        <f aca="false">(X313*1440-W313*4)/1440</f>
        <v>0.349504099122868</v>
      </c>
      <c r="Z313" s="7" t="n">
        <f aca="false">(X313*1440+W313*4)/1440</f>
        <v>0.644610237499129</v>
      </c>
      <c r="AA313" s="0" t="n">
        <f aca="false">8*W313</f>
        <v>424.952839261815</v>
      </c>
      <c r="AB313" s="0" t="n">
        <f aca="false">MOD(E313*1440+V313+4*$B$3-60*$B$4,1440)</f>
        <v>784.237677632162</v>
      </c>
      <c r="AC313" s="0" t="n">
        <f aca="false">IF(AB313/4&lt;0,AB313/4+180,AB313/4-180)</f>
        <v>16.0594194080405</v>
      </c>
      <c r="AD313" s="0" t="n">
        <f aca="false">DEGREES(ACOS(SIN(RADIANS($B$2))*SIN(RADIANS(T313))+COS(RADIANS($B$2))*COS(RADIANS(T313))*COS(RADIANS(AC313))))</f>
        <v>82.3831610232745</v>
      </c>
      <c r="AE313" s="0" t="n">
        <f aca="false">90-AD313</f>
        <v>7.61683897672553</v>
      </c>
      <c r="AF313" s="0" t="n">
        <f aca="false">IF(AE313&gt;85,0,IF(AE313&gt;5,58.1/TAN(RADIANS(AE313))-0.07/POWER(TAN(RADIANS(AE313)),3)+0.000086/POWER(TAN(RADIANS(AE313)),5),IF(AE313&gt;-0.575,1735+AE313*(-518.2+AE313*(103.4+AE313*(-12.79+AE313*0.711))),-20.772/TAN(RADIANS(AE313)))))/3600</f>
        <v>0.113112585190216</v>
      </c>
      <c r="AG313" s="0" t="n">
        <f aca="false">AE313+AF313</f>
        <v>7.72995156191575</v>
      </c>
      <c r="AH313" s="0" t="n">
        <f aca="false"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>195.509926409078</v>
      </c>
    </row>
    <row r="314" customFormat="false" ht="15" hidden="false" customHeight="false" outlineLevel="0" collapsed="false">
      <c r="D314" s="6" t="n">
        <f aca="false">D313+1</f>
        <v>44874</v>
      </c>
      <c r="E314" s="7" t="n">
        <f aca="false">$B$5</f>
        <v>0.541666666666667</v>
      </c>
      <c r="F314" s="8" t="n">
        <f aca="false">D314+2415018.5+E314-$B$4/24</f>
        <v>2459893</v>
      </c>
      <c r="G314" s="9" t="n">
        <f aca="false">(F314-2451545)/36525</f>
        <v>0.228555783709788</v>
      </c>
      <c r="I314" s="0" t="n">
        <f aca="false">MOD(280.46646+G314*(36000.76983+G314*0.0003032),360)</f>
        <v>228.650638489818</v>
      </c>
      <c r="J314" s="0" t="n">
        <f aca="false">357.52911+G314*(35999.05029-0.0001537*G314)</f>
        <v>8585.32025381007</v>
      </c>
      <c r="K314" s="0" t="n">
        <f aca="false">0.016708634-G314*(0.000042037+0.0000001267*G314)</f>
        <v>0.0166990195819977</v>
      </c>
      <c r="L314" s="0" t="n">
        <f aca="false">SIN(RADIANS(J314))*(1.914602-G314*(0.004817+0.000014*G314))+SIN(RADIANS(2*J314))*(0.019993-0.000101*G314)+SIN(RADIANS(3*J314))*0.000289</f>
        <v>-1.58020879845526</v>
      </c>
      <c r="M314" s="0" t="n">
        <f aca="false">I314+L314</f>
        <v>227.070429691363</v>
      </c>
      <c r="N314" s="0" t="n">
        <f aca="false">J314+L314</f>
        <v>8583.74004501162</v>
      </c>
      <c r="O314" s="0" t="n">
        <f aca="false">(1.000001018*(1-K314*K314))/(1+K314*COS(RADIANS(N314)))</f>
        <v>0.990534884403318</v>
      </c>
      <c r="P314" s="0" t="n">
        <f aca="false">M314-0.00569-0.00478*SIN(RADIANS(125.04-1934.136*G314))</f>
        <v>227.061480835748</v>
      </c>
      <c r="Q314" s="0" t="n">
        <f aca="false">23+(26+((21.448-G314*(46.815+G314*(0.00059-G314*0.001813))))/60)/60</f>
        <v>23.4363189310587</v>
      </c>
      <c r="R314" s="0" t="n">
        <f aca="false">Q314+0.00256*COS(RADIANS(125.04-1934.136*G314))</f>
        <v>23.4381917440023</v>
      </c>
      <c r="S314" s="0" t="n">
        <f aca="false">DEGREES(ATAN2(COS(RADIANS(P314)),COS(RADIANS(R314))*SIN(RADIANS(P314))))</f>
        <v>-135.403706807504</v>
      </c>
      <c r="T314" s="0" t="n">
        <f aca="false">DEGREES(ASIN(SIN(RADIANS(R314))*SIN(RADIANS(P314))))</f>
        <v>-16.9294429256604</v>
      </c>
      <c r="U314" s="0" t="n">
        <f aca="false">TAN(RADIANS(R314/2))*TAN(RADIANS(R314/2))</f>
        <v>0.0430303776685504</v>
      </c>
      <c r="V314" s="0" t="n">
        <f aca="false">4*DEGREES(U314*SIN(2*RADIANS(I314))-2*K314*SIN(RADIANS(J314))+4*K314*U314*SIN(RADIANS(J314))*COS(2*RADIANS(I314))-0.5*U314*U314*SIN(4*RADIANS(I314))-1.25*K314*K314*SIN(2*RADIANS(J314)))</f>
        <v>16.2244128944121</v>
      </c>
      <c r="W314" s="0" t="n">
        <f aca="false">DEGREES(ACOS(COS(RADIANS(90.833))/(COS(RADIANS($B$2))*COS(RADIANS(T314)))-TAN(RADIANS($B$2))*TAN(RADIANS(T314))))</f>
        <v>52.2861439249781</v>
      </c>
      <c r="X314" s="7" t="n">
        <f aca="false">(720-4*$B$3-V314+$B$4*60)/1440</f>
        <v>0.497112404934436</v>
      </c>
      <c r="Y314" s="10" t="n">
        <f aca="false">(X314*1440-W314*4)/1440</f>
        <v>0.351873116253941</v>
      </c>
      <c r="Z314" s="7" t="n">
        <f aca="false">(X314*1440+W314*4)/1440</f>
        <v>0.642351693614931</v>
      </c>
      <c r="AA314" s="0" t="n">
        <f aca="false">8*W314</f>
        <v>418.289151399825</v>
      </c>
      <c r="AB314" s="0" t="n">
        <f aca="false">MOD(E314*1440+V314+4*$B$3-60*$B$4,1440)</f>
        <v>784.158136894412</v>
      </c>
      <c r="AC314" s="0" t="n">
        <f aca="false">IF(AB314/4&lt;0,AB314/4+180,AB314/4-180)</f>
        <v>16.039534223603</v>
      </c>
      <c r="AD314" s="0" t="n">
        <f aca="false">DEGREES(ACOS(SIN(RADIANS($B$2))*SIN(RADIANS(T314))+COS(RADIANS($B$2))*COS(RADIANS(T314))*COS(RADIANS(AC314))))</f>
        <v>82.6657455962985</v>
      </c>
      <c r="AE314" s="0" t="n">
        <f aca="false">90-AD314</f>
        <v>7.33425440370149</v>
      </c>
      <c r="AF314" s="0" t="n">
        <f aca="false">IF(AE314&gt;85,0,IF(AE314&gt;5,58.1/TAN(RADIANS(AE314))-0.07/POWER(TAN(RADIANS(AE314)),3)+0.000086/POWER(TAN(RADIANS(AE314)),5),IF(AE314&gt;-0.575,1735+AE314*(-518.2+AE314*(103.4+AE314*(-12.79+AE314*0.711))),-20.772/TAN(RADIANS(AE314)))))/3600</f>
        <v>0.116946077888801</v>
      </c>
      <c r="AG314" s="0" t="n">
        <f aca="false">AE314+AF314</f>
        <v>7.45120048159029</v>
      </c>
      <c r="AH314" s="0" t="n">
        <f aca="false"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>195.456536354325</v>
      </c>
    </row>
    <row r="315" customFormat="false" ht="15" hidden="false" customHeight="false" outlineLevel="0" collapsed="false">
      <c r="D315" s="6" t="n">
        <f aca="false">D314+1</f>
        <v>44875</v>
      </c>
      <c r="E315" s="7" t="n">
        <f aca="false">$B$5</f>
        <v>0.541666666666667</v>
      </c>
      <c r="F315" s="8" t="n">
        <f aca="false">D315+2415018.5+E315-$B$4/24</f>
        <v>2459894</v>
      </c>
      <c r="G315" s="9" t="n">
        <f aca="false">(F315-2451545)/36525</f>
        <v>0.228583162217659</v>
      </c>
      <c r="I315" s="0" t="n">
        <f aca="false">MOD(280.46646+G315*(36000.76983+G315*0.0003032),360)</f>
        <v>229.636285853778</v>
      </c>
      <c r="J315" s="0" t="n">
        <f aca="false">357.52911+G315*(35999.05029-0.0001537*G315)</f>
        <v>8586.30585408987</v>
      </c>
      <c r="K315" s="0" t="n">
        <f aca="false">0.016708634-G315*(0.000042037+0.0000001267*G315)</f>
        <v>0.0166990184295017</v>
      </c>
      <c r="L315" s="0" t="n">
        <f aca="false">SIN(RADIANS(J315))*(1.914602-G315*(0.004817+0.000014*G315))+SIN(RADIANS(2*J315))*(0.019993-0.000101*G315)+SIN(RADIANS(3*J315))*0.000289</f>
        <v>-1.56117917663327</v>
      </c>
      <c r="M315" s="0" t="n">
        <f aca="false">I315+L315</f>
        <v>228.075106677144</v>
      </c>
      <c r="N315" s="0" t="n">
        <f aca="false">J315+L315</f>
        <v>8584.74467491324</v>
      </c>
      <c r="O315" s="0" t="n">
        <f aca="false">(1.000001018*(1-K315*K315))/(1+K315*COS(RADIANS(N315)))</f>
        <v>0.99029739012018</v>
      </c>
      <c r="P315" s="0" t="n">
        <f aca="false">M315-0.00569-0.00478*SIN(RADIANS(125.04-1934.136*G315))</f>
        <v>228.06616105481</v>
      </c>
      <c r="Q315" s="0" t="n">
        <f aca="false">23+(26+((21.448-G315*(46.815+G315*(0.00059-G315*0.001813))))/60)/60</f>
        <v>23.4363185750241</v>
      </c>
      <c r="R315" s="0" t="n">
        <f aca="false">Q315+0.00256*COS(RADIANS(125.04-1934.136*G315))</f>
        <v>23.4381930002307</v>
      </c>
      <c r="S315" s="0" t="n">
        <f aca="false">DEGREES(ATAN2(COS(RADIANS(P315)),COS(RADIANS(R315))*SIN(RADIANS(P315))))</f>
        <v>-134.394995848604</v>
      </c>
      <c r="T315" s="0" t="n">
        <f aca="false">DEGREES(ASIN(SIN(RADIANS(R315))*SIN(RADIANS(P315))))</f>
        <v>-17.2115194419146</v>
      </c>
      <c r="U315" s="0" t="n">
        <f aca="false">TAN(RADIANS(R315/2))*TAN(RADIANS(R315/2))</f>
        <v>0.0430303824123957</v>
      </c>
      <c r="V315" s="0" t="n">
        <f aca="false">4*DEGREES(U315*SIN(2*RADIANS(I315))-2*K315*SIN(RADIANS(J315))+4*K315*U315*SIN(RADIANS(J315))*COS(2*RADIANS(I315))-0.5*U315*U315*SIN(4*RADIANS(I315))-1.25*K315*K315*SIN(2*RADIANS(J315)))</f>
        <v>16.1305555897393</v>
      </c>
      <c r="W315" s="0" t="n">
        <f aca="false">DEGREES(ACOS(COS(RADIANS(90.833))/(COS(RADIANS($B$2))*COS(RADIANS(T315)))-TAN(RADIANS($B$2))*TAN(RADIANS(T315))))</f>
        <v>51.455408152034</v>
      </c>
      <c r="X315" s="7" t="n">
        <f aca="false">(720-4*$B$3-V315+$B$4*60)/1440</f>
        <v>0.497177583618237</v>
      </c>
      <c r="Y315" s="10" t="n">
        <f aca="false">(X315*1440-W315*4)/1440</f>
        <v>0.354245894307031</v>
      </c>
      <c r="Z315" s="7" t="n">
        <f aca="false">(X315*1440+W315*4)/1440</f>
        <v>0.640109272929442</v>
      </c>
      <c r="AA315" s="0" t="n">
        <f aca="false">8*W315</f>
        <v>411.643265216272</v>
      </c>
      <c r="AB315" s="0" t="n">
        <f aca="false">MOD(E315*1440+V315+4*$B$3-60*$B$4,1440)</f>
        <v>784.064279589739</v>
      </c>
      <c r="AC315" s="0" t="n">
        <f aca="false">IF(AB315/4&lt;0,AB315/4+180,AB315/4-180)</f>
        <v>16.0160698974348</v>
      </c>
      <c r="AD315" s="0" t="n">
        <f aca="false">DEGREES(ACOS(SIN(RADIANS($B$2))*SIN(RADIANS(T315))+COS(RADIANS($B$2))*COS(RADIANS(T315))*COS(RADIANS(AC315))))</f>
        <v>82.943181933172</v>
      </c>
      <c r="AE315" s="0" t="n">
        <f aca="false">90-AD315</f>
        <v>7.05681806682799</v>
      </c>
      <c r="AF315" s="0" t="n">
        <f aca="false">IF(AE315&gt;85,0,IF(AE315&gt;5,58.1/TAN(RADIANS(AE315))-0.07/POWER(TAN(RADIANS(AE315)),3)+0.000086/POWER(TAN(RADIANS(AE315)),5),IF(AE315&gt;-0.575,1735+AE315*(-518.2+AE315*(103.4+AE315*(-12.79+AE315*0.711))),-20.772/TAN(RADIANS(AE315)))))/3600</f>
        <v>0.120943486638243</v>
      </c>
      <c r="AG315" s="0" t="n">
        <f aca="false">AE315+AF315</f>
        <v>7.17776155346623</v>
      </c>
      <c r="AH315" s="0" t="n">
        <f aca="false"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>195.40042238297</v>
      </c>
    </row>
    <row r="316" customFormat="false" ht="15" hidden="false" customHeight="false" outlineLevel="0" collapsed="false">
      <c r="D316" s="6" t="n">
        <f aca="false">D315+1</f>
        <v>44876</v>
      </c>
      <c r="E316" s="7" t="n">
        <f aca="false">$B$5</f>
        <v>0.541666666666667</v>
      </c>
      <c r="F316" s="8" t="n">
        <f aca="false">D316+2415018.5+E316-$B$4/24</f>
        <v>2459895</v>
      </c>
      <c r="G316" s="9" t="n">
        <f aca="false">(F316-2451545)/36525</f>
        <v>0.22861054072553</v>
      </c>
      <c r="I316" s="0" t="n">
        <f aca="false">MOD(280.46646+G316*(36000.76983+G316*0.0003032),360)</f>
        <v>230.621933217737</v>
      </c>
      <c r="J316" s="0" t="n">
        <f aca="false">357.52911+G316*(35999.05029-0.0001537*G316)</f>
        <v>8587.29145436968</v>
      </c>
      <c r="K316" s="0" t="n">
        <f aca="false">0.016708634-G316*(0.000042037+0.0000001267*G316)</f>
        <v>0.0166990172770054</v>
      </c>
      <c r="L316" s="0" t="n">
        <f aca="false">SIN(RADIANS(J316))*(1.914602-G316*(0.004817+0.000014*G316))+SIN(RADIANS(2*J316))*(0.019993-0.000101*G316)+SIN(RADIANS(3*J316))*0.000289</f>
        <v>-1.54167046649817</v>
      </c>
      <c r="M316" s="0" t="n">
        <f aca="false">I316+L316</f>
        <v>229.080262751239</v>
      </c>
      <c r="N316" s="0" t="n">
        <f aca="false">J316+L316</f>
        <v>8585.74978390318</v>
      </c>
      <c r="O316" s="0" t="n">
        <f aca="false">(1.000001018*(1-K316*K316))/(1+K316*COS(RADIANS(N316)))</f>
        <v>0.990062767452778</v>
      </c>
      <c r="P316" s="0" t="n">
        <f aca="false">M316-0.00569-0.00478*SIN(RADIANS(125.04-1934.136*G316))</f>
        <v>229.071320364966</v>
      </c>
      <c r="Q316" s="0" t="n">
        <f aca="false">23+(26+((21.448-G316*(46.815+G316*(0.00059-G316*0.001813))))/60)/60</f>
        <v>23.4363182189895</v>
      </c>
      <c r="R316" s="0" t="n">
        <f aca="false">Q316+0.00256*COS(RADIANS(125.04-1934.136*G316))</f>
        <v>23.438194254858</v>
      </c>
      <c r="S316" s="0" t="n">
        <f aca="false">DEGREES(ATAN2(COS(RADIANS(P316)),COS(RADIANS(R316))*SIN(RADIANS(P316))))</f>
        <v>-133.382747987799</v>
      </c>
      <c r="T316" s="0" t="n">
        <f aca="false">DEGREES(ASIN(SIN(RADIANS(R316))*SIN(RADIANS(P316))))</f>
        <v>-17.4886922623526</v>
      </c>
      <c r="U316" s="0" t="n">
        <f aca="false">TAN(RADIANS(R316/2))*TAN(RADIANS(R316/2))</f>
        <v>0.0430303871501951</v>
      </c>
      <c r="V316" s="0" t="n">
        <f aca="false">4*DEGREES(U316*SIN(2*RADIANS(I316))-2*K316*SIN(RADIANS(J316))+4*K316*U316*SIN(RADIANS(J316))*COS(2*RADIANS(I316))-0.5*U316*U316*SIN(4*RADIANS(I316))-1.25*K316*K316*SIN(2*RADIANS(J316)))</f>
        <v>16.0223611603363</v>
      </c>
      <c r="W316" s="0" t="n">
        <f aca="false">DEGREES(ACOS(COS(RADIANS(90.833))/(COS(RADIANS($B$2))*COS(RADIANS(T316)))-TAN(RADIANS($B$2))*TAN(RADIANS(T316))))</f>
        <v>50.627206550246</v>
      </c>
      <c r="X316" s="7" t="n">
        <f aca="false">(720-4*$B$3-V316+$B$4*60)/1440</f>
        <v>0.497252718638655</v>
      </c>
      <c r="Y316" s="10" t="n">
        <f aca="false">(X316*1440-W316*4)/1440</f>
        <v>0.356621589332416</v>
      </c>
      <c r="Z316" s="7" t="n">
        <f aca="false">(X316*1440+W316*4)/1440</f>
        <v>0.637883847944895</v>
      </c>
      <c r="AA316" s="0" t="n">
        <f aca="false">8*W316</f>
        <v>405.017652401968</v>
      </c>
      <c r="AB316" s="0" t="n">
        <f aca="false">MOD(E316*1440+V316+4*$B$3-60*$B$4,1440)</f>
        <v>783.956085160336</v>
      </c>
      <c r="AC316" s="0" t="n">
        <f aca="false">IF(AB316/4&lt;0,AB316/4+180,AB316/4-180)</f>
        <v>15.9890212900841</v>
      </c>
      <c r="AD316" s="0" t="n">
        <f aca="false">DEGREES(ACOS(SIN(RADIANS($B$2))*SIN(RADIANS(T316))+COS(RADIANS($B$2))*COS(RADIANS(T316))*COS(RADIANS(AC316))))</f>
        <v>83.2153628150238</v>
      </c>
      <c r="AE316" s="0" t="n">
        <f aca="false">90-AD316</f>
        <v>6.78463718497625</v>
      </c>
      <c r="AF316" s="0" t="n">
        <f aca="false">IF(AE316&gt;85,0,IF(AE316&gt;5,58.1/TAN(RADIANS(AE316))-0.07/POWER(TAN(RADIANS(AE316)),3)+0.000086/POWER(TAN(RADIANS(AE316)),5),IF(AE316&gt;-0.575,1735+AE316*(-518.2+AE316*(103.4+AE316*(-12.79+AE316*0.711))),-20.772/TAN(RADIANS(AE316)))))/3600</f>
        <v>0.12510931387278</v>
      </c>
      <c r="AG316" s="0" t="n">
        <f aca="false">AE316+AF316</f>
        <v>6.90974649884903</v>
      </c>
      <c r="AH316" s="0" t="n">
        <f aca="false"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>195.341607985478</v>
      </c>
    </row>
    <row r="317" customFormat="false" ht="15" hidden="false" customHeight="false" outlineLevel="0" collapsed="false">
      <c r="D317" s="6" t="n">
        <f aca="false">D316+1</f>
        <v>44877</v>
      </c>
      <c r="E317" s="7" t="n">
        <f aca="false">$B$5</f>
        <v>0.541666666666667</v>
      </c>
      <c r="F317" s="8" t="n">
        <f aca="false">D317+2415018.5+E317-$B$4/24</f>
        <v>2459896</v>
      </c>
      <c r="G317" s="9" t="n">
        <f aca="false">(F317-2451545)/36525</f>
        <v>0.228637919233402</v>
      </c>
      <c r="I317" s="0" t="n">
        <f aca="false">MOD(280.46646+G317*(36000.76983+G317*0.0003032),360)</f>
        <v>231.607580581698</v>
      </c>
      <c r="J317" s="0" t="n">
        <f aca="false">357.52911+G317*(35999.05029-0.0001537*G317)</f>
        <v>8588.27705464948</v>
      </c>
      <c r="K317" s="0" t="n">
        <f aca="false">0.016708634-G317*(0.000042037+0.0000001267*G317)</f>
        <v>0.0166990161245089</v>
      </c>
      <c r="L317" s="0" t="n">
        <f aca="false">SIN(RADIANS(J317))*(1.914602-G317*(0.004817+0.000014*G317))+SIN(RADIANS(2*J317))*(0.019993-0.000101*G317)+SIN(RADIANS(3*J317))*0.000289</f>
        <v>-1.52168823547835</v>
      </c>
      <c r="M317" s="0" t="n">
        <f aca="false">I317+L317</f>
        <v>230.08589234622</v>
      </c>
      <c r="N317" s="0" t="n">
        <f aca="false">J317+L317</f>
        <v>8586.755366414</v>
      </c>
      <c r="O317" s="0" t="n">
        <f aca="false">(1.000001018*(1-K317*K317))/(1+K317*COS(RADIANS(N317)))</f>
        <v>0.989831089979437</v>
      </c>
      <c r="P317" s="0" t="n">
        <f aca="false">M317-0.00569-0.00478*SIN(RADIANS(125.04-1934.136*G317))</f>
        <v>230.076953198787</v>
      </c>
      <c r="Q317" s="0" t="n">
        <f aca="false">23+(26+((21.448-G317*(46.815+G317*(0.00059-G317*0.001813))))/60)/60</f>
        <v>23.436317862955</v>
      </c>
      <c r="R317" s="0" t="n">
        <f aca="false">Q317+0.00256*COS(RADIANS(125.04-1934.136*G317))</f>
        <v>23.4381955078828</v>
      </c>
      <c r="S317" s="0" t="n">
        <f aca="false">DEGREES(ATAN2(COS(RADIANS(P317)),COS(RADIANS(R317))*SIN(RADIANS(P317))))</f>
        <v>-132.366959436597</v>
      </c>
      <c r="T317" s="0" t="n">
        <f aca="false">DEGREES(ASIN(SIN(RADIANS(R317))*SIN(RADIANS(P317))))</f>
        <v>-17.7608507224275</v>
      </c>
      <c r="U317" s="0" t="n">
        <f aca="false">TAN(RADIANS(R317/2))*TAN(RADIANS(R317/2))</f>
        <v>0.0430303918819435</v>
      </c>
      <c r="V317" s="0" t="n">
        <f aca="false">4*DEGREES(U317*SIN(2*RADIANS(I317))-2*K317*SIN(RADIANS(J317))+4*K317*U317*SIN(RADIANS(J317))*COS(2*RADIANS(I317))-0.5*U317*U317*SIN(4*RADIANS(I317))-1.25*K317*K317*SIN(2*RADIANS(J317)))</f>
        <v>15.8998264974348</v>
      </c>
      <c r="W317" s="0" t="n">
        <f aca="false">DEGREES(ACOS(COS(RADIANS(90.833))/(COS(RADIANS($B$2))*COS(RADIANS(T317)))-TAN(RADIANS($B$2))*TAN(RADIANS(T317))))</f>
        <v>49.8018727187184</v>
      </c>
      <c r="X317" s="7" t="n">
        <f aca="false">(720-4*$B$3-V317+$B$4*60)/1440</f>
        <v>0.497337812154559</v>
      </c>
      <c r="Y317" s="10" t="n">
        <f aca="false">(X317*1440-W317*4)/1440</f>
        <v>0.358999276824786</v>
      </c>
      <c r="Z317" s="7" t="n">
        <f aca="false">(X317*1440+W317*4)/1440</f>
        <v>0.635676347484333</v>
      </c>
      <c r="AA317" s="0" t="n">
        <f aca="false">8*W317</f>
        <v>398.414981749747</v>
      </c>
      <c r="AB317" s="0" t="n">
        <f aca="false">MOD(E317*1440+V317+4*$B$3-60*$B$4,1440)</f>
        <v>783.833550497435</v>
      </c>
      <c r="AC317" s="0" t="n">
        <f aca="false">IF(AB317/4&lt;0,AB317/4+180,AB317/4-180)</f>
        <v>15.9583876243587</v>
      </c>
      <c r="AD317" s="0" t="n">
        <f aca="false">DEGREES(ACOS(SIN(RADIANS($B$2))*SIN(RADIANS(T317))+COS(RADIANS($B$2))*COS(RADIANS(T317))*COS(RADIANS(AC317))))</f>
        <v>83.4821821868632</v>
      </c>
      <c r="AE317" s="0" t="n">
        <f aca="false">90-AD317</f>
        <v>6.51781781313683</v>
      </c>
      <c r="AF317" s="0" t="n">
        <f aca="false">IF(AE317&gt;85,0,IF(AE317&gt;5,58.1/TAN(RADIANS(AE317))-0.07/POWER(TAN(RADIANS(AE317)),3)+0.000086/POWER(TAN(RADIANS(AE317)),5),IF(AE317&gt;-0.575,1735+AE317*(-518.2+AE317*(103.4+AE317*(-12.79+AE317*0.711))),-20.772/TAN(RADIANS(AE317)))))/3600</f>
        <v>0.129447538996676</v>
      </c>
      <c r="AG317" s="0" t="n">
        <f aca="false">AE317+AF317</f>
        <v>6.64726535213351</v>
      </c>
      <c r="AH317" s="0" t="n">
        <f aca="false"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>195.280120052894</v>
      </c>
    </row>
    <row r="318" customFormat="false" ht="15" hidden="false" customHeight="false" outlineLevel="0" collapsed="false">
      <c r="D318" s="6" t="n">
        <f aca="false">D317+1</f>
        <v>44878</v>
      </c>
      <c r="E318" s="7" t="n">
        <f aca="false">$B$5</f>
        <v>0.541666666666667</v>
      </c>
      <c r="F318" s="8" t="n">
        <f aca="false">D318+2415018.5+E318-$B$4/24</f>
        <v>2459897</v>
      </c>
      <c r="G318" s="9" t="n">
        <f aca="false">(F318-2451545)/36525</f>
        <v>0.228665297741273</v>
      </c>
      <c r="I318" s="0" t="n">
        <f aca="false">MOD(280.46646+G318*(36000.76983+G318*0.0003032),360)</f>
        <v>232.593227945657</v>
      </c>
      <c r="J318" s="0" t="n">
        <f aca="false">357.52911+G318*(35999.05029-0.0001537*G318)</f>
        <v>8589.26265492928</v>
      </c>
      <c r="K318" s="0" t="n">
        <f aca="false">0.016708634-G318*(0.000042037+0.0000001267*G318)</f>
        <v>0.0166990149720123</v>
      </c>
      <c r="L318" s="0" t="n">
        <f aca="false">SIN(RADIANS(J318))*(1.914602-G318*(0.004817+0.000014*G318))+SIN(RADIANS(2*J318))*(0.019993-0.000101*G318)+SIN(RADIANS(3*J318))*0.000289</f>
        <v>-1.5012382120186</v>
      </c>
      <c r="M318" s="0" t="n">
        <f aca="false">I318+L318</f>
        <v>231.091989733639</v>
      </c>
      <c r="N318" s="0" t="n">
        <f aca="false">J318+L318</f>
        <v>8587.76141671726</v>
      </c>
      <c r="O318" s="0" t="n">
        <f aca="false">(1.000001018*(1-K318*K318))/(1+K318*COS(RADIANS(N318)))</f>
        <v>0.989602430456596</v>
      </c>
      <c r="P318" s="0" t="n">
        <f aca="false">M318-0.00569-0.00478*SIN(RADIANS(125.04-1934.136*G318))</f>
        <v>231.083053827821</v>
      </c>
      <c r="Q318" s="0" t="n">
        <f aca="false">23+(26+((21.448-G318*(46.815+G318*(0.00059-G318*0.001813))))/60)/60</f>
        <v>23.4363175069204</v>
      </c>
      <c r="R318" s="0" t="n">
        <f aca="false">Q318+0.00256*COS(RADIANS(125.04-1934.136*G318))</f>
        <v>23.4381967593038</v>
      </c>
      <c r="S318" s="0" t="n">
        <f aca="false">DEGREES(ATAN2(COS(RADIANS(P318)),COS(RADIANS(R318))*SIN(RADIANS(P318))))</f>
        <v>-131.347630510349</v>
      </c>
      <c r="T318" s="0" t="n">
        <f aca="false">DEGREES(ASIN(SIN(RADIANS(R318))*SIN(RADIANS(P318))))</f>
        <v>-18.0278847547383</v>
      </c>
      <c r="U318" s="0" t="n">
        <f aca="false">TAN(RADIANS(R318/2))*TAN(RADIANS(R318/2))</f>
        <v>0.0430303966076356</v>
      </c>
      <c r="V318" s="0" t="n">
        <f aca="false">4*DEGREES(U318*SIN(2*RADIANS(I318))-2*K318*SIN(RADIANS(J318))+4*K318*U318*SIN(RADIANS(J318))*COS(2*RADIANS(I318))-0.5*U318*U318*SIN(4*RADIANS(I318))-1.25*K318*K318*SIN(2*RADIANS(J318)))</f>
        <v>15.7629662396633</v>
      </c>
      <c r="W318" s="0" t="n">
        <f aca="false">DEGREES(ACOS(COS(RADIANS(90.833))/(COS(RADIANS($B$2))*COS(RADIANS(T318)))-TAN(RADIANS($B$2))*TAN(RADIANS(T318))))</f>
        <v>48.9797664817478</v>
      </c>
      <c r="X318" s="7" t="n">
        <f aca="false">(720-4*$B$3-V318+$B$4*60)/1440</f>
        <v>0.497432854000234</v>
      </c>
      <c r="Y318" s="10" t="n">
        <f aca="false">(X318*1440-W318*4)/1440</f>
        <v>0.36137794710649</v>
      </c>
      <c r="Z318" s="7" t="n">
        <f aca="false">(X318*1440+W318*4)/1440</f>
        <v>0.633487760893978</v>
      </c>
      <c r="AA318" s="0" t="n">
        <f aca="false">8*W318</f>
        <v>391.838131853982</v>
      </c>
      <c r="AB318" s="0" t="n">
        <f aca="false">MOD(E318*1440+V318+4*$B$3-60*$B$4,1440)</f>
        <v>783.696690239663</v>
      </c>
      <c r="AC318" s="0" t="n">
        <f aca="false">IF(AB318/4&lt;0,AB318/4+180,AB318/4-180)</f>
        <v>15.9241725599158</v>
      </c>
      <c r="AD318" s="0" t="n">
        <f aca="false">DEGREES(ACOS(SIN(RADIANS($B$2))*SIN(RADIANS(T318))+COS(RADIANS($B$2))*COS(RADIANS(T318))*COS(RADIANS(AC318))))</f>
        <v>83.7435352366913</v>
      </c>
      <c r="AE318" s="0" t="n">
        <f aca="false">90-AD318</f>
        <v>6.25646476330867</v>
      </c>
      <c r="AF318" s="0" t="n">
        <f aca="false">IF(AE318&gt;85,0,IF(AE318&gt;5,58.1/TAN(RADIANS(AE318))-0.07/POWER(TAN(RADIANS(AE318)),3)+0.000086/POWER(TAN(RADIANS(AE318)),5),IF(AE318&gt;-0.575,1735+AE318*(-518.2+AE318*(103.4+AE318*(-12.79+AE318*0.711))),-20.772/TAN(RADIANS(AE318)))))/3600</f>
        <v>0.133961526269862</v>
      </c>
      <c r="AG318" s="0" t="n">
        <f aca="false">AE318+AF318</f>
        <v>6.39042628957853</v>
      </c>
      <c r="AH318" s="0" t="n">
        <f aca="false"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>195.215988873681</v>
      </c>
    </row>
    <row r="319" customFormat="false" ht="15" hidden="false" customHeight="false" outlineLevel="0" collapsed="false">
      <c r="D319" s="6" t="n">
        <f aca="false">D318+1</f>
        <v>44879</v>
      </c>
      <c r="E319" s="7" t="n">
        <f aca="false">$B$5</f>
        <v>0.541666666666667</v>
      </c>
      <c r="F319" s="8" t="n">
        <f aca="false">D319+2415018.5+E319-$B$4/24</f>
        <v>2459898</v>
      </c>
      <c r="G319" s="9" t="n">
        <f aca="false">(F319-2451545)/36525</f>
        <v>0.228692676249144</v>
      </c>
      <c r="I319" s="0" t="n">
        <f aca="false">MOD(280.46646+G319*(36000.76983+G319*0.0003032),360)</f>
        <v>233.578875309619</v>
      </c>
      <c r="J319" s="0" t="n">
        <f aca="false">357.52911+G319*(35999.05029-0.0001537*G319)</f>
        <v>8590.24825520908</v>
      </c>
      <c r="K319" s="0" t="n">
        <f aca="false">0.016708634-G319*(0.000042037+0.0000001267*G319)</f>
        <v>0.0166990138195154</v>
      </c>
      <c r="L319" s="0" t="n">
        <f aca="false">SIN(RADIANS(J319))*(1.914602-G319*(0.004817+0.000014*G319))+SIN(RADIANS(2*J319))*(0.019993-0.000101*G319)+SIN(RADIANS(3*J319))*0.000289</f>
        <v>-1.48032628415103</v>
      </c>
      <c r="M319" s="0" t="n">
        <f aca="false">I319+L319</f>
        <v>232.098549025468</v>
      </c>
      <c r="N319" s="0" t="n">
        <f aca="false">J319+L319</f>
        <v>8588.76792892492</v>
      </c>
      <c r="O319" s="0" t="n">
        <f aca="false">(1.000001018*(1-K319*K319))/(1+K319*COS(RADIANS(N319)))</f>
        <v>0.989376860792191</v>
      </c>
      <c r="P319" s="0" t="n">
        <f aca="false">M319-0.00569-0.00478*SIN(RADIANS(125.04-1934.136*G319))</f>
        <v>232.089616364037</v>
      </c>
      <c r="Q319" s="0" t="n">
        <f aca="false">23+(26+((21.448-G319*(46.815+G319*(0.00059-G319*0.001813))))/60)/60</f>
        <v>23.4363171508858</v>
      </c>
      <c r="R319" s="0" t="n">
        <f aca="false">Q319+0.00256*COS(RADIANS(125.04-1934.136*G319))</f>
        <v>23.4381980091195</v>
      </c>
      <c r="S319" s="0" t="n">
        <f aca="false">DEGREES(ATAN2(COS(RADIANS(P319)),COS(RADIANS(R319))*SIN(RADIANS(P319))))</f>
        <v>-130.324765719387</v>
      </c>
      <c r="T319" s="0" t="n">
        <f aca="false">DEGREES(ASIN(SIN(RADIANS(R319))*SIN(RADIANS(P319))))</f>
        <v>-18.289684976921</v>
      </c>
      <c r="U319" s="0" t="n">
        <f aca="false">TAN(RADIANS(R319/2))*TAN(RADIANS(R319/2))</f>
        <v>0.0430304013272663</v>
      </c>
      <c r="V319" s="0" t="n">
        <f aca="false">4*DEGREES(U319*SIN(2*RADIANS(I319))-2*K319*SIN(RADIANS(J319))+4*K319*U319*SIN(RADIANS(J319))*COS(2*RADIANS(I319))-0.5*U319*U319*SIN(4*RADIANS(I319))-1.25*K319*K319*SIN(2*RADIANS(J319)))</f>
        <v>15.6118130418162</v>
      </c>
      <c r="W319" s="0" t="n">
        <f aca="false">DEGREES(ACOS(COS(RADIANS(90.833))/(COS(RADIANS($B$2))*COS(RADIANS(T319)))-TAN(RADIANS($B$2))*TAN(RADIANS(T319))))</f>
        <v>48.161275571538</v>
      </c>
      <c r="X319" s="7" t="n">
        <f aca="false">(720-4*$B$3-V319+$B$4*60)/1440</f>
        <v>0.497537821498739</v>
      </c>
      <c r="Y319" s="10" t="n">
        <f aca="false">(X319*1440-W319*4)/1440</f>
        <v>0.363756500466689</v>
      </c>
      <c r="Z319" s="7" t="n">
        <f aca="false">(X319*1440+W319*4)/1440</f>
        <v>0.631319142530789</v>
      </c>
      <c r="AA319" s="0" t="n">
        <f aca="false">8*W319</f>
        <v>385.290204572304</v>
      </c>
      <c r="AB319" s="0" t="n">
        <f aca="false">MOD(E319*1440+V319+4*$B$3-60*$B$4,1440)</f>
        <v>783.545537041816</v>
      </c>
      <c r="AC319" s="0" t="n">
        <f aca="false">IF(AB319/4&lt;0,AB319/4+180,AB319/4-180)</f>
        <v>15.886384260454</v>
      </c>
      <c r="AD319" s="0" t="n">
        <f aca="false">DEGREES(ACOS(SIN(RADIANS($B$2))*SIN(RADIANS(T319))+COS(RADIANS($B$2))*COS(RADIANS(T319))*COS(RADIANS(AC319))))</f>
        <v>83.9993184757105</v>
      </c>
      <c r="AE319" s="0" t="n">
        <f aca="false">90-AD319</f>
        <v>6.00068152428949</v>
      </c>
      <c r="AF319" s="0" t="n">
        <f aca="false">IF(AE319&gt;85,0,IF(AE319&gt;5,58.1/TAN(RADIANS(AE319))-0.07/POWER(TAN(RADIANS(AE319)),3)+0.000086/POWER(TAN(RADIANS(AE319)),5),IF(AE319&gt;-0.575,1735+AE319*(-518.2+AE319*(103.4+AE319*(-12.79+AE319*0.711))),-20.772/TAN(RADIANS(AE319)))))/3600</f>
        <v>0.138653961374698</v>
      </c>
      <c r="AG319" s="0" t="n">
        <f aca="false">AE319+AF319</f>
        <v>6.13933548566419</v>
      </c>
      <c r="AH319" s="0" t="n">
        <f aca="false"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>195.149248124343</v>
      </c>
    </row>
    <row r="320" customFormat="false" ht="15" hidden="false" customHeight="false" outlineLevel="0" collapsed="false">
      <c r="D320" s="6" t="n">
        <f aca="false">D319+1</f>
        <v>44880</v>
      </c>
      <c r="E320" s="7" t="n">
        <f aca="false">$B$5</f>
        <v>0.541666666666667</v>
      </c>
      <c r="F320" s="8" t="n">
        <f aca="false">D320+2415018.5+E320-$B$4/24</f>
        <v>2459899</v>
      </c>
      <c r="G320" s="9" t="n">
        <f aca="false">(F320-2451545)/36525</f>
        <v>0.228720054757016</v>
      </c>
      <c r="I320" s="0" t="n">
        <f aca="false">MOD(280.46646+G320*(36000.76983+G320*0.0003032),360)</f>
        <v>234.56452267358</v>
      </c>
      <c r="J320" s="0" t="n">
        <f aca="false">357.52911+G320*(35999.05029-0.0001537*G320)</f>
        <v>8591.23385548888</v>
      </c>
      <c r="K320" s="0" t="n">
        <f aca="false">0.016708634-G320*(0.000042037+0.0000001267*G320)</f>
        <v>0.0166990126670184</v>
      </c>
      <c r="L320" s="0" t="n">
        <f aca="false">SIN(RADIANS(J320))*(1.914602-G320*(0.004817+0.000014*G320))+SIN(RADIANS(2*J320))*(0.019993-0.000101*G320)+SIN(RADIANS(3*J320))*0.000289</f>
        <v>-1.4589584979931</v>
      </c>
      <c r="M320" s="0" t="n">
        <f aca="false">I320+L320</f>
        <v>233.105564175587</v>
      </c>
      <c r="N320" s="0" t="n">
        <f aca="false">J320+L320</f>
        <v>8589.77489699088</v>
      </c>
      <c r="O320" s="0" t="n">
        <f aca="false">(1.000001018*(1-K320*K320))/(1+K320*COS(RADIANS(N320)))</f>
        <v>0.989154452019224</v>
      </c>
      <c r="P320" s="0" t="n">
        <f aca="false">M320-0.00569-0.00478*SIN(RADIANS(125.04-1934.136*G320))</f>
        <v>233.096634761314</v>
      </c>
      <c r="Q320" s="0" t="n">
        <f aca="false">23+(26+((21.448-G320*(46.815+G320*(0.00059-G320*0.001813))))/60)/60</f>
        <v>23.4363167948513</v>
      </c>
      <c r="R320" s="0" t="n">
        <f aca="false">Q320+0.00256*COS(RADIANS(125.04-1934.136*G320))</f>
        <v>23.4381992573287</v>
      </c>
      <c r="S320" s="0" t="n">
        <f aca="false">DEGREES(ATAN2(COS(RADIANS(P320)),COS(RADIANS(R320))*SIN(RADIANS(P320))))</f>
        <v>-129.298373855409</v>
      </c>
      <c r="T320" s="0" t="n">
        <f aca="false">DEGREES(ASIN(SIN(RADIANS(R320))*SIN(RADIANS(P320))))</f>
        <v>-18.5461427827093</v>
      </c>
      <c r="U320" s="0" t="n">
        <f aca="false">TAN(RADIANS(R320/2))*TAN(RADIANS(R320/2))</f>
        <v>0.0430304060408304</v>
      </c>
      <c r="V320" s="0" t="n">
        <f aca="false">4*DEGREES(U320*SIN(2*RADIANS(I320))-2*K320*SIN(RADIANS(J320))+4*K320*U320*SIN(RADIANS(J320))*COS(2*RADIANS(I320))-0.5*U320*U320*SIN(4*RADIANS(I320))-1.25*K320*K320*SIN(2*RADIANS(J320)))</f>
        <v>15.4464178125467</v>
      </c>
      <c r="W320" s="0" t="n">
        <f aca="false">DEGREES(ACOS(COS(RADIANS(90.833))/(COS(RADIANS($B$2))*COS(RADIANS(T320)))-TAN(RADIANS($B$2))*TAN(RADIANS(T320))))</f>
        <v>47.3468174084055</v>
      </c>
      <c r="X320" s="7" t="n">
        <f aca="false">(720-4*$B$3-V320+$B$4*60)/1440</f>
        <v>0.497652679296843</v>
      </c>
      <c r="Y320" s="10" t="n">
        <f aca="false">(X320*1440-W320*4)/1440</f>
        <v>0.366133742051272</v>
      </c>
      <c r="Z320" s="7" t="n">
        <f aca="false">(X320*1440+W320*4)/1440</f>
        <v>0.629171616542413</v>
      </c>
      <c r="AA320" s="0" t="n">
        <f aca="false">8*W320</f>
        <v>378.774539267244</v>
      </c>
      <c r="AB320" s="0" t="n">
        <f aca="false">MOD(E320*1440+V320+4*$B$3-60*$B$4,1440)</f>
        <v>783.380141812547</v>
      </c>
      <c r="AC320" s="0" t="n">
        <f aca="false">IF(AB320/4&lt;0,AB320/4+180,AB320/4-180)</f>
        <v>15.8450354531367</v>
      </c>
      <c r="AD320" s="0" t="n">
        <f aca="false">DEGREES(ACOS(SIN(RADIANS($B$2))*SIN(RADIANS(T320))+COS(RADIANS($B$2))*COS(RADIANS(T320))*COS(RADIANS(AC320))))</f>
        <v>84.2494298195339</v>
      </c>
      <c r="AE320" s="0" t="n">
        <f aca="false">90-AD320</f>
        <v>5.75057018046613</v>
      </c>
      <c r="AF320" s="0" t="n">
        <f aca="false">IF(AE320&gt;85,0,IF(AE320&gt;5,58.1/TAN(RADIANS(AE320))-0.07/POWER(TAN(RADIANS(AE320)),3)+0.000086/POWER(TAN(RADIANS(AE320)),5),IF(AE320&gt;-0.575,1735+AE320*(-518.2+AE320*(103.4+AE320*(-12.79+AE320*0.711))),-20.772/TAN(RADIANS(AE320)))))/3600</f>
        <v>0.143526845520859</v>
      </c>
      <c r="AG320" s="0" t="n">
        <f aca="false">AE320+AF320</f>
        <v>5.89409702598699</v>
      </c>
      <c r="AH320" s="0" t="n">
        <f aca="false"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>195.079934853789</v>
      </c>
    </row>
    <row r="321" customFormat="false" ht="15" hidden="false" customHeight="false" outlineLevel="0" collapsed="false">
      <c r="D321" s="6" t="n">
        <f aca="false">D320+1</f>
        <v>44881</v>
      </c>
      <c r="E321" s="7" t="n">
        <f aca="false">$B$5</f>
        <v>0.541666666666667</v>
      </c>
      <c r="F321" s="8" t="n">
        <f aca="false">D321+2415018.5+E321-$B$4/24</f>
        <v>2459900</v>
      </c>
      <c r="G321" s="9" t="n">
        <f aca="false">(F321-2451545)/36525</f>
        <v>0.228747433264887</v>
      </c>
      <c r="I321" s="0" t="n">
        <f aca="false">MOD(280.46646+G321*(36000.76983+G321*0.0003032),360)</f>
        <v>235.550170037543</v>
      </c>
      <c r="J321" s="0" t="n">
        <f aca="false">357.52911+G321*(35999.05029-0.0001537*G321)</f>
        <v>8592.21945576867</v>
      </c>
      <c r="K321" s="0" t="n">
        <f aca="false">0.016708634-G321*(0.000042037+0.0000001267*G321)</f>
        <v>0.0166990115145212</v>
      </c>
      <c r="L321" s="0" t="n">
        <f aca="false">SIN(RADIANS(J321))*(1.914602-G321*(0.004817+0.000014*G321))+SIN(RADIANS(2*J321))*(0.019993-0.000101*G321)+SIN(RADIANS(3*J321))*0.000289</f>
        <v>-1.43714105617155</v>
      </c>
      <c r="M321" s="0" t="n">
        <f aca="false">I321+L321</f>
        <v>234.113028981371</v>
      </c>
      <c r="N321" s="0" t="n">
        <f aca="false">J321+L321</f>
        <v>8590.7823147125</v>
      </c>
      <c r="O321" s="0" t="n">
        <f aca="false">(1.000001018*(1-K321*K321))/(1+K321*COS(RADIANS(N321)))</f>
        <v>0.988935274269522</v>
      </c>
      <c r="P321" s="0" t="n">
        <f aca="false">M321-0.00569-0.00478*SIN(RADIANS(125.04-1934.136*G321))</f>
        <v>234.104102817023</v>
      </c>
      <c r="Q321" s="0" t="n">
        <f aca="false">23+(26+((21.448-G321*(46.815+G321*(0.00059-G321*0.001813))))/60)/60</f>
        <v>23.4363164388167</v>
      </c>
      <c r="R321" s="0" t="n">
        <f aca="false">Q321+0.00256*COS(RADIANS(125.04-1934.136*G321))</f>
        <v>23.4382005039299</v>
      </c>
      <c r="S321" s="0" t="n">
        <f aca="false">DEGREES(ATAN2(COS(RADIANS(P321)),COS(RADIANS(R321))*SIN(RADIANS(P321))))</f>
        <v>-128.268468072502</v>
      </c>
      <c r="T321" s="0" t="n">
        <f aca="false">DEGREES(ASIN(SIN(RADIANS(R321))*SIN(RADIANS(P321))))</f>
        <v>-18.7971504360755</v>
      </c>
      <c r="U321" s="0" t="n">
        <f aca="false">TAN(RADIANS(R321/2))*TAN(RADIANS(R321/2))</f>
        <v>0.0430304107483227</v>
      </c>
      <c r="V321" s="0" t="n">
        <f aca="false">4*DEGREES(U321*SIN(2*RADIANS(I321))-2*K321*SIN(RADIANS(J321))+4*K321*U321*SIN(RADIANS(J321))*COS(2*RADIANS(I321))-0.5*U321*U321*SIN(4*RADIANS(I321))-1.25*K321*K321*SIN(2*RADIANS(J321)))</f>
        <v>15.2668499195588</v>
      </c>
      <c r="W321" s="0" t="n">
        <f aca="false">DEGREES(ACOS(COS(RADIANS(90.833))/(COS(RADIANS($B$2))*COS(RADIANS(T321)))-TAN(RADIANS($B$2))*TAN(RADIANS(T321))))</f>
        <v>46.5368409794679</v>
      </c>
      <c r="X321" s="7" t="n">
        <f aca="false">(720-4*$B$3-V321+$B$4*60)/1440</f>
        <v>0.497777379222529</v>
      </c>
      <c r="Y321" s="10" t="n">
        <f aca="false">(X321*1440-W321*4)/1440</f>
        <v>0.368508376501785</v>
      </c>
      <c r="Z321" s="7" t="n">
        <f aca="false">(X321*1440+W321*4)/1440</f>
        <v>0.627046381943273</v>
      </c>
      <c r="AA321" s="0" t="n">
        <f aca="false">8*W321</f>
        <v>372.294727835743</v>
      </c>
      <c r="AB321" s="0" t="n">
        <f aca="false">MOD(E321*1440+V321+4*$B$3-60*$B$4,1440)</f>
        <v>783.200573919559</v>
      </c>
      <c r="AC321" s="0" t="n">
        <f aca="false">IF(AB321/4&lt;0,AB321/4+180,AB321/4-180)</f>
        <v>15.8001434798897</v>
      </c>
      <c r="AD321" s="0" t="n">
        <f aca="false">DEGREES(ACOS(SIN(RADIANS($B$2))*SIN(RADIANS(T321))+COS(RADIANS($B$2))*COS(RADIANS(T321))*COS(RADIANS(AC321))))</f>
        <v>84.4937686703167</v>
      </c>
      <c r="AE321" s="0" t="n">
        <f aca="false">90-AD321</f>
        <v>5.50623132968332</v>
      </c>
      <c r="AF321" s="0" t="n">
        <f aca="false">IF(AE321&gt;85,0,IF(AE321&gt;5,58.1/TAN(RADIANS(AE321))-0.07/POWER(TAN(RADIANS(AE321)),3)+0.000086/POWER(TAN(RADIANS(AE321)),5),IF(AE321&gt;-0.575,1735+AE321*(-518.2+AE321*(103.4+AE321*(-12.79+AE321*0.711))),-20.772/TAN(RADIANS(AE321)))))/3600</f>
        <v>0.148581591661056</v>
      </c>
      <c r="AG321" s="0" t="n">
        <f aca="false">AE321+AF321</f>
        <v>5.65481292134437</v>
      </c>
      <c r="AH321" s="0" t="n">
        <f aca="false"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>195.008089461425</v>
      </c>
    </row>
    <row r="322" customFormat="false" ht="15" hidden="false" customHeight="false" outlineLevel="0" collapsed="false">
      <c r="D322" s="6" t="n">
        <f aca="false">D321+1</f>
        <v>44882</v>
      </c>
      <c r="E322" s="7" t="n">
        <f aca="false">$B$5</f>
        <v>0.541666666666667</v>
      </c>
      <c r="F322" s="8" t="n">
        <f aca="false">D322+2415018.5+E322-$B$4/24</f>
        <v>2459901</v>
      </c>
      <c r="G322" s="9" t="n">
        <f aca="false">(F322-2451545)/36525</f>
        <v>0.228774811772758</v>
      </c>
      <c r="I322" s="0" t="n">
        <f aca="false">MOD(280.46646+G322*(36000.76983+G322*0.0003032),360)</f>
        <v>236.535817401502</v>
      </c>
      <c r="J322" s="0" t="n">
        <f aca="false">357.52911+G322*(35999.05029-0.0001537*G322)</f>
        <v>8593.20505604848</v>
      </c>
      <c r="K322" s="0" t="n">
        <f aca="false">0.016708634-G322*(0.000042037+0.0000001267*G322)</f>
        <v>0.0166990103620237</v>
      </c>
      <c r="L322" s="0" t="n">
        <f aca="false">SIN(RADIANS(J322))*(1.914602-G322*(0.004817+0.000014*G322))+SIN(RADIANS(2*J322))*(0.019993-0.000101*G322)+SIN(RADIANS(3*J322))*0.000289</f>
        <v>-1.41488031617351</v>
      </c>
      <c r="M322" s="0" t="n">
        <f aca="false">I322+L322</f>
        <v>235.120937085328</v>
      </c>
      <c r="N322" s="0" t="n">
        <f aca="false">J322+L322</f>
        <v>8591.7901757323</v>
      </c>
      <c r="O322" s="0" t="n">
        <f aca="false">(1.000001018*(1-K322*K322))/(1+K322*COS(RADIANS(N322)))</f>
        <v>0.988719396747712</v>
      </c>
      <c r="P322" s="0" t="n">
        <f aca="false">M322-0.00569-0.00478*SIN(RADIANS(125.04-1934.136*G322))</f>
        <v>235.112014173669</v>
      </c>
      <c r="Q322" s="0" t="n">
        <f aca="false">23+(26+((21.448-G322*(46.815+G322*(0.00059-G322*0.001813))))/60)/60</f>
        <v>23.4363160827821</v>
      </c>
      <c r="R322" s="0" t="n">
        <f aca="false">Q322+0.00256*COS(RADIANS(125.04-1934.136*G322))</f>
        <v>23.4382017489218</v>
      </c>
      <c r="S322" s="0" t="n">
        <f aca="false">DEGREES(ATAN2(COS(RADIANS(P322)),COS(RADIANS(R322))*SIN(RADIANS(P322))))</f>
        <v>-127.235065962289</v>
      </c>
      <c r="T322" s="0" t="n">
        <f aca="false">DEGREES(ASIN(SIN(RADIANS(R322))*SIN(RADIANS(P322))))</f>
        <v>-19.0426011683233</v>
      </c>
      <c r="U322" s="0" t="n">
        <f aca="false">TAN(RADIANS(R322/2))*TAN(RADIANS(R322/2))</f>
        <v>0.0430304154497381</v>
      </c>
      <c r="V322" s="0" t="n">
        <f aca="false">4*DEGREES(U322*SIN(2*RADIANS(I322))-2*K322*SIN(RADIANS(J322))+4*K322*U322*SIN(RADIANS(J322))*COS(2*RADIANS(I322))-0.5*U322*U322*SIN(4*RADIANS(I322))-1.25*K322*K322*SIN(2*RADIANS(J322)))</f>
        <v>15.0731973609767</v>
      </c>
      <c r="W322" s="0" t="n">
        <f aca="false">DEGREES(ACOS(COS(RADIANS(90.833))/(COS(RADIANS($B$2))*COS(RADIANS(T322)))-TAN(RADIANS($B$2))*TAN(RADIANS(T322))))</f>
        <v>45.7318288153397</v>
      </c>
      <c r="X322" s="7" t="n">
        <f aca="false">(720-4*$B$3-V322+$B$4*60)/1440</f>
        <v>0.497911860165988</v>
      </c>
      <c r="Y322" s="10" t="n">
        <f aca="false">(X322*1440-W322*4)/1440</f>
        <v>0.3708790023456</v>
      </c>
      <c r="Z322" s="7" t="n">
        <f aca="false">(X322*1440+W322*4)/1440</f>
        <v>0.624944717986376</v>
      </c>
      <c r="AA322" s="0" t="n">
        <f aca="false">8*W322</f>
        <v>365.854630522717</v>
      </c>
      <c r="AB322" s="0" t="n">
        <f aca="false">MOD(E322*1440+V322+4*$B$3-60*$B$4,1440)</f>
        <v>783.006921360977</v>
      </c>
      <c r="AC322" s="0" t="n">
        <f aca="false">IF(AB322/4&lt;0,AB322/4+180,AB322/4-180)</f>
        <v>15.7517303402442</v>
      </c>
      <c r="AD322" s="0" t="n">
        <f aca="false">DEGREES(ACOS(SIN(RADIANS($B$2))*SIN(RADIANS(T322))+COS(RADIANS($B$2))*COS(RADIANS(T322))*COS(RADIANS(AC322))))</f>
        <v>84.7322359997018</v>
      </c>
      <c r="AE322" s="0" t="n">
        <f aca="false">90-AD322</f>
        <v>5.26776400029821</v>
      </c>
      <c r="AF322" s="0" t="n">
        <f aca="false">IF(AE322&gt;85,0,IF(AE322&gt;5,58.1/TAN(RADIANS(AE322))-0.07/POWER(TAN(RADIANS(AE322)),3)+0.000086/POWER(TAN(RADIANS(AE322)),5),IF(AE322&gt;-0.575,1735+AE322*(-518.2+AE322*(103.4+AE322*(-12.79+AE322*0.711))),-20.772/TAN(RADIANS(AE322)))))/3600</f>
        <v>0.153819290323623</v>
      </c>
      <c r="AG322" s="0" t="n">
        <f aca="false">AE322+AF322</f>
        <v>5.42158329062184</v>
      </c>
      <c r="AH322" s="0" t="n">
        <f aca="false"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>194.933755668976</v>
      </c>
    </row>
    <row r="323" customFormat="false" ht="15" hidden="false" customHeight="false" outlineLevel="0" collapsed="false">
      <c r="D323" s="6" t="n">
        <f aca="false">D322+1</f>
        <v>44883</v>
      </c>
      <c r="E323" s="7" t="n">
        <f aca="false">$B$5</f>
        <v>0.541666666666667</v>
      </c>
      <c r="F323" s="8" t="n">
        <f aca="false">D323+2415018.5+E323-$B$4/24</f>
        <v>2459902</v>
      </c>
      <c r="G323" s="9" t="n">
        <f aca="false">(F323-2451545)/36525</f>
        <v>0.22880219028063</v>
      </c>
      <c r="I323" s="0" t="n">
        <f aca="false">MOD(280.46646+G323*(36000.76983+G323*0.0003032),360)</f>
        <v>237.521464765465</v>
      </c>
      <c r="J323" s="0" t="n">
        <f aca="false">357.52911+G323*(35999.05029-0.0001537*G323)</f>
        <v>8594.19065632828</v>
      </c>
      <c r="K323" s="0" t="n">
        <f aca="false">0.016708634-G323*(0.000042037+0.0000001267*G323)</f>
        <v>0.0166990092095261</v>
      </c>
      <c r="L323" s="0" t="n">
        <f aca="false">SIN(RADIANS(J323))*(1.914602-G323*(0.004817+0.000014*G323))+SIN(RADIANS(2*J323))*(0.019993-0.000101*G323)+SIN(RADIANS(3*J323))*0.000289</f>
        <v>-1.39218278862448</v>
      </c>
      <c r="M323" s="0" t="n">
        <f aca="false">I323+L323</f>
        <v>236.12928197684</v>
      </c>
      <c r="N323" s="0" t="n">
        <f aca="false">J323+L323</f>
        <v>8592.79847353965</v>
      </c>
      <c r="O323" s="0" t="n">
        <f aca="false">(1.000001018*(1-K323*K323))/(1+K323*COS(RADIANS(N323)))</f>
        <v>0.988506887705418</v>
      </c>
      <c r="P323" s="0" t="n">
        <f aca="false">M323-0.00569-0.00478*SIN(RADIANS(125.04-1934.136*G323))</f>
        <v>236.120362320631</v>
      </c>
      <c r="Q323" s="0" t="n">
        <f aca="false">23+(26+((21.448-G323*(46.815+G323*(0.00059-G323*0.001813))))/60)/60</f>
        <v>23.4363157267475</v>
      </c>
      <c r="R323" s="0" t="n">
        <f aca="false">Q323+0.00256*COS(RADIANS(125.04-1934.136*G323))</f>
        <v>23.438202992303</v>
      </c>
      <c r="S323" s="0" t="n">
        <f aca="false">DEGREES(ATAN2(COS(RADIANS(P323)),COS(RADIANS(R323))*SIN(RADIANS(P323))))</f>
        <v>-126.1981896226</v>
      </c>
      <c r="T323" s="0" t="n">
        <f aca="false">DEGREES(ASIN(SIN(RADIANS(R323))*SIN(RADIANS(P323))))</f>
        <v>-19.2823892780095</v>
      </c>
      <c r="U323" s="0" t="n">
        <f aca="false">TAN(RADIANS(R323/2))*TAN(RADIANS(R323/2))</f>
        <v>0.0430304201450713</v>
      </c>
      <c r="V323" s="0" t="n">
        <f aca="false">4*DEGREES(U323*SIN(2*RADIANS(I323))-2*K323*SIN(RADIANS(J323))+4*K323*U323*SIN(RADIANS(J323))*COS(2*RADIANS(I323))-0.5*U323*U323*SIN(4*RADIANS(I323))-1.25*K323*K323*SIN(2*RADIANS(J323)))</f>
        <v>14.8655669016486</v>
      </c>
      <c r="W323" s="0" t="n">
        <f aca="false">DEGREES(ACOS(COS(RADIANS(90.833))/(COS(RADIANS($B$2))*COS(RADIANS(T323)))-TAN(RADIANS($B$2))*TAN(RADIANS(T323))))</f>
        <v>44.9322990622574</v>
      </c>
      <c r="X323" s="7" t="n">
        <f aca="false">(720-4*$B$3-V323+$B$4*60)/1440</f>
        <v>0.498056047984966</v>
      </c>
      <c r="Y323" s="10" t="n">
        <f aca="false">(X323*1440-W323*4)/1440</f>
        <v>0.373244106145362</v>
      </c>
      <c r="Z323" s="7" t="n">
        <f aca="false">(X323*1440+W323*4)/1440</f>
        <v>0.62286798982457</v>
      </c>
      <c r="AA323" s="0" t="n">
        <f aca="false">8*W323</f>
        <v>359.458392498059</v>
      </c>
      <c r="AB323" s="0" t="n">
        <f aca="false">MOD(E323*1440+V323+4*$B$3-60*$B$4,1440)</f>
        <v>782.799290901649</v>
      </c>
      <c r="AC323" s="0" t="n">
        <f aca="false">IF(AB323/4&lt;0,AB323/4+180,AB323/4-180)</f>
        <v>15.6998227254121</v>
      </c>
      <c r="AD323" s="0" t="n">
        <f aca="false">DEGREES(ACOS(SIN(RADIANS($B$2))*SIN(RADIANS(T323))+COS(RADIANS($B$2))*COS(RADIANS(T323))*COS(RADIANS(AC323))))</f>
        <v>84.96473443249</v>
      </c>
      <c r="AE323" s="0" t="n">
        <f aca="false">90-AD323</f>
        <v>5.03526556751004</v>
      </c>
      <c r="AF323" s="0" t="n">
        <f aca="false">IF(AE323&gt;85,0,IF(AE323&gt;5,58.1/TAN(RADIANS(AE323))-0.07/POWER(TAN(RADIANS(AE323)),3)+0.000086/POWER(TAN(RADIANS(AE323)),5),IF(AE323&gt;-0.575,1735+AE323*(-518.2+AE323*(103.4+AE323*(-12.79+AE323*0.711))),-20.772/TAN(RADIANS(AE323)))))/3600</f>
        <v>0.159241245732595</v>
      </c>
      <c r="AG323" s="0" t="n">
        <f aca="false">AE323+AF323</f>
        <v>5.19450681324263</v>
      </c>
      <c r="AH323" s="0" t="n">
        <f aca="false"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>194.856980486073</v>
      </c>
    </row>
    <row r="324" customFormat="false" ht="15" hidden="false" customHeight="false" outlineLevel="0" collapsed="false">
      <c r="D324" s="6" t="n">
        <f aca="false">D323+1</f>
        <v>44884</v>
      </c>
      <c r="E324" s="7" t="n">
        <f aca="false">$B$5</f>
        <v>0.541666666666667</v>
      </c>
      <c r="F324" s="8" t="n">
        <f aca="false">D324+2415018.5+E324-$B$4/24</f>
        <v>2459903</v>
      </c>
      <c r="G324" s="9" t="n">
        <f aca="false">(F324-2451545)/36525</f>
        <v>0.228829568788501</v>
      </c>
      <c r="I324" s="0" t="n">
        <f aca="false">MOD(280.46646+G324*(36000.76983+G324*0.0003032),360)</f>
        <v>238.50711212943</v>
      </c>
      <c r="J324" s="0" t="n">
        <f aca="false">357.52911+G324*(35999.05029-0.0001537*G324)</f>
        <v>8595.17625660807</v>
      </c>
      <c r="K324" s="0" t="n">
        <f aca="false">0.016708634-G324*(0.000042037+0.0000001267*G324)</f>
        <v>0.0166990080570283</v>
      </c>
      <c r="L324" s="0" t="n">
        <f aca="false">SIN(RADIANS(J324))*(1.914602-G324*(0.004817+0.000014*G324))+SIN(RADIANS(2*J324))*(0.019993-0.000101*G324)+SIN(RADIANS(3*J324))*0.000289</f>
        <v>-1.36905513549326</v>
      </c>
      <c r="M324" s="0" t="n">
        <f aca="false">I324+L324</f>
        <v>237.138056993936</v>
      </c>
      <c r="N324" s="0" t="n">
        <f aca="false">J324+L324</f>
        <v>8593.80720147258</v>
      </c>
      <c r="O324" s="0" t="n">
        <f aca="false">(1.000001018*(1-K324*K324))/(1+K324*COS(RADIANS(N324)))</f>
        <v>0.988297814415696</v>
      </c>
      <c r="P324" s="0" t="n">
        <f aca="false">M324-0.00569-0.00478*SIN(RADIANS(125.04-1934.136*G324))</f>
        <v>237.129140595936</v>
      </c>
      <c r="Q324" s="0" t="n">
        <f aca="false">23+(26+((21.448-G324*(46.815+G324*(0.00059-G324*0.001813))))/60)/60</f>
        <v>23.436315370713</v>
      </c>
      <c r="R324" s="0" t="n">
        <f aca="false">Q324+0.00256*COS(RADIANS(125.04-1934.136*G324))</f>
        <v>23.4382042340721</v>
      </c>
      <c r="S324" s="0" t="n">
        <f aca="false">DEGREES(ATAN2(COS(RADIANS(P324)),COS(RADIANS(R324))*SIN(RADIANS(P324))))</f>
        <v>-125.157865719168</v>
      </c>
      <c r="T324" s="0" t="n">
        <f aca="false">DEGREES(ASIN(SIN(RADIANS(R324))*SIN(RADIANS(P324))))</f>
        <v>-19.5164102335217</v>
      </c>
      <c r="U324" s="0" t="n">
        <f aca="false">TAN(RADIANS(R324/2))*TAN(RADIANS(R324/2))</f>
        <v>0.0430304248343172</v>
      </c>
      <c r="V324" s="0" t="n">
        <f aca="false">4*DEGREES(U324*SIN(2*RADIANS(I324))-2*K324*SIN(RADIANS(J324))+4*K324*U324*SIN(RADIANS(J324))*COS(2*RADIANS(I324))-0.5*U324*U324*SIN(4*RADIANS(I324))-1.25*K324*K324*SIN(2*RADIANS(J324)))</f>
        <v>14.6440841732525</v>
      </c>
      <c r="W324" s="0" t="n">
        <f aca="false">DEGREES(ACOS(COS(RADIANS(90.833))/(COS(RADIANS($B$2))*COS(RADIANS(T324)))-TAN(RADIANS($B$2))*TAN(RADIANS(T324))))</f>
        <v>44.1388076445464</v>
      </c>
      <c r="X324" s="7" t="n">
        <f aca="false">(720-4*$B$3-V324+$B$4*60)/1440</f>
        <v>0.498209855435241</v>
      </c>
      <c r="Y324" s="10" t="n">
        <f aca="false">(X324*1440-W324*4)/1440</f>
        <v>0.375602056422613</v>
      </c>
      <c r="Z324" s="7" t="n">
        <f aca="false">(X324*1440+W324*4)/1440</f>
        <v>0.62081765444787</v>
      </c>
      <c r="AA324" s="0" t="n">
        <f aca="false">8*W324</f>
        <v>353.110461156371</v>
      </c>
      <c r="AB324" s="0" t="n">
        <f aca="false">MOD(E324*1440+V324+4*$B$3-60*$B$4,1440)</f>
        <v>782.577808173253</v>
      </c>
      <c r="AC324" s="0" t="n">
        <f aca="false">IF(AB324/4&lt;0,AB324/4+180,AB324/4-180)</f>
        <v>15.6444520433131</v>
      </c>
      <c r="AD324" s="0" t="n">
        <f aca="false">DEGREES(ACOS(SIN(RADIANS($B$2))*SIN(RADIANS(T324))+COS(RADIANS($B$2))*COS(RADIANS(T324))*COS(RADIANS(AC324))))</f>
        <v>85.1911683309093</v>
      </c>
      <c r="AE324" s="0" t="n">
        <f aca="false">90-AD324</f>
        <v>4.80883166909067</v>
      </c>
      <c r="AF324" s="0" t="n">
        <f aca="false">IF(AE324&gt;85,0,IF(AE324&gt;5,58.1/TAN(RADIANS(AE324))-0.07/POWER(TAN(RADIANS(AE324)),3)+0.000086/POWER(TAN(RADIANS(AE324)),5),IF(AE324&gt;-0.575,1735+AE324*(-518.2+AE324*(103.4+AE324*(-12.79+AE324*0.711))),-20.772/TAN(RADIANS(AE324)))))/3600</f>
        <v>0.164470649689965</v>
      </c>
      <c r="AG324" s="0" t="n">
        <f aca="false">AE324+AF324</f>
        <v>4.97330231878063</v>
      </c>
      <c r="AH324" s="0" t="n">
        <f aca="false"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>194.77781416968</v>
      </c>
    </row>
    <row r="325" customFormat="false" ht="15" hidden="false" customHeight="false" outlineLevel="0" collapsed="false">
      <c r="D325" s="6" t="n">
        <f aca="false">D324+1</f>
        <v>44885</v>
      </c>
      <c r="E325" s="7" t="n">
        <f aca="false">$B$5</f>
        <v>0.541666666666667</v>
      </c>
      <c r="F325" s="8" t="n">
        <f aca="false">D325+2415018.5+E325-$B$4/24</f>
        <v>2459904</v>
      </c>
      <c r="G325" s="9" t="n">
        <f aca="false">(F325-2451545)/36525</f>
        <v>0.228856947296372</v>
      </c>
      <c r="I325" s="0" t="n">
        <f aca="false">MOD(280.46646+G325*(36000.76983+G325*0.0003032),360)</f>
        <v>239.492759493392</v>
      </c>
      <c r="J325" s="0" t="n">
        <f aca="false">357.52911+G325*(35999.05029-0.0001537*G325)</f>
        <v>8596.16185688787</v>
      </c>
      <c r="K325" s="0" t="n">
        <f aca="false">0.016708634-G325*(0.000042037+0.0000001267*G325)</f>
        <v>0.0166990069045304</v>
      </c>
      <c r="L325" s="0" t="n">
        <f aca="false">SIN(RADIANS(J325))*(1.914602-G325*(0.004817+0.000014*G325))+SIN(RADIANS(2*J325))*(0.019993-0.000101*G325)+SIN(RADIANS(3*J325))*0.000289</f>
        <v>-1.34550416822383</v>
      </c>
      <c r="M325" s="0" t="n">
        <f aca="false">I325+L325</f>
        <v>238.147255325169</v>
      </c>
      <c r="N325" s="0" t="n">
        <f aca="false">J325+L325</f>
        <v>8594.81635271965</v>
      </c>
      <c r="O325" s="0" t="n">
        <f aca="false">(1.000001018*(1-K325*K325))/(1+K325*COS(RADIANS(N325)))</f>
        <v>0.988092243147725</v>
      </c>
      <c r="P325" s="0" t="n">
        <f aca="false">M325-0.00569-0.00478*SIN(RADIANS(125.04-1934.136*G325))</f>
        <v>238.138342188133</v>
      </c>
      <c r="Q325" s="0" t="n">
        <f aca="false">23+(26+((21.448-G325*(46.815+G325*(0.00059-G325*0.001813))))/60)/60</f>
        <v>23.4363150146784</v>
      </c>
      <c r="R325" s="0" t="n">
        <f aca="false">Q325+0.00256*COS(RADIANS(125.04-1934.136*G325))</f>
        <v>23.4382054742279</v>
      </c>
      <c r="S325" s="0" t="n">
        <f aca="false">DEGREES(ATAN2(COS(RADIANS(P325)),COS(RADIANS(R325))*SIN(RADIANS(P325))))</f>
        <v>-124.114125539715</v>
      </c>
      <c r="T325" s="0" t="n">
        <f aca="false">DEGREES(ASIN(SIN(RADIANS(R325))*SIN(RADIANS(P325))))</f>
        <v>-19.7445607781584</v>
      </c>
      <c r="U325" s="0" t="n">
        <f aca="false">TAN(RADIANS(R325/2))*TAN(RADIANS(R325/2))</f>
        <v>0.0430304295174707</v>
      </c>
      <c r="V325" s="0" t="n">
        <f aca="false">4*DEGREES(U325*SIN(2*RADIANS(I325))-2*K325*SIN(RADIANS(J325))+4*K325*U325*SIN(RADIANS(J325))*COS(2*RADIANS(I325))-0.5*U325*U325*SIN(4*RADIANS(I325))-1.25*K325*K325*SIN(2*RADIANS(J325)))</f>
        <v>14.4088937371646</v>
      </c>
      <c r="W325" s="0" t="n">
        <f aca="false">DEGREES(ACOS(COS(RADIANS(90.833))/(COS(RADIANS($B$2))*COS(RADIANS(T325)))-TAN(RADIANS($B$2))*TAN(RADIANS(T325))))</f>
        <v>43.3519505089051</v>
      </c>
      <c r="X325" s="7" t="n">
        <f aca="false">(720-4*$B$3-V325+$B$4*60)/1440</f>
        <v>0.498373182126969</v>
      </c>
      <c r="Y325" s="10" t="n">
        <f aca="false">(X325*1440-W325*4)/1440</f>
        <v>0.37795109738001</v>
      </c>
      <c r="Z325" s="7" t="n">
        <f aca="false">(X325*1440+W325*4)/1440</f>
        <v>0.618795266873928</v>
      </c>
      <c r="AA325" s="0" t="n">
        <f aca="false">8*W325</f>
        <v>346.815604071241</v>
      </c>
      <c r="AB325" s="0" t="n">
        <f aca="false">MOD(E325*1440+V325+4*$B$3-60*$B$4,1440)</f>
        <v>782.342617737165</v>
      </c>
      <c r="AC325" s="0" t="n">
        <f aca="false">IF(AB325/4&lt;0,AB325/4+180,AB325/4-180)</f>
        <v>15.5856544342911</v>
      </c>
      <c r="AD325" s="0" t="n">
        <f aca="false">DEGREES(ACOS(SIN(RADIANS($B$2))*SIN(RADIANS(T325))+COS(RADIANS($B$2))*COS(RADIANS(T325))*COS(RADIANS(AC325))))</f>
        <v>85.4114438793865</v>
      </c>
      <c r="AE325" s="0" t="n">
        <f aca="false">90-AD325</f>
        <v>4.58855612061349</v>
      </c>
      <c r="AF325" s="0" t="n">
        <f aca="false">IF(AE325&gt;85,0,IF(AE325&gt;5,58.1/TAN(RADIANS(AE325))-0.07/POWER(TAN(RADIANS(AE325)),3)+0.000086/POWER(TAN(RADIANS(AE325)),5),IF(AE325&gt;-0.575,1735+AE325*(-518.2+AE325*(103.4+AE325*(-12.79+AE325*0.711))),-20.772/TAN(RADIANS(AE325)))))/3600</f>
        <v>0.170503685920471</v>
      </c>
      <c r="AG325" s="0" t="n">
        <f aca="false">AE325+AF325</f>
        <v>4.75905980653396</v>
      </c>
      <c r="AH325" s="0" t="n">
        <f aca="false"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>194.696310177426</v>
      </c>
    </row>
    <row r="326" customFormat="false" ht="15" hidden="false" customHeight="false" outlineLevel="0" collapsed="false">
      <c r="D326" s="6" t="n">
        <f aca="false">D325+1</f>
        <v>44886</v>
      </c>
      <c r="E326" s="7" t="n">
        <f aca="false">$B$5</f>
        <v>0.541666666666667</v>
      </c>
      <c r="F326" s="8" t="n">
        <f aca="false">D326+2415018.5+E326-$B$4/24</f>
        <v>2459905</v>
      </c>
      <c r="G326" s="9" t="n">
        <f aca="false">(F326-2451545)/36525</f>
        <v>0.228884325804244</v>
      </c>
      <c r="I326" s="0" t="n">
        <f aca="false">MOD(280.46646+G326*(36000.76983+G326*0.0003032),360)</f>
        <v>240.478406857357</v>
      </c>
      <c r="J326" s="0" t="n">
        <f aca="false">357.52911+G326*(35999.05029-0.0001537*G326)</f>
        <v>8597.14745716767</v>
      </c>
      <c r="K326" s="0" t="n">
        <f aca="false">0.016708634-G326*(0.000042037+0.0000001267*G326)</f>
        <v>0.0166990057520322</v>
      </c>
      <c r="L326" s="0" t="n">
        <f aca="false">SIN(RADIANS(J326))*(1.914602-G326*(0.004817+0.000014*G326))+SIN(RADIANS(2*J326))*(0.019993-0.000101*G326)+SIN(RADIANS(3*J326))*0.000289</f>
        <v>-1.32153684579615</v>
      </c>
      <c r="M326" s="0" t="n">
        <f aca="false">I326+L326</f>
        <v>239.156870011561</v>
      </c>
      <c r="N326" s="0" t="n">
        <f aca="false">J326+L326</f>
        <v>8595.82592032187</v>
      </c>
      <c r="O326" s="0" t="n">
        <f aca="false">(1.000001018*(1-K326*K326))/(1+K326*COS(RADIANS(N326)))</f>
        <v>0.98789023914177</v>
      </c>
      <c r="P326" s="0" t="n">
        <f aca="false">M326-0.00569-0.00478*SIN(RADIANS(125.04-1934.136*G326))</f>
        <v>239.147960138244</v>
      </c>
      <c r="Q326" s="0" t="n">
        <f aca="false">23+(26+((21.448-G326*(46.815+G326*(0.00059-G326*0.001813))))/60)/60</f>
        <v>23.4363146586438</v>
      </c>
      <c r="R326" s="0" t="n">
        <f aca="false">Q326+0.00256*COS(RADIANS(125.04-1934.136*G326))</f>
        <v>23.4382067127688</v>
      </c>
      <c r="S326" s="0" t="n">
        <f aca="false">DEGREES(ATAN2(COS(RADIANS(P326)),COS(RADIANS(R326))*SIN(RADIANS(P326))))</f>
        <v>-123.067005039893</v>
      </c>
      <c r="T326" s="0" t="n">
        <f aca="false">DEGREES(ASIN(SIN(RADIANS(R326))*SIN(RADIANS(P326))))</f>
        <v>-19.9667390375124</v>
      </c>
      <c r="U326" s="0" t="n">
        <f aca="false">TAN(RADIANS(R326/2))*TAN(RADIANS(R326/2))</f>
        <v>0.0430304341945266</v>
      </c>
      <c r="V326" s="0" t="n">
        <f aca="false">4*DEGREES(U326*SIN(2*RADIANS(I326))-2*K326*SIN(RADIANS(J326))+4*K326*U326*SIN(RADIANS(J326))*COS(2*RADIANS(I326))-0.5*U326*U326*SIN(4*RADIANS(I326))-1.25*K326*K326*SIN(2*RADIANS(J326)))</f>
        <v>14.1601591091728</v>
      </c>
      <c r="W326" s="0" t="n">
        <f aca="false">DEGREES(ACOS(COS(RADIANS(90.833))/(COS(RADIANS($B$2))*COS(RADIANS(T326)))-TAN(RADIANS($B$2))*TAN(RADIANS(T326))))</f>
        <v>42.5723659378987</v>
      </c>
      <c r="X326" s="7" t="n">
        <f aca="false">(720-4*$B$3-V326+$B$4*60)/1440</f>
        <v>0.498545914507519</v>
      </c>
      <c r="Y326" s="10" t="n">
        <f aca="false">(X326*1440-W326*4)/1440</f>
        <v>0.3802893424578</v>
      </c>
      <c r="Z326" s="7" t="n">
        <f aca="false">(X326*1440+W326*4)/1440</f>
        <v>0.616802486557238</v>
      </c>
      <c r="AA326" s="0" t="n">
        <f aca="false">8*W326</f>
        <v>340.57892750319</v>
      </c>
      <c r="AB326" s="0" t="n">
        <f aca="false">MOD(E326*1440+V326+4*$B$3-60*$B$4,1440)</f>
        <v>782.093883109173</v>
      </c>
      <c r="AC326" s="0" t="n">
        <f aca="false">IF(AB326/4&lt;0,AB326/4+180,AB326/4-180)</f>
        <v>15.5234707772932</v>
      </c>
      <c r="AD326" s="0" t="n">
        <f aca="false">DEGREES(ACOS(SIN(RADIANS($B$2))*SIN(RADIANS(T326))+COS(RADIANS($B$2))*COS(RADIANS(T326))*COS(RADIANS(AC326))))</f>
        <v>85.6254691696907</v>
      </c>
      <c r="AE326" s="0" t="n">
        <f aca="false">90-AD326</f>
        <v>4.37453083030927</v>
      </c>
      <c r="AF326" s="0" t="n">
        <f aca="false">IF(AE326&gt;85,0,IF(AE326&gt;5,58.1/TAN(RADIANS(AE326))-0.07/POWER(TAN(RADIANS(AE326)),3)+0.000086/POWER(TAN(RADIANS(AE326)),5),IF(AE326&gt;-0.575,1735+AE326*(-518.2+AE326*(103.4+AE326*(-12.79+AE326*0.711))),-20.772/TAN(RADIANS(AE326)))))/3600</f>
        <v>0.17680943730547</v>
      </c>
      <c r="AG326" s="0" t="n">
        <f aca="false">AE326+AF326</f>
        <v>4.55134026761474</v>
      </c>
      <c r="AH326" s="0" t="n">
        <f aca="false"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>194.612525114982</v>
      </c>
    </row>
    <row r="327" customFormat="false" ht="15" hidden="false" customHeight="false" outlineLevel="0" collapsed="false">
      <c r="D327" s="6" t="n">
        <f aca="false">D326+1</f>
        <v>44887</v>
      </c>
      <c r="E327" s="7" t="n">
        <f aca="false">$B$5</f>
        <v>0.541666666666667</v>
      </c>
      <c r="F327" s="8" t="n">
        <f aca="false">D327+2415018.5+E327-$B$4/24</f>
        <v>2459906</v>
      </c>
      <c r="G327" s="9" t="n">
        <f aca="false">(F327-2451545)/36525</f>
        <v>0.228911704312115</v>
      </c>
      <c r="I327" s="0" t="n">
        <f aca="false">MOD(280.46646+G327*(36000.76983+G327*0.0003032),360)</f>
        <v>241.464054221322</v>
      </c>
      <c r="J327" s="0" t="n">
        <f aca="false">357.52911+G327*(35999.05029-0.0001537*G327)</f>
        <v>8598.13305744747</v>
      </c>
      <c r="K327" s="0" t="n">
        <f aca="false">0.016708634-G327*(0.000042037+0.0000001267*G327)</f>
        <v>0.0166990045995338</v>
      </c>
      <c r="L327" s="0" t="n">
        <f aca="false">SIN(RADIANS(J327))*(1.914602-G327*(0.004817+0.000014*G327))+SIN(RADIANS(2*J327))*(0.019993-0.000101*G327)+SIN(RADIANS(3*J327))*0.000289</f>
        <v>-1.29716027271327</v>
      </c>
      <c r="M327" s="0" t="n">
        <f aca="false">I327+L327</f>
        <v>240.166893948609</v>
      </c>
      <c r="N327" s="0" t="n">
        <f aca="false">J327+L327</f>
        <v>8596.83589717476</v>
      </c>
      <c r="O327" s="0" t="n">
        <f aca="false">(1.000001018*(1-K327*K327))/(1+K327*COS(RADIANS(N327)))</f>
        <v>0.987691866584414</v>
      </c>
      <c r="P327" s="0" t="n">
        <f aca="false">M327-0.00569-0.00478*SIN(RADIANS(125.04-1934.136*G327))</f>
        <v>240.15798734176</v>
      </c>
      <c r="Q327" s="0" t="n">
        <f aca="false">23+(26+((21.448-G327*(46.815+G327*(0.00059-G327*0.001813))))/60)/60</f>
        <v>23.4363143026093</v>
      </c>
      <c r="R327" s="0" t="n">
        <f aca="false">Q327+0.00256*COS(RADIANS(125.04-1934.136*G327))</f>
        <v>23.4382079496936</v>
      </c>
      <c r="S327" s="0" t="n">
        <f aca="false">DEGREES(ATAN2(COS(RADIANS(P327)),COS(RADIANS(R327))*SIN(RADIANS(P327))))</f>
        <v>-122.016544880559</v>
      </c>
      <c r="T327" s="0" t="n">
        <f aca="false">DEGREES(ASIN(SIN(RADIANS(R327))*SIN(RADIANS(P327))))</f>
        <v>-20.1828446289444</v>
      </c>
      <c r="U327" s="0" t="n">
        <f aca="false">TAN(RADIANS(R327/2))*TAN(RADIANS(R327/2))</f>
        <v>0.0430304388654798</v>
      </c>
      <c r="V327" s="0" t="n">
        <f aca="false">4*DEGREES(U327*SIN(2*RADIANS(I327))-2*K327*SIN(RADIANS(J327))+4*K327*U327*SIN(RADIANS(J327))*COS(2*RADIANS(I327))-0.5*U327*U327*SIN(4*RADIANS(I327))-1.25*K327*K327*SIN(2*RADIANS(J327)))</f>
        <v>13.89806274522</v>
      </c>
      <c r="W327" s="0" t="n">
        <f aca="false">DEGREES(ACOS(COS(RADIANS(90.833))/(COS(RADIANS($B$2))*COS(RADIANS(T327)))-TAN(RADIANS($B$2))*TAN(RADIANS(T327))))</f>
        <v>41.8007369148886</v>
      </c>
      <c r="X327" s="7" t="n">
        <f aca="false">(720-4*$B$3-V327+$B$4*60)/1440</f>
        <v>0.498727925871375</v>
      </c>
      <c r="Y327" s="10" t="n">
        <f aca="false">(X327*1440-W327*4)/1440</f>
        <v>0.382614767774462</v>
      </c>
      <c r="Z327" s="7" t="n">
        <f aca="false">(X327*1440+W327*4)/1440</f>
        <v>0.614841083968288</v>
      </c>
      <c r="AA327" s="0" t="n">
        <f aca="false">8*W327</f>
        <v>334.405895319108</v>
      </c>
      <c r="AB327" s="0" t="n">
        <f aca="false">MOD(E327*1440+V327+4*$B$3-60*$B$4,1440)</f>
        <v>781.83178674522</v>
      </c>
      <c r="AC327" s="0" t="n">
        <f aca="false">IF(AB327/4&lt;0,AB327/4+180,AB327/4-180)</f>
        <v>15.457946686305</v>
      </c>
      <c r="AD327" s="0" t="n">
        <f aca="false">DEGREES(ACOS(SIN(RADIANS($B$2))*SIN(RADIANS(T327))+COS(RADIANS($B$2))*COS(RADIANS(T327))*COS(RADIANS(AC327))))</f>
        <v>85.8331542863176</v>
      </c>
      <c r="AE327" s="0" t="n">
        <f aca="false">90-AD327</f>
        <v>4.16684571368239</v>
      </c>
      <c r="AF327" s="0" t="n">
        <f aca="false">IF(AE327&gt;85,0,IF(AE327&gt;5,58.1/TAN(RADIANS(AE327))-0.07/POWER(TAN(RADIANS(AE327)),3)+0.000086/POWER(TAN(RADIANS(AE327)),5),IF(AE327&gt;-0.575,1735+AE327*(-518.2+AE327*(103.4+AE327*(-12.79+AE327*0.711))),-20.772/TAN(RADIANS(AE327)))))/3600</f>
        <v>0.18334720894973</v>
      </c>
      <c r="AG327" s="0" t="n">
        <f aca="false">AE327+AF327</f>
        <v>4.35019292263212</v>
      </c>
      <c r="AH327" s="0" t="n">
        <f aca="false"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>194.526518677605</v>
      </c>
    </row>
    <row r="328" customFormat="false" ht="15" hidden="false" customHeight="false" outlineLevel="0" collapsed="false">
      <c r="D328" s="6" t="n">
        <f aca="false">D327+1</f>
        <v>44888</v>
      </c>
      <c r="E328" s="7" t="n">
        <f aca="false">$B$5</f>
        <v>0.541666666666667</v>
      </c>
      <c r="F328" s="8" t="n">
        <f aca="false">D328+2415018.5+E328-$B$4/24</f>
        <v>2459907</v>
      </c>
      <c r="G328" s="9" t="n">
        <f aca="false">(F328-2451545)/36525</f>
        <v>0.228939082819986</v>
      </c>
      <c r="I328" s="0" t="n">
        <f aca="false">MOD(280.46646+G328*(36000.76983+G328*0.0003032),360)</f>
        <v>242.449701585287</v>
      </c>
      <c r="J328" s="0" t="n">
        <f aca="false">357.52911+G328*(35999.05029-0.0001537*G328)</f>
        <v>8599.11865772727</v>
      </c>
      <c r="K328" s="0" t="n">
        <f aca="false">0.016708634-G328*(0.000042037+0.0000001267*G328)</f>
        <v>0.0166990034470353</v>
      </c>
      <c r="L328" s="0" t="n">
        <f aca="false">SIN(RADIANS(J328))*(1.914602-G328*(0.004817+0.000014*G328))+SIN(RADIANS(2*J328))*(0.019993-0.000101*G328)+SIN(RADIANS(3*J328))*0.000289</f>
        <v>-1.27238169691861</v>
      </c>
      <c r="M328" s="0" t="n">
        <f aca="false">I328+L328</f>
        <v>241.177319888368</v>
      </c>
      <c r="N328" s="0" t="n">
        <f aca="false">J328+L328</f>
        <v>8597.84627603035</v>
      </c>
      <c r="O328" s="0" t="n">
        <f aca="false">(1.000001018*(1-K328*K328))/(1+K328*COS(RADIANS(N328)))</f>
        <v>0.987497188584103</v>
      </c>
      <c r="P328" s="0" t="n">
        <f aca="false">M328-0.00569-0.00478*SIN(RADIANS(125.04-1934.136*G328))</f>
        <v>241.168416550735</v>
      </c>
      <c r="Q328" s="0" t="n">
        <f aca="false">23+(26+((21.448-G328*(46.815+G328*(0.00059-G328*0.001813))))/60)/60</f>
        <v>23.4363139465747</v>
      </c>
      <c r="R328" s="0" t="n">
        <f aca="false">Q328+0.00256*COS(RADIANS(125.04-1934.136*G328))</f>
        <v>23.4382091850008</v>
      </c>
      <c r="S328" s="0" t="n">
        <f aca="false">DEGREES(ATAN2(COS(RADIANS(P328)),COS(RADIANS(R328))*SIN(RADIANS(P328))))</f>
        <v>-120.962790455793</v>
      </c>
      <c r="T328" s="0" t="n">
        <f aca="false">DEGREES(ASIN(SIN(RADIANS(R328))*SIN(RADIANS(P328))))</f>
        <v>-20.3927787729248</v>
      </c>
      <c r="U328" s="0" t="n">
        <f aca="false">TAN(RADIANS(R328/2))*TAN(RADIANS(R328/2))</f>
        <v>0.0430304435303251</v>
      </c>
      <c r="V328" s="0" t="n">
        <f aca="false">4*DEGREES(U328*SIN(2*RADIANS(I328))-2*K328*SIN(RADIANS(J328))+4*K328*U328*SIN(RADIANS(J328))*COS(2*RADIANS(I328))-0.5*U328*U328*SIN(4*RADIANS(I328))-1.25*K328*K328*SIN(2*RADIANS(J328)))</f>
        <v>13.6228059874966</v>
      </c>
      <c r="W328" s="0" t="n">
        <f aca="false">DEGREES(ACOS(COS(RADIANS(90.833))/(COS(RADIANS($B$2))*COS(RADIANS(T328)))-TAN(RADIANS($B$2))*TAN(RADIANS(T328))))</f>
        <v>41.0377935162603</v>
      </c>
      <c r="X328" s="7" t="n">
        <f aca="false">(720-4*$B$3-V328+$B$4*60)/1440</f>
        <v>0.498919076397572</v>
      </c>
      <c r="Y328" s="10" t="n">
        <f aca="false">(X328*1440-W328*4)/1440</f>
        <v>0.384925205519071</v>
      </c>
      <c r="Z328" s="7" t="n">
        <f aca="false">(X328*1440+W328*4)/1440</f>
        <v>0.612912947276073</v>
      </c>
      <c r="AA328" s="0" t="n">
        <f aca="false">8*W328</f>
        <v>328.302348130082</v>
      </c>
      <c r="AB328" s="0" t="n">
        <f aca="false">MOD(E328*1440+V328+4*$B$3-60*$B$4,1440)</f>
        <v>781.556529987497</v>
      </c>
      <c r="AC328" s="0" t="n">
        <f aca="false">IF(AB328/4&lt;0,AB328/4+180,AB328/4-180)</f>
        <v>15.3891324968741</v>
      </c>
      <c r="AD328" s="0" t="n">
        <f aca="false">DEGREES(ACOS(SIN(RADIANS($B$2))*SIN(RADIANS(T328))+COS(RADIANS($B$2))*COS(RADIANS(T328))*COS(RADIANS(AC328))))</f>
        <v>86.0344113919848</v>
      </c>
      <c r="AE328" s="0" t="n">
        <f aca="false">90-AD328</f>
        <v>3.96558860801524</v>
      </c>
      <c r="AF328" s="0" t="n">
        <f aca="false">IF(AE328&gt;85,0,IF(AE328&gt;5,58.1/TAN(RADIANS(AE328))-0.07/POWER(TAN(RADIANS(AE328)),3)+0.000086/POWER(TAN(RADIANS(AE328)),5),IF(AE328&gt;-0.575,1735+AE328*(-518.2+AE328*(103.4+AE328*(-12.79+AE328*0.711))),-20.772/TAN(RADIANS(AE328)))))/3600</f>
        <v>0.190085244259634</v>
      </c>
      <c r="AG328" s="0" t="n">
        <f aca="false">AE328+AF328</f>
        <v>4.15567385227487</v>
      </c>
      <c r="AH328" s="0" t="n">
        <f aca="false"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>194.43835358602</v>
      </c>
    </row>
    <row r="329" customFormat="false" ht="15" hidden="false" customHeight="false" outlineLevel="0" collapsed="false">
      <c r="D329" s="6" t="n">
        <f aca="false">D328+1</f>
        <v>44889</v>
      </c>
      <c r="E329" s="7" t="n">
        <f aca="false">$B$5</f>
        <v>0.541666666666667</v>
      </c>
      <c r="F329" s="8" t="n">
        <f aca="false">D329+2415018.5+E329-$B$4/24</f>
        <v>2459908</v>
      </c>
      <c r="G329" s="9" t="n">
        <f aca="false">(F329-2451545)/36525</f>
        <v>0.228966461327858</v>
      </c>
      <c r="I329" s="0" t="n">
        <f aca="false">MOD(280.46646+G329*(36000.76983+G329*0.0003032),360)</f>
        <v>243.435348949253</v>
      </c>
      <c r="J329" s="0" t="n">
        <f aca="false">357.52911+G329*(35999.05029-0.0001537*G329)</f>
        <v>8600.10425800706</v>
      </c>
      <c r="K329" s="0" t="n">
        <f aca="false">0.016708634-G329*(0.000042037+0.0000001267*G329)</f>
        <v>0.0166990022945365</v>
      </c>
      <c r="L329" s="0" t="n">
        <f aca="false">SIN(RADIANS(J329))*(1.914602-G329*(0.004817+0.000014*G329))+SIN(RADIANS(2*J329))*(0.019993-0.000101*G329)+SIN(RADIANS(3*J329))*0.000289</f>
        <v>-1.24720850764105</v>
      </c>
      <c r="M329" s="0" t="n">
        <f aca="false">I329+L329</f>
        <v>242.188140441612</v>
      </c>
      <c r="N329" s="0" t="n">
        <f aca="false">J329+L329</f>
        <v>8598.85704949942</v>
      </c>
      <c r="O329" s="0" t="n">
        <f aca="false">(1.000001018*(1-K329*K329))/(1+K329*COS(RADIANS(N329)))</f>
        <v>0.987306267146993</v>
      </c>
      <c r="P329" s="0" t="n">
        <f aca="false">M329-0.00569-0.00478*SIN(RADIANS(125.04-1934.136*G329))</f>
        <v>242.17924037594</v>
      </c>
      <c r="Q329" s="0" t="n">
        <f aca="false">23+(26+((21.448-G329*(46.815+G329*(0.00059-G329*0.001813))))/60)/60</f>
        <v>23.4363135905402</v>
      </c>
      <c r="R329" s="0" t="n">
        <f aca="false">Q329+0.00256*COS(RADIANS(125.04-1934.136*G329))</f>
        <v>23.4382104186892</v>
      </c>
      <c r="S329" s="0" t="n">
        <f aca="false">DEGREES(ATAN2(COS(RADIANS(P329)),COS(RADIANS(R329))*SIN(RADIANS(P329))))</f>
        <v>-119.905791911173</v>
      </c>
      <c r="T329" s="0" t="n">
        <f aca="false">DEGREES(ASIN(SIN(RADIANS(R329))*SIN(RADIANS(P329))))</f>
        <v>-20.5964444059957</v>
      </c>
      <c r="U329" s="0" t="n">
        <f aca="false">TAN(RADIANS(R329/2))*TAN(RADIANS(R329/2))</f>
        <v>0.0430304481890573</v>
      </c>
      <c r="V329" s="0" t="n">
        <f aca="false">4*DEGREES(U329*SIN(2*RADIANS(I329))-2*K329*SIN(RADIANS(J329))+4*K329*U329*SIN(RADIANS(J329))*COS(2*RADIANS(I329))-0.5*U329*U329*SIN(4*RADIANS(I329))-1.25*K329*K329*SIN(2*RADIANS(J329)))</f>
        <v>13.3346089703055</v>
      </c>
      <c r="W329" s="0" t="n">
        <f aca="false">DEGREES(ACOS(COS(RADIANS(90.833))/(COS(RADIANS($B$2))*COS(RADIANS(T329)))-TAN(RADIANS($B$2))*TAN(RADIANS(T329))))</f>
        <v>40.2843152992151</v>
      </c>
      <c r="X329" s="7" t="n">
        <f aca="false">(720-4*$B$3-V329+$B$4*60)/1440</f>
        <v>0.499119213215066</v>
      </c>
      <c r="Y329" s="10" t="n">
        <f aca="false">(X329*1440-W329*4)/1440</f>
        <v>0.387218337383913</v>
      </c>
      <c r="Z329" s="7" t="n">
        <f aca="false">(X329*1440+W329*4)/1440</f>
        <v>0.611020089046219</v>
      </c>
      <c r="AA329" s="0" t="n">
        <f aca="false">8*W329</f>
        <v>322.274522393721</v>
      </c>
      <c r="AB329" s="0" t="n">
        <f aca="false">MOD(E329*1440+V329+4*$B$3-60*$B$4,1440)</f>
        <v>781.268332970306</v>
      </c>
      <c r="AC329" s="0" t="n">
        <f aca="false">IF(AB329/4&lt;0,AB329/4+180,AB329/4-180)</f>
        <v>15.3170832425764</v>
      </c>
      <c r="AD329" s="0" t="n">
        <f aca="false">DEGREES(ACOS(SIN(RADIANS($B$2))*SIN(RADIANS(T329))+COS(RADIANS($B$2))*COS(RADIANS(T329))*COS(RADIANS(AC329))))</f>
        <v>86.2291548130896</v>
      </c>
      <c r="AE329" s="0" t="n">
        <f aca="false">90-AD329</f>
        <v>3.77084518691038</v>
      </c>
      <c r="AF329" s="0" t="n">
        <f aca="false">IF(AE329&gt;85,0,IF(AE329&gt;5,58.1/TAN(RADIANS(AE329))-0.07/POWER(TAN(RADIANS(AE329)),3)+0.000086/POWER(TAN(RADIANS(AE329)),5),IF(AE329&gt;-0.575,1735+AE329*(-518.2+AE329*(103.4+AE329*(-12.79+AE329*0.711))),-20.772/TAN(RADIANS(AE329)))))/3600</f>
        <v>0.196998187698577</v>
      </c>
      <c r="AG329" s="0" t="n">
        <f aca="false">AE329+AF329</f>
        <v>3.96784337460895</v>
      </c>
      <c r="AH329" s="0" t="n">
        <f aca="false"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>194.348095516817</v>
      </c>
    </row>
    <row r="330" customFormat="false" ht="15" hidden="false" customHeight="false" outlineLevel="0" collapsed="false">
      <c r="D330" s="6" t="n">
        <f aca="false">D329+1</f>
        <v>44890</v>
      </c>
      <c r="E330" s="7" t="n">
        <f aca="false">$B$5</f>
        <v>0.541666666666667</v>
      </c>
      <c r="F330" s="8" t="n">
        <f aca="false">D330+2415018.5+E330-$B$4/24</f>
        <v>2459909</v>
      </c>
      <c r="G330" s="9" t="n">
        <f aca="false">(F330-2451545)/36525</f>
        <v>0.228993839835729</v>
      </c>
      <c r="I330" s="0" t="n">
        <f aca="false">MOD(280.46646+G330*(36000.76983+G330*0.0003032),360)</f>
        <v>244.420996313218</v>
      </c>
      <c r="J330" s="0" t="n">
        <f aca="false">357.52911+G330*(35999.05029-0.0001537*G330)</f>
        <v>8601.08985828686</v>
      </c>
      <c r="K330" s="0" t="n">
        <f aca="false">0.016708634-G330*(0.000042037+0.0000001267*G330)</f>
        <v>0.0166990011420376</v>
      </c>
      <c r="L330" s="0" t="n">
        <f aca="false">SIN(RADIANS(J330))*(1.914602-G330*(0.004817+0.000014*G330))+SIN(RADIANS(2*J330))*(0.019993-0.000101*G330)+SIN(RADIANS(3*J330))*0.000289</f>
        <v>-1.22164823317017</v>
      </c>
      <c r="M330" s="0" t="n">
        <f aca="false">I330+L330</f>
        <v>243.199348080048</v>
      </c>
      <c r="N330" s="0" t="n">
        <f aca="false">J330+L330</f>
        <v>8599.86821005369</v>
      </c>
      <c r="O330" s="0" t="n">
        <f aca="false">(1.000001018*(1-K330*K330))/(1+K330*COS(RADIANS(N330)))</f>
        <v>0.987119163153125</v>
      </c>
      <c r="P330" s="0" t="n">
        <f aca="false">M330-0.00569-0.00478*SIN(RADIANS(125.04-1934.136*G330))</f>
        <v>243.190451289078</v>
      </c>
      <c r="Q330" s="0" t="n">
        <f aca="false">23+(26+((21.448-G330*(46.815+G330*(0.00059-G330*0.001813))))/60)/60</f>
        <v>23.4363132345056</v>
      </c>
      <c r="R330" s="0" t="n">
        <f aca="false">Q330+0.00256*COS(RADIANS(125.04-1934.136*G330))</f>
        <v>23.4382116507574</v>
      </c>
      <c r="S330" s="0" t="n">
        <f aca="false">DEGREES(ATAN2(COS(RADIANS(P330)),COS(RADIANS(R330))*SIN(RADIANS(P330))))</f>
        <v>-118.845604151786</v>
      </c>
      <c r="T330" s="0" t="n">
        <f aca="false">DEGREES(ASIN(SIN(RADIANS(R330))*SIN(RADIANS(P330))))</f>
        <v>-20.7937462950837</v>
      </c>
      <c r="U330" s="0" t="n">
        <f aca="false">TAN(RADIANS(R330/2))*TAN(RADIANS(R330/2))</f>
        <v>0.0430304528416715</v>
      </c>
      <c r="V330" s="0" t="n">
        <f aca="false">4*DEGREES(U330*SIN(2*RADIANS(I330))-2*K330*SIN(RADIANS(J330))+4*K330*U330*SIN(RADIANS(J330))*COS(2*RADIANS(I330))-0.5*U330*U330*SIN(4*RADIANS(I330))-1.25*K330*K330*SIN(2*RADIANS(J330)))</f>
        <v>13.0337104852723</v>
      </c>
      <c r="W330" s="0" t="n">
        <f aca="false">DEGREES(ACOS(COS(RADIANS(90.833))/(COS(RADIANS($B$2))*COS(RADIANS(T330)))-TAN(RADIANS($B$2))*TAN(RADIANS(T330))))</f>
        <v>39.5411336442308</v>
      </c>
      <c r="X330" s="7" t="n">
        <f aca="false">(720-4*$B$3-V330+$B$4*60)/1440</f>
        <v>0.499328170496339</v>
      </c>
      <c r="Y330" s="10" t="n">
        <f aca="false">(X330*1440-W330*4)/1440</f>
        <v>0.389491688151253</v>
      </c>
      <c r="Z330" s="7" t="n">
        <f aca="false">(X330*1440+W330*4)/1440</f>
        <v>0.609164652841424</v>
      </c>
      <c r="AA330" s="0" t="n">
        <f aca="false">8*W330</f>
        <v>316.329069153847</v>
      </c>
      <c r="AB330" s="0" t="n">
        <f aca="false">MOD(E330*1440+V330+4*$B$3-60*$B$4,1440)</f>
        <v>780.967434485272</v>
      </c>
      <c r="AC330" s="0" t="n">
        <f aca="false">IF(AB330/4&lt;0,AB330/4+180,AB330/4-180)</f>
        <v>15.2418586213181</v>
      </c>
      <c r="AD330" s="0" t="n">
        <f aca="false">DEGREES(ACOS(SIN(RADIANS($B$2))*SIN(RADIANS(T330))+COS(RADIANS($B$2))*COS(RADIANS(T330))*COS(RADIANS(AC330))))</f>
        <v>86.4173011249764</v>
      </c>
      <c r="AE330" s="0" t="n">
        <f aca="false">90-AD330</f>
        <v>3.58269887502365</v>
      </c>
      <c r="AF330" s="0" t="n">
        <f aca="false">IF(AE330&gt;85,0,IF(AE330&gt;5,58.1/TAN(RADIANS(AE330))-0.07/POWER(TAN(RADIANS(AE330)),3)+0.000086/POWER(TAN(RADIANS(AE330)),5),IF(AE330&gt;-0.575,1735+AE330*(-518.2+AE330*(103.4+AE330*(-12.79+AE330*0.711))),-20.772/TAN(RADIANS(AE330)))))/3600</f>
        <v>0.204064851404117</v>
      </c>
      <c r="AG330" s="0" t="n">
        <f aca="false">AE330+AF330</f>
        <v>3.78676372642777</v>
      </c>
      <c r="AH330" s="0" t="n">
        <f aca="false"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>194.255813027576</v>
      </c>
    </row>
    <row r="331" customFormat="false" ht="15" hidden="false" customHeight="false" outlineLevel="0" collapsed="false">
      <c r="D331" s="6" t="n">
        <f aca="false">D330+1</f>
        <v>44891</v>
      </c>
      <c r="E331" s="7" t="n">
        <f aca="false">$B$5</f>
        <v>0.541666666666667</v>
      </c>
      <c r="F331" s="8" t="n">
        <f aca="false">D331+2415018.5+E331-$B$4/24</f>
        <v>2459910</v>
      </c>
      <c r="G331" s="9" t="n">
        <f aca="false">(F331-2451545)/36525</f>
        <v>0.2290212183436</v>
      </c>
      <c r="I331" s="0" t="n">
        <f aca="false">MOD(280.46646+G331*(36000.76983+G331*0.0003032),360)</f>
        <v>245.406643677185</v>
      </c>
      <c r="J331" s="0" t="n">
        <f aca="false">357.52911+G331*(35999.05029-0.0001537*G331)</f>
        <v>8602.07545856666</v>
      </c>
      <c r="K331" s="0" t="n">
        <f aca="false">0.016708634-G331*(0.000042037+0.0000001267*G331)</f>
        <v>0.0166989999895385</v>
      </c>
      <c r="L331" s="0" t="n">
        <f aca="false">SIN(RADIANS(J331))*(1.914602-G331*(0.004817+0.000014*G331))+SIN(RADIANS(2*J331))*(0.019993-0.000101*G331)+SIN(RADIANS(3*J331))*0.000289</f>
        <v>-1.19570853856155</v>
      </c>
      <c r="M331" s="0" t="n">
        <f aca="false">I331+L331</f>
        <v>244.210935138623</v>
      </c>
      <c r="N331" s="0" t="n">
        <f aca="false">J331+L331</f>
        <v>8600.8797500281</v>
      </c>
      <c r="O331" s="0" t="n">
        <f aca="false">(1.000001018*(1-K331*K331))/(1+K331*COS(RADIANS(N331)))</f>
        <v>0.986935936332937</v>
      </c>
      <c r="P331" s="0" t="n">
        <f aca="false">M331-0.00569-0.00478*SIN(RADIANS(125.04-1934.136*G331))</f>
        <v>244.202041625095</v>
      </c>
      <c r="Q331" s="0" t="n">
        <f aca="false">23+(26+((21.448-G331*(46.815+G331*(0.00059-G331*0.001813))))/60)/60</f>
        <v>23.436312878471</v>
      </c>
      <c r="R331" s="0" t="n">
        <f aca="false">Q331+0.00256*COS(RADIANS(125.04-1934.136*G331))</f>
        <v>23.438212881204</v>
      </c>
      <c r="S331" s="0" t="n">
        <f aca="false">DEGREES(ATAN2(COS(RADIANS(P331)),COS(RADIANS(R331))*SIN(RADIANS(P331))))</f>
        <v>-117.782286839493</v>
      </c>
      <c r="T331" s="0" t="n">
        <f aca="false">DEGREES(ASIN(SIN(RADIANS(R331))*SIN(RADIANS(P331))))</f>
        <v>-20.9845911528915</v>
      </c>
      <c r="U331" s="0" t="n">
        <f aca="false">TAN(RADIANS(R331/2))*TAN(RADIANS(R331/2))</f>
        <v>0.0430304574881624</v>
      </c>
      <c r="V331" s="0" t="n">
        <f aca="false">4*DEGREES(U331*SIN(2*RADIANS(I331))-2*K331*SIN(RADIANS(J331))+4*K331*U331*SIN(RADIANS(J331))*COS(2*RADIANS(I331))-0.5*U331*U331*SIN(4*RADIANS(I331))-1.25*K331*K331*SIN(2*RADIANS(J331)))</f>
        <v>12.72036780558</v>
      </c>
      <c r="W331" s="0" t="n">
        <f aca="false">DEGREES(ACOS(COS(RADIANS(90.833))/(COS(RADIANS($B$2))*COS(RADIANS(T331)))-TAN(RADIANS($B$2))*TAN(RADIANS(T331))))</f>
        <v>38.8091340004911</v>
      </c>
      <c r="X331" s="7" t="n">
        <f aca="false">(720-4*$B$3-V331+$B$4*60)/1440</f>
        <v>0.499545769579458</v>
      </c>
      <c r="Y331" s="10" t="n">
        <f aca="false">(X331*1440-W331*4)/1440</f>
        <v>0.391742619578094</v>
      </c>
      <c r="Z331" s="7" t="n">
        <f aca="false">(X331*1440+W331*4)/1440</f>
        <v>0.607348919580823</v>
      </c>
      <c r="AA331" s="0" t="n">
        <f aca="false">8*W331</f>
        <v>310.473072003929</v>
      </c>
      <c r="AB331" s="0" t="n">
        <f aca="false">MOD(E331*1440+V331+4*$B$3-60*$B$4,1440)</f>
        <v>780.65409180558</v>
      </c>
      <c r="AC331" s="0" t="n">
        <f aca="false">IF(AB331/4&lt;0,AB331/4+180,AB331/4-180)</f>
        <v>15.163522951395</v>
      </c>
      <c r="AD331" s="0" t="n">
        <f aca="false">DEGREES(ACOS(SIN(RADIANS($B$2))*SIN(RADIANS(T331))+COS(RADIANS($B$2))*COS(RADIANS(T331))*COS(RADIANS(AC331))))</f>
        <v>86.5987692368574</v>
      </c>
      <c r="AE331" s="0" t="n">
        <f aca="false">90-AD331</f>
        <v>3.40123076314259</v>
      </c>
      <c r="AF331" s="0" t="n">
        <f aca="false">IF(AE331&gt;85,0,IF(AE331&gt;5,58.1/TAN(RADIANS(AE331))-0.07/POWER(TAN(RADIANS(AE331)),3)+0.000086/POWER(TAN(RADIANS(AE331)),5),IF(AE331&gt;-0.575,1735+AE331*(-518.2+AE331*(103.4+AE331*(-12.79+AE331*0.711))),-20.772/TAN(RADIANS(AE331)))))/3600</f>
        <v>0.211266282663464</v>
      </c>
      <c r="AG331" s="0" t="n">
        <f aca="false">AE331+AF331</f>
        <v>3.61249704580606</v>
      </c>
      <c r="AH331" s="0" t="n">
        <f aca="false"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>194.161577476939</v>
      </c>
    </row>
    <row r="332" customFormat="false" ht="15" hidden="false" customHeight="false" outlineLevel="0" collapsed="false">
      <c r="D332" s="6" t="n">
        <f aca="false">D331+1</f>
        <v>44892</v>
      </c>
      <c r="E332" s="7" t="n">
        <f aca="false">$B$5</f>
        <v>0.541666666666667</v>
      </c>
      <c r="F332" s="8" t="n">
        <f aca="false">D332+2415018.5+E332-$B$4/24</f>
        <v>2459911</v>
      </c>
      <c r="G332" s="9" t="n">
        <f aca="false">(F332-2451545)/36525</f>
        <v>0.229048596851472</v>
      </c>
      <c r="I332" s="0" t="n">
        <f aca="false">MOD(280.46646+G332*(36000.76983+G332*0.0003032),360)</f>
        <v>246.392291041151</v>
      </c>
      <c r="J332" s="0" t="n">
        <f aca="false">357.52911+G332*(35999.05029-0.0001537*G332)</f>
        <v>8603.06105884646</v>
      </c>
      <c r="K332" s="0" t="n">
        <f aca="false">0.016708634-G332*(0.000042037+0.0000001267*G332)</f>
        <v>0.0166989988370392</v>
      </c>
      <c r="L332" s="0" t="n">
        <f aca="false">SIN(RADIANS(J332))*(1.914602-G332*(0.004817+0.000014*G332))+SIN(RADIANS(2*J332))*(0.019993-0.000101*G332)+SIN(RADIANS(3*J332))*0.000289</f>
        <v>-1.16939722327314</v>
      </c>
      <c r="M332" s="0" t="n">
        <f aca="false">I332+L332</f>
        <v>245.222893817878</v>
      </c>
      <c r="N332" s="0" t="n">
        <f aca="false">J332+L332</f>
        <v>8601.89166162318</v>
      </c>
      <c r="O332" s="0" t="n">
        <f aca="false">(1.000001018*(1-K332*K332))/(1+K332*COS(RADIANS(N332)))</f>
        <v>0.986756645244138</v>
      </c>
      <c r="P332" s="0" t="n">
        <f aca="false">M332-0.00569-0.00478*SIN(RADIANS(125.04-1934.136*G332))</f>
        <v>245.214003584528</v>
      </c>
      <c r="Q332" s="0" t="n">
        <f aca="false">23+(26+((21.448-G332*(46.815+G332*(0.00059-G332*0.001813))))/60)/60</f>
        <v>23.4363125224365</v>
      </c>
      <c r="R332" s="0" t="n">
        <f aca="false">Q332+0.00256*COS(RADIANS(125.04-1934.136*G332))</f>
        <v>23.4382141100276</v>
      </c>
      <c r="S332" s="0" t="n">
        <f aca="false">DEGREES(ATAN2(COS(RADIANS(P332)),COS(RADIANS(R332))*SIN(RADIANS(P332))))</f>
        <v>-116.715904379035</v>
      </c>
      <c r="T332" s="0" t="n">
        <f aca="false">DEGREES(ASIN(SIN(RADIANS(R332))*SIN(RADIANS(P332))))</f>
        <v>-21.1688877540561</v>
      </c>
      <c r="U332" s="0" t="n">
        <f aca="false">TAN(RADIANS(R332/2))*TAN(RADIANS(R332/2))</f>
        <v>0.0430304621285249</v>
      </c>
      <c r="V332" s="0" t="n">
        <f aca="false">4*DEGREES(U332*SIN(2*RADIANS(I332))-2*K332*SIN(RADIANS(J332))+4*K332*U332*SIN(RADIANS(J332))*COS(2*RADIANS(I332))-0.5*U332*U332*SIN(4*RADIANS(I332))-1.25*K332*K332*SIN(2*RADIANS(J332)))</f>
        <v>12.3948564690646</v>
      </c>
      <c r="W332" s="0" t="n">
        <f aca="false">DEGREES(ACOS(COS(RADIANS(90.833))/(COS(RADIANS($B$2))*COS(RADIANS(T332)))-TAN(RADIANS($B$2))*TAN(RADIANS(T332))))</f>
        <v>38.0892579700865</v>
      </c>
      <c r="X332" s="7" t="n">
        <f aca="false">(720-4*$B$3-V332+$B$4*60)/1440</f>
        <v>0.499771819118705</v>
      </c>
      <c r="Y332" s="10" t="n">
        <f aca="false">(X332*1440-W332*4)/1440</f>
        <v>0.393968324757354</v>
      </c>
      <c r="Z332" s="7" t="n">
        <f aca="false">(X332*1440+W332*4)/1440</f>
        <v>0.605575313480057</v>
      </c>
      <c r="AA332" s="0" t="n">
        <f aca="false">8*W332</f>
        <v>304.714063760692</v>
      </c>
      <c r="AB332" s="0" t="n">
        <f aca="false">MOD(E332*1440+V332+4*$B$3-60*$B$4,1440)</f>
        <v>780.328580469065</v>
      </c>
      <c r="AC332" s="0" t="n">
        <f aca="false">IF(AB332/4&lt;0,AB332/4+180,AB332/4-180)</f>
        <v>15.0821451172662</v>
      </c>
      <c r="AD332" s="0" t="n">
        <f aca="false">DEGREES(ACOS(SIN(RADIANS($B$2))*SIN(RADIANS(T332))+COS(RADIANS($B$2))*COS(RADIANS(T332))*COS(RADIANS(AC332))))</f>
        <v>86.7734804762109</v>
      </c>
      <c r="AE332" s="0" t="n">
        <f aca="false">90-AD332</f>
        <v>3.22651952378908</v>
      </c>
      <c r="AF332" s="0" t="n">
        <f aca="false">IF(AE332&gt;85,0,IF(AE332&gt;5,58.1/TAN(RADIANS(AE332))-0.07/POWER(TAN(RADIANS(AE332)),3)+0.000086/POWER(TAN(RADIANS(AE332)),5),IF(AE332&gt;-0.575,1735+AE332*(-518.2+AE332*(103.4+AE332*(-12.79+AE332*0.711))),-20.772/TAN(RADIANS(AE332)))))/3600</f>
        <v>0.21858412666137</v>
      </c>
      <c r="AG332" s="0" t="n">
        <f aca="false">AE332+AF332</f>
        <v>3.44510365045045</v>
      </c>
      <c r="AH332" s="0" t="n">
        <f aca="false"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>194.065462939872</v>
      </c>
    </row>
    <row r="333" customFormat="false" ht="15" hidden="false" customHeight="false" outlineLevel="0" collapsed="false">
      <c r="D333" s="6" t="n">
        <f aca="false">D332+1</f>
        <v>44893</v>
      </c>
      <c r="E333" s="7" t="n">
        <f aca="false">$B$5</f>
        <v>0.541666666666667</v>
      </c>
      <c r="F333" s="8" t="n">
        <f aca="false">D333+2415018.5+E333-$B$4/24</f>
        <v>2459912</v>
      </c>
      <c r="G333" s="9" t="n">
        <f aca="false">(F333-2451545)/36525</f>
        <v>0.229075975359343</v>
      </c>
      <c r="I333" s="0" t="n">
        <f aca="false">MOD(280.46646+G333*(36000.76983+G333*0.0003032),360)</f>
        <v>247.377938405118</v>
      </c>
      <c r="J333" s="0" t="n">
        <f aca="false">357.52911+G333*(35999.05029-0.0001537*G333)</f>
        <v>8604.04665912625</v>
      </c>
      <c r="K333" s="0" t="n">
        <f aca="false">0.016708634-G333*(0.000042037+0.0000001267*G333)</f>
        <v>0.0166989976845396</v>
      </c>
      <c r="L333" s="0" t="n">
        <f aca="false">SIN(RADIANS(J333))*(1.914602-G333*(0.004817+0.000014*G333))+SIN(RADIANS(2*J333))*(0.019993-0.000101*G333)+SIN(RADIANS(3*J333))*0.000289</f>
        <v>-1.14272221873253</v>
      </c>
      <c r="M333" s="0" t="n">
        <f aca="false">I333+L333</f>
        <v>246.235216186385</v>
      </c>
      <c r="N333" s="0" t="n">
        <f aca="false">J333+L333</f>
        <v>8602.90393690752</v>
      </c>
      <c r="O333" s="0" t="n">
        <f aca="false">(1.000001018*(1-K333*K333))/(1+K333*COS(RADIANS(N333)))</f>
        <v>0.986581347248939</v>
      </c>
      <c r="P333" s="0" t="n">
        <f aca="false">M333-0.00569-0.00478*SIN(RADIANS(125.04-1934.136*G333))</f>
        <v>246.226329235947</v>
      </c>
      <c r="Q333" s="0" t="n">
        <f aca="false">23+(26+((21.448-G333*(46.815+G333*(0.00059-G333*0.001813))))/60)/60</f>
        <v>23.4363121664019</v>
      </c>
      <c r="R333" s="0" t="n">
        <f aca="false">Q333+0.00256*COS(RADIANS(125.04-1934.136*G333))</f>
        <v>23.4382153372269</v>
      </c>
      <c r="S333" s="0" t="n">
        <f aca="false">DEGREES(ATAN2(COS(RADIANS(P333)),COS(RADIANS(R333))*SIN(RADIANS(P333))))</f>
        <v>-115.646525892516</v>
      </c>
      <c r="T333" s="0" t="n">
        <f aca="false">DEGREES(ASIN(SIN(RADIANS(R333))*SIN(RADIANS(P333))))</f>
        <v>-21.3465470517722</v>
      </c>
      <c r="U333" s="0" t="n">
        <f aca="false">TAN(RADIANS(R333/2))*TAN(RADIANS(R333/2))</f>
        <v>0.043030466762754</v>
      </c>
      <c r="V333" s="0" t="n">
        <f aca="false">4*DEGREES(U333*SIN(2*RADIANS(I333))-2*K333*SIN(RADIANS(J333))+4*K333*U333*SIN(RADIANS(J333))*COS(2*RADIANS(I333))-0.5*U333*U333*SIN(4*RADIANS(I333))-1.25*K333*K333*SIN(2*RADIANS(J333)))</f>
        <v>12.0574700201154</v>
      </c>
      <c r="W333" s="0" t="n">
        <f aca="false">DEGREES(ACOS(COS(RADIANS(90.833))/(COS(RADIANS($B$2))*COS(RADIANS(T333)))-TAN(RADIANS($B$2))*TAN(RADIANS(T333))))</f>
        <v>37.3825051523655</v>
      </c>
      <c r="X333" s="7" t="n">
        <f aca="false">(720-4*$B$3-V333+$B$4*60)/1440</f>
        <v>0.500006115263809</v>
      </c>
      <c r="Y333" s="10" t="n">
        <f aca="false">(X333*1440-W333*4)/1440</f>
        <v>0.396165823173905</v>
      </c>
      <c r="Z333" s="7" t="n">
        <f aca="false">(X333*1440+W333*4)/1440</f>
        <v>0.603846407353713</v>
      </c>
      <c r="AA333" s="0" t="n">
        <f aca="false">8*W333</f>
        <v>299.060041218924</v>
      </c>
      <c r="AB333" s="0" t="n">
        <f aca="false">MOD(E333*1440+V333+4*$B$3-60*$B$4,1440)</f>
        <v>779.991194020115</v>
      </c>
      <c r="AC333" s="0" t="n">
        <f aca="false">IF(AB333/4&lt;0,AB333/4+180,AB333/4-180)</f>
        <v>14.9977985050288</v>
      </c>
      <c r="AD333" s="0" t="n">
        <f aca="false">DEGREES(ACOS(SIN(RADIANS($B$2))*SIN(RADIANS(T333))+COS(RADIANS($B$2))*COS(RADIANS(T333))*COS(RADIANS(AC333))))</f>
        <v>86.9413586724863</v>
      </c>
      <c r="AE333" s="0" t="n">
        <f aca="false">90-AD333</f>
        <v>3.05864132751373</v>
      </c>
      <c r="AF333" s="0" t="n">
        <f aca="false">IF(AE333&gt;85,0,IF(AE333&gt;5,58.1/TAN(RADIANS(AE333))-0.07/POWER(TAN(RADIANS(AE333)),3)+0.000086/POWER(TAN(RADIANS(AE333)),5),IF(AE333&gt;-0.575,1735+AE333*(-518.2+AE333*(103.4+AE333*(-12.79+AE333*0.711))),-20.772/TAN(RADIANS(AE333)))))/3600</f>
        <v>0.225999276426467</v>
      </c>
      <c r="AG333" s="0" t="n">
        <f aca="false">AE333+AF333</f>
        <v>3.28464060394019</v>
      </c>
      <c r="AH333" s="0" t="n">
        <f aca="false"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>193.967546118366</v>
      </c>
    </row>
    <row r="334" customFormat="false" ht="15" hidden="false" customHeight="false" outlineLevel="0" collapsed="false">
      <c r="D334" s="6" t="n">
        <f aca="false">D333+1</f>
        <v>44894</v>
      </c>
      <c r="E334" s="7" t="n">
        <f aca="false">$B$5</f>
        <v>0.541666666666667</v>
      </c>
      <c r="F334" s="8" t="n">
        <f aca="false">D334+2415018.5+E334-$B$4/24</f>
        <v>2459913</v>
      </c>
      <c r="G334" s="9" t="n">
        <f aca="false">(F334-2451545)/36525</f>
        <v>0.229103353867214</v>
      </c>
      <c r="I334" s="0" t="n">
        <f aca="false">MOD(280.46646+G334*(36000.76983+G334*0.0003032),360)</f>
        <v>248.363585769084</v>
      </c>
      <c r="J334" s="0" t="n">
        <f aca="false">357.52911+G334*(35999.05029-0.0001537*G334)</f>
        <v>8605.03225940605</v>
      </c>
      <c r="K334" s="0" t="n">
        <f aca="false">0.016708634-G334*(0.000042037+0.0000001267*G334)</f>
        <v>0.01669899653204</v>
      </c>
      <c r="L334" s="0" t="n">
        <f aca="false">SIN(RADIANS(J334))*(1.914602-G334*(0.004817+0.000014*G334))+SIN(RADIANS(2*J334))*(0.019993-0.000101*G334)+SIN(RADIANS(3*J334))*0.000289</f>
        <v>-1.11569158583787</v>
      </c>
      <c r="M334" s="0" t="n">
        <f aca="false">I334+L334</f>
        <v>247.247894183246</v>
      </c>
      <c r="N334" s="0" t="n">
        <f aca="false">J334+L334</f>
        <v>8603.91656782022</v>
      </c>
      <c r="O334" s="0" t="n">
        <f aca="false">(1.000001018*(1-K334*K334))/(1+K334*COS(RADIANS(N334)))</f>
        <v>0.986410098491674</v>
      </c>
      <c r="P334" s="0" t="n">
        <f aca="false">M334-0.00569-0.00478*SIN(RADIANS(125.04-1934.136*G334))</f>
        <v>247.239010518451</v>
      </c>
      <c r="Q334" s="0" t="n">
        <f aca="false">23+(26+((21.448-G334*(46.815+G334*(0.00059-G334*0.001813))))/60)/60</f>
        <v>23.4363118103673</v>
      </c>
      <c r="R334" s="0" t="n">
        <f aca="false">Q334+0.00256*COS(RADIANS(125.04-1934.136*G334))</f>
        <v>23.4382165628006</v>
      </c>
      <c r="S334" s="0" t="n">
        <f aca="false">DEGREES(ATAN2(COS(RADIANS(P334)),COS(RADIANS(R334))*SIN(RADIANS(P334))))</f>
        <v>-114.57422518194</v>
      </c>
      <c r="T334" s="0" t="n">
        <f aca="false">DEGREES(ASIN(SIN(RADIANS(R334))*SIN(RADIANS(P334))))</f>
        <v>-21.517482294541</v>
      </c>
      <c r="U334" s="0" t="n">
        <f aca="false">TAN(RADIANS(R334/2))*TAN(RADIANS(R334/2))</f>
        <v>0.0430304713908444</v>
      </c>
      <c r="V334" s="0" t="n">
        <f aca="false">4*DEGREES(U334*SIN(2*RADIANS(I334))-2*K334*SIN(RADIANS(J334))+4*K334*U334*SIN(RADIANS(J334))*COS(2*RADIANS(I334))-0.5*U334*U334*SIN(4*RADIANS(I334))-1.25*K334*K334*SIN(2*RADIANS(J334)))</f>
        <v>11.708519710487</v>
      </c>
      <c r="W334" s="0" t="n">
        <f aca="false">DEGREES(ACOS(COS(RADIANS(90.833))/(COS(RADIANS($B$2))*COS(RADIANS(T334)))-TAN(RADIANS($B$2))*TAN(RADIANS(T334))))</f>
        <v>36.6899346537501</v>
      </c>
      <c r="X334" s="7" t="n">
        <f aca="false">(720-4*$B$3-V334+$B$4*60)/1440</f>
        <v>0.500248441867717</v>
      </c>
      <c r="Y334" s="10" t="n">
        <f aca="false">(X334*1440-W334*4)/1440</f>
        <v>0.398331956718412</v>
      </c>
      <c r="Z334" s="7" t="n">
        <f aca="false">(X334*1440+W334*4)/1440</f>
        <v>0.602164927017023</v>
      </c>
      <c r="AA334" s="0" t="n">
        <f aca="false">8*W334</f>
        <v>293.519477230001</v>
      </c>
      <c r="AB334" s="0" t="n">
        <f aca="false">MOD(E334*1440+V334+4*$B$3-60*$B$4,1440)</f>
        <v>779.642243710487</v>
      </c>
      <c r="AC334" s="0" t="n">
        <f aca="false">IF(AB334/4&lt;0,AB334/4+180,AB334/4-180)</f>
        <v>14.9105609276218</v>
      </c>
      <c r="AD334" s="0" t="n">
        <f aca="false">DEGREES(ACOS(SIN(RADIANS($B$2))*SIN(RADIANS(T334))+COS(RADIANS($B$2))*COS(RADIANS(T334))*COS(RADIANS(AC334))))</f>
        <v>87.1023302399262</v>
      </c>
      <c r="AE334" s="0" t="n">
        <f aca="false">90-AD334</f>
        <v>2.89766976007383</v>
      </c>
      <c r="AF334" s="0" t="n">
        <f aca="false">IF(AE334&gt;85,0,IF(AE334&gt;5,58.1/TAN(RADIANS(AE334))-0.07/POWER(TAN(RADIANS(AE334)),3)+0.000086/POWER(TAN(RADIANS(AE334)),5),IF(AE334&gt;-0.575,1735+AE334*(-518.2+AE334*(103.4+AE334*(-12.79+AE334*0.711))),-20.772/TAN(RADIANS(AE334)))))/3600</f>
        <v>0.233490799529538</v>
      </c>
      <c r="AG334" s="0" t="n">
        <f aca="false">AE334+AF334</f>
        <v>3.13116055960336</v>
      </c>
      <c r="AH334" s="0" t="n">
        <f aca="false"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>193.867906247863</v>
      </c>
    </row>
    <row r="335" customFormat="false" ht="15" hidden="false" customHeight="false" outlineLevel="0" collapsed="false">
      <c r="D335" s="6" t="n">
        <f aca="false">D334+1</f>
        <v>44895</v>
      </c>
      <c r="E335" s="7" t="n">
        <f aca="false">$B$5</f>
        <v>0.541666666666667</v>
      </c>
      <c r="F335" s="8" t="n">
        <f aca="false">D335+2415018.5+E335-$B$4/24</f>
        <v>2459914</v>
      </c>
      <c r="G335" s="9" t="n">
        <f aca="false">(F335-2451545)/36525</f>
        <v>0.229130732375086</v>
      </c>
      <c r="I335" s="0" t="n">
        <f aca="false">MOD(280.46646+G335*(36000.76983+G335*0.0003032),360)</f>
        <v>249.349233133053</v>
      </c>
      <c r="J335" s="0" t="n">
        <f aca="false">357.52911+G335*(35999.05029-0.0001537*G335)</f>
        <v>8606.01785968585</v>
      </c>
      <c r="K335" s="0" t="n">
        <f aca="false">0.016708634-G335*(0.000042037+0.0000001267*G335)</f>
        <v>0.0166989953795401</v>
      </c>
      <c r="L335" s="0" t="n">
        <f aca="false">SIN(RADIANS(J335))*(1.914602-G335*(0.004817+0.000014*G335))+SIN(RADIANS(2*J335))*(0.019993-0.000101*G335)+SIN(RADIANS(3*J335))*0.000289</f>
        <v>-1.08831351239109</v>
      </c>
      <c r="M335" s="0" t="n">
        <f aca="false">I335+L335</f>
        <v>248.260919620662</v>
      </c>
      <c r="N335" s="0" t="n">
        <f aca="false">J335+L335</f>
        <v>8604.92954617346</v>
      </c>
      <c r="O335" s="0" t="n">
        <f aca="false">(1.000001018*(1-K335*K335))/(1+K335*COS(RADIANS(N335)))</f>
        <v>0.986242953876821</v>
      </c>
      <c r="P335" s="0" t="n">
        <f aca="false">M335-0.00569-0.00478*SIN(RADIANS(125.04-1934.136*G335))</f>
        <v>248.252039244236</v>
      </c>
      <c r="Q335" s="0" t="n">
        <f aca="false">23+(26+((21.448-G335*(46.815+G335*(0.00059-G335*0.001813))))/60)/60</f>
        <v>23.4363114543328</v>
      </c>
      <c r="R335" s="0" t="n">
        <f aca="false">Q335+0.00256*COS(RADIANS(125.04-1934.136*G335))</f>
        <v>23.4382177867473</v>
      </c>
      <c r="S335" s="0" t="n">
        <f aca="false">DEGREES(ATAN2(COS(RADIANS(P335)),COS(RADIANS(R335))*SIN(RADIANS(P335))))</f>
        <v>-113.499080679444</v>
      </c>
      <c r="T335" s="0" t="n">
        <f aca="false">DEGREES(ASIN(SIN(RADIANS(R335))*SIN(RADIANS(P335))))</f>
        <v>-21.6816091427071</v>
      </c>
      <c r="U335" s="0" t="n">
        <f aca="false">TAN(RADIANS(R335/2))*TAN(RADIANS(R335/2))</f>
        <v>0.0430304760127911</v>
      </c>
      <c r="V335" s="0" t="n">
        <f aca="false">4*DEGREES(U335*SIN(2*RADIANS(I335))-2*K335*SIN(RADIANS(J335))+4*K335*U335*SIN(RADIANS(J335))*COS(2*RADIANS(I335))-0.5*U335*U335*SIN(4*RADIANS(I335))-1.25*K335*K335*SIN(2*RADIANS(J335)))</f>
        <v>11.3483341592446</v>
      </c>
      <c r="W335" s="0" t="n">
        <f aca="false">DEGREES(ACOS(COS(RADIANS(90.833))/(COS(RADIANS($B$2))*COS(RADIANS(T335)))-TAN(RADIANS($B$2))*TAN(RADIANS(T335))))</f>
        <v>36.0126661506134</v>
      </c>
      <c r="X335" s="7" t="n">
        <f aca="false">(720-4*$B$3-V335+$B$4*60)/1440</f>
        <v>0.500498570722747</v>
      </c>
      <c r="Y335" s="10" t="n">
        <f aca="false">(X335*1440-W335*4)/1440</f>
        <v>0.400463386971043</v>
      </c>
      <c r="Z335" s="7" t="n">
        <f aca="false">(X335*1440+W335*4)/1440</f>
        <v>0.600533754474451</v>
      </c>
      <c r="AA335" s="0" t="n">
        <f aca="false">8*W335</f>
        <v>288.101329204908</v>
      </c>
      <c r="AB335" s="0" t="n">
        <f aca="false">MOD(E335*1440+V335+4*$B$3-60*$B$4,1440)</f>
        <v>779.282058159245</v>
      </c>
      <c r="AC335" s="0" t="n">
        <f aca="false">IF(AB335/4&lt;0,AB335/4+180,AB335/4-180)</f>
        <v>14.8205145398111</v>
      </c>
      <c r="AD335" s="0" t="n">
        <f aca="false">DEGREES(ACOS(SIN(RADIANS($B$2))*SIN(RADIANS(T335))+COS(RADIANS($B$2))*COS(RADIANS(T335))*COS(RADIANS(AC335))))</f>
        <v>87.2563242593148</v>
      </c>
      <c r="AE335" s="0" t="n">
        <f aca="false">90-AD335</f>
        <v>2.74367574068525</v>
      </c>
      <c r="AF335" s="0" t="n">
        <f aca="false">IF(AE335&gt;85,0,IF(AE335&gt;5,58.1/TAN(RADIANS(AE335))-0.07/POWER(TAN(RADIANS(AE335)),3)+0.000086/POWER(TAN(RADIANS(AE335)),5),IF(AE335&gt;-0.575,1735+AE335*(-518.2+AE335*(103.4+AE335*(-12.79+AE335*0.711))),-20.772/TAN(RADIANS(AE335)))))/3600</f>
        <v>0.241035128855398</v>
      </c>
      <c r="AG335" s="0" t="n">
        <f aca="false">AE335+AF335</f>
        <v>2.98471086954065</v>
      </c>
      <c r="AH335" s="0" t="n">
        <f aca="false"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>193.766624999661</v>
      </c>
    </row>
    <row r="336" customFormat="false" ht="15" hidden="false" customHeight="false" outlineLevel="0" collapsed="false">
      <c r="D336" s="6" t="n">
        <f aca="false">D335+1</f>
        <v>44896</v>
      </c>
      <c r="E336" s="7" t="n">
        <f aca="false">$B$5</f>
        <v>0.541666666666667</v>
      </c>
      <c r="F336" s="8" t="n">
        <f aca="false">D336+2415018.5+E336-$B$4/24</f>
        <v>2459915</v>
      </c>
      <c r="G336" s="9" t="n">
        <f aca="false">(F336-2451545)/36525</f>
        <v>0.229158110882957</v>
      </c>
      <c r="I336" s="0" t="n">
        <f aca="false">MOD(280.46646+G336*(36000.76983+G336*0.0003032),360)</f>
        <v>250.334880497023</v>
      </c>
      <c r="J336" s="0" t="n">
        <f aca="false">357.52911+G336*(35999.05029-0.0001537*G336)</f>
        <v>8607.00345996565</v>
      </c>
      <c r="K336" s="0" t="n">
        <f aca="false">0.016708634-G336*(0.000042037+0.0000001267*G336)</f>
        <v>0.01669899422704</v>
      </c>
      <c r="L336" s="0" t="n">
        <f aca="false">SIN(RADIANS(J336))*(1.914602-G336*(0.004817+0.000014*G336))+SIN(RADIANS(2*J336))*(0.019993-0.000101*G336)+SIN(RADIANS(3*J336))*0.000289</f>
        <v>-1.06059631046566</v>
      </c>
      <c r="M336" s="0" t="n">
        <f aca="false">I336+L336</f>
        <v>249.274284186557</v>
      </c>
      <c r="N336" s="0" t="n">
        <f aca="false">J336+L336</f>
        <v>8605.94286365518</v>
      </c>
      <c r="O336" s="0" t="n">
        <f aca="false">(1.000001018*(1-K336*K336))/(1+K336*COS(RADIANS(N336)))</f>
        <v>0.986079967047414</v>
      </c>
      <c r="P336" s="0" t="n">
        <f aca="false">M336-0.00569-0.00478*SIN(RADIANS(125.04-1934.136*G336))</f>
        <v>249.265407101227</v>
      </c>
      <c r="Q336" s="0" t="n">
        <f aca="false">23+(26+((21.448-G336*(46.815+G336*(0.00059-G336*0.001813))))/60)/60</f>
        <v>23.4363110982982</v>
      </c>
      <c r="R336" s="0" t="n">
        <f aca="false">Q336+0.00256*COS(RADIANS(125.04-1934.136*G336))</f>
        <v>23.4382190090657</v>
      </c>
      <c r="S336" s="0" t="n">
        <f aca="false">DEGREES(ATAN2(COS(RADIANS(P336)),COS(RADIANS(R336))*SIN(RADIANS(P336))))</f>
        <v>-112.421175384972</v>
      </c>
      <c r="T336" s="0" t="n">
        <f aca="false">DEGREES(ASIN(SIN(RADIANS(R336))*SIN(RADIANS(P336))))</f>
        <v>-21.8388457844231</v>
      </c>
      <c r="U336" s="0" t="n">
        <f aca="false">TAN(RADIANS(R336/2))*TAN(RADIANS(R336/2))</f>
        <v>0.043030480628589</v>
      </c>
      <c r="V336" s="0" t="n">
        <f aca="false">4*DEGREES(U336*SIN(2*RADIANS(I336))-2*K336*SIN(RADIANS(J336))+4*K336*U336*SIN(RADIANS(J336))*COS(2*RADIANS(I336))-0.5*U336*U336*SIN(4*RADIANS(I336))-1.25*K336*K336*SIN(2*RADIANS(J336)))</f>
        <v>10.9772589722136</v>
      </c>
      <c r="W336" s="0" t="n">
        <f aca="false">DEGREES(ACOS(COS(RADIANS(90.833))/(COS(RADIANS($B$2))*COS(RADIANS(T336)))-TAN(RADIANS($B$2))*TAN(RADIANS(T336))))</f>
        <v>35.3518803739917</v>
      </c>
      <c r="X336" s="7" t="n">
        <f aca="false">(720-4*$B$3-V336+$B$4*60)/1440</f>
        <v>0.500756261824852</v>
      </c>
      <c r="Y336" s="10" t="n">
        <f aca="false">(X336*1440-W336*4)/1440</f>
        <v>0.402556594119319</v>
      </c>
      <c r="Z336" s="7" t="n">
        <f aca="false">(X336*1440+W336*4)/1440</f>
        <v>0.598955929530384</v>
      </c>
      <c r="AA336" s="0" t="n">
        <f aca="false">8*W336</f>
        <v>282.815042991933</v>
      </c>
      <c r="AB336" s="0" t="n">
        <f aca="false">MOD(E336*1440+V336+4*$B$3-60*$B$4,1440)</f>
        <v>778.910982972214</v>
      </c>
      <c r="AC336" s="0" t="n">
        <f aca="false">IF(AB336/4&lt;0,AB336/4+180,AB336/4-180)</f>
        <v>14.7277457430534</v>
      </c>
      <c r="AD336" s="0" t="n">
        <f aca="false">DEGREES(ACOS(SIN(RADIANS($B$2))*SIN(RADIANS(T336))+COS(RADIANS($B$2))*COS(RADIANS(T336))*COS(RADIANS(AC336))))</f>
        <v>87.4032725584494</v>
      </c>
      <c r="AE336" s="0" t="n">
        <f aca="false">90-AD336</f>
        <v>2.59672744155061</v>
      </c>
      <c r="AF336" s="0" t="n">
        <f aca="false">IF(AE336&gt;85,0,IF(AE336&gt;5,58.1/TAN(RADIANS(AE336))-0.07/POWER(TAN(RADIANS(AE336)),3)+0.000086/POWER(TAN(RADIANS(AE336)),5),IF(AE336&gt;-0.575,1735+AE336*(-518.2+AE336*(103.4+AE336*(-12.79+AE336*0.711))),-20.772/TAN(RADIANS(AE336)))))/3600</f>
        <v>0.24860550269953</v>
      </c>
      <c r="AG336" s="0" t="n">
        <f aca="false">AE336+AF336</f>
        <v>2.84533294425014</v>
      </c>
      <c r="AH336" s="0" t="n">
        <f aca="false"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>193.663786379608</v>
      </c>
    </row>
    <row r="337" s="1" customFormat="true" ht="15" hidden="false" customHeight="false" outlineLevel="0" collapsed="false">
      <c r="D337" s="12" t="n">
        <f aca="false">D336+1</f>
        <v>44897</v>
      </c>
      <c r="E337" s="10" t="n">
        <v>0.541666666666667</v>
      </c>
      <c r="F337" s="13" t="n">
        <f aca="false">D337+2415018.5+E337-$B$4/24</f>
        <v>2459916</v>
      </c>
      <c r="G337" s="15" t="n">
        <f aca="false">(F337-2451545)/36525</f>
        <v>0.229185489390828</v>
      </c>
      <c r="I337" s="1" t="n">
        <f aca="false">MOD(280.46646+G337*(36000.76983+G337*0.0003032),360)</f>
        <v>251.320527860991</v>
      </c>
      <c r="J337" s="1" t="n">
        <f aca="false">357.52911+G337*(35999.05029-0.0001537*G337)</f>
        <v>8607.98906024544</v>
      </c>
      <c r="K337" s="1" t="n">
        <f aca="false">0.016708634-G337*(0.000042037+0.0000001267*G337)</f>
        <v>0.0166989930745397</v>
      </c>
      <c r="L337" s="1" t="n">
        <f aca="false">SIN(RADIANS(J337))*(1.914602-G337*(0.004817+0.000014*G337))+SIN(RADIANS(2*J337))*(0.019993-0.000101*G337)+SIN(RADIANS(3*J337))*0.000289</f>
        <v>-1.03254841370971</v>
      </c>
      <c r="M337" s="1" t="n">
        <f aca="false">I337+L337</f>
        <v>250.287979447282</v>
      </c>
      <c r="N337" s="1" t="n">
        <f aca="false">J337+L337</f>
        <v>8606.95651183173</v>
      </c>
      <c r="O337" s="1" t="n">
        <f aca="false">(1.000001018*(1-K337*K337))/(1+K337*COS(RADIANS(N337)))</f>
        <v>0.985921190363904</v>
      </c>
      <c r="P337" s="1" t="n">
        <f aca="false">M337-0.00569-0.00478*SIN(RADIANS(125.04-1934.136*G337))</f>
        <v>250.27910565577</v>
      </c>
      <c r="Q337" s="1" t="n">
        <f aca="false">23+(26+((21.448-G337*(46.815+G337*(0.00059-G337*0.001813))))/60)/60</f>
        <v>23.4363107422636</v>
      </c>
      <c r="R337" s="1" t="n">
        <f aca="false">Q337+0.00256*COS(RADIANS(125.04-1934.136*G337))</f>
        <v>23.4382202297544</v>
      </c>
      <c r="S337" s="1" t="n">
        <f aca="false">DEGREES(ATAN2(COS(RADIANS(P337)),COS(RADIANS(R337))*SIN(RADIANS(P337))))</f>
        <v>-111.340596791151</v>
      </c>
      <c r="T337" s="1" t="n">
        <f aca="false">DEGREES(ASIN(SIN(RADIANS(R337))*SIN(RADIANS(P337))))</f>
        <v>-21.9891130506791</v>
      </c>
      <c r="U337" s="1" t="n">
        <f aca="false">TAN(RADIANS(R337/2))*TAN(RADIANS(R337/2))</f>
        <v>0.0430304852382331</v>
      </c>
      <c r="V337" s="1" t="n">
        <f aca="false">4*DEGREES(U337*SIN(2*RADIANS(I337))-2*K337*SIN(RADIANS(J337))+4*K337*U337*SIN(RADIANS(J337))*COS(2*RADIANS(I337))-0.5*U337*U337*SIN(4*RADIANS(I337))-1.25*K337*K337*SIN(2*RADIANS(J337)))</f>
        <v>10.5956563214396</v>
      </c>
      <c r="W337" s="1" t="n">
        <f aca="false">DEGREES(ACOS(COS(RADIANS(90.833))/(COS(RADIANS($B$2))*COS(RADIANS(T337)))-TAN(RADIANS($B$2))*TAN(RADIANS(T337))))</f>
        <v>34.7088188655576</v>
      </c>
      <c r="X337" s="10" t="n">
        <f aca="false">(720-4*$B$3-V337+$B$4*60)/1440</f>
        <v>0.501021263665667</v>
      </c>
      <c r="Y337" s="10" t="n">
        <f aca="false">(X337*1440-W337*4)/1440</f>
        <v>0.404607877928007</v>
      </c>
      <c r="Z337" s="10" t="n">
        <f aca="false">(X337*1440+W337*4)/1440</f>
        <v>0.597434649403327</v>
      </c>
      <c r="AA337" s="1" t="n">
        <f aca="false">8*W337</f>
        <v>277.670550924461</v>
      </c>
      <c r="AB337" s="1" t="n">
        <f aca="false">MOD(E337*1440+V337+4*$B$3-60*$B$4,1440)</f>
        <v>778.52938032144</v>
      </c>
      <c r="AC337" s="1" t="n">
        <f aca="false">IF(AB337/4&lt;0,AB337/4+180,AB337/4-180)</f>
        <v>14.6323450803599</v>
      </c>
      <c r="AD337" s="1" t="n">
        <f aca="false">DEGREES(ACOS(SIN(RADIANS($B$2))*SIN(RADIANS(T337))+COS(RADIANS($B$2))*COS(RADIANS(T337))*COS(RADIANS(AC337))))</f>
        <v>87.5431097911299</v>
      </c>
      <c r="AE337" s="1" t="n">
        <f aca="false">90-AD337</f>
        <v>2.45689020887008</v>
      </c>
      <c r="AF337" s="1" t="n">
        <f aca="false">IF(AE337&gt;85,0,IF(AE337&gt;5,58.1/TAN(RADIANS(AE337))-0.07/POWER(TAN(RADIANS(AE337)),3)+0.000086/POWER(TAN(RADIANS(AE337)),5),IF(AE337&gt;-0.575,1735+AE337*(-518.2+AE337*(103.4+AE337*(-12.79+AE337*0.711))),-20.772/TAN(RADIANS(AE337)))))/3600</f>
        <v>0.256171637553161</v>
      </c>
      <c r="AG337" s="1" t="n">
        <f aca="false">AE337+AF337</f>
        <v>2.71306184642324</v>
      </c>
      <c r="AH337" s="1" t="n">
        <f aca="false"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>193.559476623369</v>
      </c>
    </row>
    <row r="338" s="17" customFormat="true" ht="15" hidden="false" customHeight="false" outlineLevel="0" collapsed="false">
      <c r="D338" s="18" t="n">
        <f aca="false">D337+1</f>
        <v>44898</v>
      </c>
      <c r="E338" s="19" t="n">
        <v>0.541666666666667</v>
      </c>
      <c r="F338" s="20" t="n">
        <f aca="false">D338+2415018.5+E338-$B$4/24</f>
        <v>2459917</v>
      </c>
      <c r="G338" s="21" t="n">
        <f aca="false">(F338-2451545)/36525</f>
        <v>0.2292128678987</v>
      </c>
      <c r="I338" s="17" t="n">
        <f aca="false">MOD(280.46646+G338*(36000.76983+G338*0.0003032),360)</f>
        <v>252.306175224961</v>
      </c>
      <c r="J338" s="17" t="n">
        <f aca="false">357.52911+G338*(35999.05029-0.0001537*G338)</f>
        <v>8608.97466052524</v>
      </c>
      <c r="K338" s="17" t="n">
        <f aca="false">0.016708634-G338*(0.000042037+0.0000001267*G338)</f>
        <v>0.0166989919220393</v>
      </c>
      <c r="L338" s="17" t="n">
        <f aca="false">SIN(RADIANS(J338))*(1.914602-G338*(0.004817+0.000014*G338))+SIN(RADIANS(2*J338))*(0.019993-0.000101*G338)+SIN(RADIANS(3*J338))*0.000289</f>
        <v>-1.00417837458532</v>
      </c>
      <c r="M338" s="17" t="n">
        <f aca="false">I338+L338</f>
        <v>251.301996850376</v>
      </c>
      <c r="N338" s="17" t="n">
        <f aca="false">J338+L338</f>
        <v>8607.97048215065</v>
      </c>
      <c r="O338" s="17" t="n">
        <f aca="false">(1.000001018*(1-K338*K338))/(1+K338*COS(RADIANS(N338)))</f>
        <v>0.985766674883436</v>
      </c>
      <c r="P338" s="17" t="n">
        <f aca="false">M338-0.00569-0.00478*SIN(RADIANS(125.04-1934.136*G338))</f>
        <v>251.293126355402</v>
      </c>
      <c r="Q338" s="17" t="n">
        <f aca="false">23+(26+((21.448-G338*(46.815+G338*(0.00059-G338*0.001813))))/60)/60</f>
        <v>23.4363103862291</v>
      </c>
      <c r="R338" s="17" t="n">
        <f aca="false">Q338+0.00256*COS(RADIANS(125.04-1934.136*G338))</f>
        <v>23.438221448812</v>
      </c>
      <c r="S338" s="17" t="n">
        <f aca="false">DEGREES(ATAN2(COS(RADIANS(P338)),COS(RADIANS(R338))*SIN(RADIANS(P338))))</f>
        <v>-110.257436795195</v>
      </c>
      <c r="T338" s="17" t="n">
        <f aca="false">DEGREES(ASIN(SIN(RADIANS(R338))*SIN(RADIANS(P338))))</f>
        <v>-22.1323345290208</v>
      </c>
      <c r="U338" s="17" t="n">
        <f aca="false">TAN(RADIANS(R338/2))*TAN(RADIANS(R338/2))</f>
        <v>0.0430304898417181</v>
      </c>
      <c r="V338" s="17" t="n">
        <f aca="false">4*DEGREES(U338*SIN(2*RADIANS(I338))-2*K338*SIN(RADIANS(J338))+4*K338*U338*SIN(RADIANS(J338))*COS(2*RADIANS(I338))-0.5*U338*U338*SIN(4*RADIANS(I338))-1.25*K338*K338*SIN(2*RADIANS(J338)))</f>
        <v>10.2039044852918</v>
      </c>
      <c r="W338" s="17" t="n">
        <f aca="false">DEGREES(ACOS(COS(RADIANS(90.833))/(COS(RADIANS($B$2))*COS(RADIANS(T338)))-TAN(RADIANS($B$2))*TAN(RADIANS(T338))))</f>
        <v>34.0847828354877</v>
      </c>
      <c r="X338" s="19" t="n">
        <f aca="false">(720-4*$B$3-V338+$B$4*60)/1440</f>
        <v>0.501293313551881</v>
      </c>
      <c r="Y338" s="19" t="n">
        <f aca="false">(X338*1440-W338*4)/1440</f>
        <v>0.406613361231082</v>
      </c>
      <c r="Z338" s="19" t="n">
        <f aca="false">(X338*1440+W338*4)/1440</f>
        <v>0.59597326587268</v>
      </c>
      <c r="AA338" s="17" t="n">
        <f aca="false">8*W338</f>
        <v>272.678262683901</v>
      </c>
      <c r="AB338" s="17" t="n">
        <f aca="false">MOD(E338*1440+V338+4*$B$3-60*$B$4,1440)</f>
        <v>778.137628485292</v>
      </c>
      <c r="AC338" s="17" t="n">
        <f aca="false">IF(AB338/4&lt;0,AB338/4+180,AB338/4-180)</f>
        <v>14.5344071213229</v>
      </c>
      <c r="AD338" s="17" t="n">
        <f aca="false">DEGREES(ACOS(SIN(RADIANS($B$2))*SIN(RADIANS(T338))+COS(RADIANS($B$2))*COS(RADIANS(T338))*COS(RADIANS(AC338))))</f>
        <v>87.6757735144527</v>
      </c>
      <c r="AE338" s="17" t="n">
        <f aca="false">90-AD338</f>
        <v>2.32422648554734</v>
      </c>
      <c r="AF338" s="17" t="n">
        <f aca="false">IF(AE338&gt;85,0,IF(AE338&gt;5,58.1/TAN(RADIANS(AE338))-0.07/POWER(TAN(RADIANS(AE338)),3)+0.000086/POWER(TAN(RADIANS(AE338)),5),IF(AE338&gt;-0.575,1735+AE338*(-518.2+AE338*(103.4+AE338*(-12.79+AE338*0.711))),-20.772/TAN(RADIANS(AE338)))))/3600</f>
        <v>0.263699615254902</v>
      </c>
      <c r="AG338" s="17" t="n">
        <f aca="false">AE338+AF338</f>
        <v>2.58792610080224</v>
      </c>
      <c r="AH338" s="17" t="n">
        <f aca="false"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>193.45378408856</v>
      </c>
    </row>
    <row r="339" customFormat="false" ht="15" hidden="false" customHeight="false" outlineLevel="0" collapsed="false">
      <c r="D339" s="6" t="n">
        <f aca="false">D338+1</f>
        <v>44899</v>
      </c>
      <c r="E339" s="7" t="n">
        <f aca="false">$B$5</f>
        <v>0.541666666666667</v>
      </c>
      <c r="F339" s="8" t="n">
        <f aca="false">D339+2415018.5+E339-$B$4/24</f>
        <v>2459918</v>
      </c>
      <c r="G339" s="9" t="n">
        <f aca="false">(F339-2451545)/36525</f>
        <v>0.229240246406571</v>
      </c>
      <c r="I339" s="0" t="n">
        <f aca="false">MOD(280.46646+G339*(36000.76983+G339*0.0003032),360)</f>
        <v>253.291822588932</v>
      </c>
      <c r="J339" s="0" t="n">
        <f aca="false">357.52911+G339*(35999.05029-0.0001537*G339)</f>
        <v>8609.96026080503</v>
      </c>
      <c r="K339" s="0" t="n">
        <f aca="false">0.016708634-G339*(0.000042037+0.0000001267*G339)</f>
        <v>0.0166989907695386</v>
      </c>
      <c r="L339" s="0" t="n">
        <f aca="false">SIN(RADIANS(J339))*(1.914602-G339*(0.004817+0.000014*G339))+SIN(RADIANS(2*J339))*(0.019993-0.000101*G339)+SIN(RADIANS(3*J339))*0.000289</f>
        <v>-0.97549486154518</v>
      </c>
      <c r="M339" s="0" t="n">
        <f aca="false">I339+L339</f>
        <v>252.316327727386</v>
      </c>
      <c r="N339" s="0" t="n">
        <f aca="false">J339+L339</f>
        <v>8608.98476594349</v>
      </c>
      <c r="O339" s="0" t="n">
        <f aca="false">(1.000001018*(1-K339*K339))/(1+K339*COS(RADIANS(N339)))</f>
        <v>0.985616470339587</v>
      </c>
      <c r="P339" s="0" t="n">
        <f aca="false">M339-0.00569-0.00478*SIN(RADIANS(125.04-1934.136*G339))</f>
        <v>252.307460531666</v>
      </c>
      <c r="Q339" s="0" t="n">
        <f aca="false">23+(26+((21.448-G339*(46.815+G339*(0.00059-G339*0.001813))))/60)/60</f>
        <v>23.4363100301945</v>
      </c>
      <c r="R339" s="0" t="n">
        <f aca="false">Q339+0.00256*COS(RADIANS(125.04-1934.136*G339))</f>
        <v>23.4382226662372</v>
      </c>
      <c r="S339" s="0" t="n">
        <f aca="false">DEGREES(ATAN2(COS(RADIANS(P339)),COS(RADIANS(R339))*SIN(RADIANS(P339))))</f>
        <v>-109.171791597773</v>
      </c>
      <c r="T339" s="0" t="n">
        <f aca="false">DEGREES(ASIN(SIN(RADIANS(R339))*SIN(RADIANS(P339))))</f>
        <v>-22.2684366755689</v>
      </c>
      <c r="U339" s="0" t="n">
        <f aca="false">TAN(RADIANS(R339/2))*TAN(RADIANS(R339/2))</f>
        <v>0.0430304944390391</v>
      </c>
      <c r="V339" s="0" t="n">
        <f aca="false">4*DEGREES(U339*SIN(2*RADIANS(I339))-2*K339*SIN(RADIANS(J339))+4*K339*U339*SIN(RADIANS(J339))*COS(2*RADIANS(I339))-0.5*U339*U339*SIN(4*RADIANS(I339))-1.25*K339*K339*SIN(2*RADIANS(J339)))</f>
        <v>9.80239734999728</v>
      </c>
      <c r="W339" s="0" t="n">
        <f aca="false">DEGREES(ACOS(COS(RADIANS(90.833))/(COS(RADIANS($B$2))*COS(RADIANS(T339)))-TAN(RADIANS($B$2))*TAN(RADIANS(T339))))</f>
        <v>33.4811309360501</v>
      </c>
      <c r="X339" s="7" t="n">
        <f aca="false">(720-4*$B$3-V339+$B$4*60)/1440</f>
        <v>0.501572137951391</v>
      </c>
      <c r="Y339" s="10" t="n">
        <f aca="false">(X339*1440-W339*4)/1440</f>
        <v>0.408568996462363</v>
      </c>
      <c r="Z339" s="7" t="n">
        <f aca="false">(X339*1440+W339*4)/1440</f>
        <v>0.594575279440419</v>
      </c>
      <c r="AA339" s="0" t="n">
        <f aca="false">8*W339</f>
        <v>267.849047488401</v>
      </c>
      <c r="AB339" s="0" t="n">
        <f aca="false">MOD(E339*1440+V339+4*$B$3-60*$B$4,1440)</f>
        <v>777.736121349997</v>
      </c>
      <c r="AC339" s="0" t="n">
        <f aca="false">IF(AB339/4&lt;0,AB339/4+180,AB339/4-180)</f>
        <v>14.4340303374993</v>
      </c>
      <c r="AD339" s="0" t="n">
        <f aca="false">DEGREES(ACOS(SIN(RADIANS($B$2))*SIN(RADIANS(T339))+COS(RADIANS($B$2))*COS(RADIANS(T339))*COS(RADIANS(AC339))))</f>
        <v>87.8012042641851</v>
      </c>
      <c r="AE339" s="0" t="n">
        <f aca="false">90-AD339</f>
        <v>2.1987957358149</v>
      </c>
      <c r="AF339" s="0" t="n">
        <f aca="false">IF(AE339&gt;85,0,IF(AE339&gt;5,58.1/TAN(RADIANS(AE339))-0.07/POWER(TAN(RADIANS(AE339)),3)+0.000086/POWER(TAN(RADIANS(AE339)),5),IF(AE339&gt;-0.575,1735+AE339*(-518.2+AE339*(103.4+AE339*(-12.79+AE339*0.711))),-20.772/TAN(RADIANS(AE339)))))/3600</f>
        <v>0.271151964721069</v>
      </c>
      <c r="AG339" s="0" t="n">
        <f aca="false">AE339+AF339</f>
        <v>2.46994770053597</v>
      </c>
      <c r="AH339" s="0" t="n">
        <f aca="false"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>193.346799144063</v>
      </c>
    </row>
    <row r="340" customFormat="false" ht="15" hidden="false" customHeight="false" outlineLevel="0" collapsed="false">
      <c r="D340" s="6" t="n">
        <f aca="false">D339+1</f>
        <v>44900</v>
      </c>
      <c r="E340" s="7" t="n">
        <f aca="false">$B$5</f>
        <v>0.541666666666667</v>
      </c>
      <c r="F340" s="8" t="n">
        <f aca="false">D340+2415018.5+E340-$B$4/24</f>
        <v>2459919</v>
      </c>
      <c r="G340" s="9" t="n">
        <f aca="false">(F340-2451545)/36525</f>
        <v>0.229267624914442</v>
      </c>
      <c r="I340" s="0" t="n">
        <f aca="false">MOD(280.46646+G340*(36000.76983+G340*0.0003032),360)</f>
        <v>254.277469952902</v>
      </c>
      <c r="J340" s="0" t="n">
        <f aca="false">357.52911+G340*(35999.05029-0.0001537*G340)</f>
        <v>8610.94586108483</v>
      </c>
      <c r="K340" s="0" t="n">
        <f aca="false">0.016708634-G340*(0.000042037+0.0000001267*G340)</f>
        <v>0.0166989896170378</v>
      </c>
      <c r="L340" s="0" t="n">
        <f aca="false">SIN(RADIANS(J340))*(1.914602-G340*(0.004817+0.000014*G340))+SIN(RADIANS(2*J340))*(0.019993-0.000101*G340)+SIN(RADIANS(3*J340))*0.000289</f>
        <v>-0.946506656147579</v>
      </c>
      <c r="M340" s="0" t="n">
        <f aca="false">I340+L340</f>
        <v>253.330963296754</v>
      </c>
      <c r="N340" s="0" t="n">
        <f aca="false">J340+L340</f>
        <v>8609.99935442868</v>
      </c>
      <c r="O340" s="0" t="n">
        <f aca="false">(1.000001018*(1-K340*K340))/(1+K340*COS(RADIANS(N340)))</f>
        <v>0.985470625122563</v>
      </c>
      <c r="P340" s="0" t="n">
        <f aca="false">M340-0.00569-0.00478*SIN(RADIANS(125.04-1934.136*G340))</f>
        <v>253.322099403002</v>
      </c>
      <c r="Q340" s="0" t="n">
        <f aca="false">23+(26+((21.448-G340*(46.815+G340*(0.00059-G340*0.001813))))/60)/60</f>
        <v>23.4363096741599</v>
      </c>
      <c r="R340" s="0" t="n">
        <f aca="false">Q340+0.00256*COS(RADIANS(125.04-1934.136*G340))</f>
        <v>23.4382238820287</v>
      </c>
      <c r="S340" s="0" t="n">
        <f aca="false">DEGREES(ATAN2(COS(RADIANS(P340)),COS(RADIANS(R340))*SIN(RADIANS(P340))))</f>
        <v>-108.083761588751</v>
      </c>
      <c r="T340" s="0" t="n">
        <f aca="false">DEGREES(ASIN(SIN(RADIANS(R340))*SIN(RADIANS(P340))))</f>
        <v>-22.397348924957</v>
      </c>
      <c r="U340" s="0" t="n">
        <f aca="false">TAN(RADIANS(R340/2))*TAN(RADIANS(R340/2))</f>
        <v>0.043030499030191</v>
      </c>
      <c r="V340" s="0" t="n">
        <f aca="false">4*DEGREES(U340*SIN(2*RADIANS(I340))-2*K340*SIN(RADIANS(J340))+4*K340*U340*SIN(RADIANS(J340))*COS(2*RADIANS(I340))-0.5*U340*U340*SIN(4*RADIANS(I340))-1.25*K340*K340*SIN(2*RADIANS(J340)))</f>
        <v>9.39154387349878</v>
      </c>
      <c r="W340" s="0" t="n">
        <f aca="false">DEGREES(ACOS(COS(RADIANS(90.833))/(COS(RADIANS($B$2))*COS(RADIANS(T340)))-TAN(RADIANS($B$2))*TAN(RADIANS(T340))))</f>
        <v>32.8992757517387</v>
      </c>
      <c r="X340" s="7" t="n">
        <f aca="false">(720-4*$B$3-V340+$B$4*60)/1440</f>
        <v>0.501857452865626</v>
      </c>
      <c r="Y340" s="10" t="n">
        <f aca="false">(X340*1440-W340*4)/1440</f>
        <v>0.410470575777463</v>
      </c>
      <c r="Z340" s="7" t="n">
        <f aca="false">(X340*1440+W340*4)/1440</f>
        <v>0.593244329953789</v>
      </c>
      <c r="AA340" s="0" t="n">
        <f aca="false">8*W340</f>
        <v>263.194206013909</v>
      </c>
      <c r="AB340" s="0" t="n">
        <f aca="false">MOD(E340*1440+V340+4*$B$3-60*$B$4,1440)</f>
        <v>777.325267873499</v>
      </c>
      <c r="AC340" s="0" t="n">
        <f aca="false">IF(AB340/4&lt;0,AB340/4+180,AB340/4-180)</f>
        <v>14.3313169683747</v>
      </c>
      <c r="AD340" s="0" t="n">
        <f aca="false">DEGREES(ACOS(SIN(RADIANS($B$2))*SIN(RADIANS(T340))+COS(RADIANS($B$2))*COS(RADIANS(T340))*COS(RADIANS(AC340))))</f>
        <v>87.9193456280035</v>
      </c>
      <c r="AE340" s="0" t="n">
        <f aca="false">90-AD340</f>
        <v>2.08065437199654</v>
      </c>
      <c r="AF340" s="0" t="n">
        <f aca="false">IF(AE340&gt;85,0,IF(AE340&gt;5,58.1/TAN(RADIANS(AE340))-0.07/POWER(TAN(RADIANS(AE340)),3)+0.000086/POWER(TAN(RADIANS(AE340)),5),IF(AE340&gt;-0.575,1735+AE340*(-518.2+AE340*(103.4+AE340*(-12.79+AE340*0.711))),-20.772/TAN(RADIANS(AE340)))))/3600</f>
        <v>0.278487917237087</v>
      </c>
      <c r="AG340" s="0" t="n">
        <f aca="false">AE340+AF340</f>
        <v>2.35914228923363</v>
      </c>
      <c r="AH340" s="0" t="n">
        <f aca="false"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>193.238614056801</v>
      </c>
    </row>
    <row r="341" customFormat="false" ht="15" hidden="false" customHeight="false" outlineLevel="0" collapsed="false">
      <c r="D341" s="6" t="n">
        <f aca="false">D340+1</f>
        <v>44901</v>
      </c>
      <c r="E341" s="7" t="n">
        <f aca="false">$B$5</f>
        <v>0.541666666666667</v>
      </c>
      <c r="F341" s="8" t="n">
        <f aca="false">D341+2415018.5+E341-$B$4/24</f>
        <v>2459920</v>
      </c>
      <c r="G341" s="9" t="n">
        <f aca="false">(F341-2451545)/36525</f>
        <v>0.229295003422314</v>
      </c>
      <c r="I341" s="0" t="n">
        <f aca="false">MOD(280.46646+G341*(36000.76983+G341*0.0003032),360)</f>
        <v>255.263117316874</v>
      </c>
      <c r="J341" s="0" t="n">
        <f aca="false">357.52911+G341*(35999.05029-0.0001537*G341)</f>
        <v>8611.93146136462</v>
      </c>
      <c r="K341" s="0" t="n">
        <f aca="false">0.016708634-G341*(0.000042037+0.0000001267*G341)</f>
        <v>0.0166989884645368</v>
      </c>
      <c r="L341" s="0" t="n">
        <f aca="false">SIN(RADIANS(J341))*(1.914602-G341*(0.004817+0.000014*G341))+SIN(RADIANS(2*J341))*(0.019993-0.000101*G341)+SIN(RADIANS(3*J341))*0.000289</f>
        <v>-0.917222650111914</v>
      </c>
      <c r="M341" s="0" t="n">
        <f aca="false">I341+L341</f>
        <v>254.345894666762</v>
      </c>
      <c r="N341" s="0" t="n">
        <f aca="false">J341+L341</f>
        <v>8611.01423871451</v>
      </c>
      <c r="O341" s="0" t="n">
        <f aca="false">(1.000001018*(1-K341*K341))/(1+K341*COS(RADIANS(N341)))</f>
        <v>0.985329186259872</v>
      </c>
      <c r="P341" s="0" t="n">
        <f aca="false">M341-0.00569-0.00478*SIN(RADIANS(125.04-1934.136*G341))</f>
        <v>254.337034077689</v>
      </c>
      <c r="Q341" s="0" t="n">
        <f aca="false">23+(26+((21.448-G341*(46.815+G341*(0.00059-G341*0.001813))))/60)/60</f>
        <v>23.4363093181254</v>
      </c>
      <c r="R341" s="0" t="n">
        <f aca="false">Q341+0.00256*COS(RADIANS(125.04-1934.136*G341))</f>
        <v>23.4382250961851</v>
      </c>
      <c r="S341" s="0" t="n">
        <f aca="false">DEGREES(ATAN2(COS(RADIANS(P341)),COS(RADIANS(R341))*SIN(RADIANS(P341))))</f>
        <v>-106.993451219868</v>
      </c>
      <c r="T341" s="0" t="n">
        <f aca="false">DEGREES(ASIN(SIN(RADIANS(R341))*SIN(RADIANS(P341))))</f>
        <v>-22.5190037977931</v>
      </c>
      <c r="U341" s="0" t="n">
        <f aca="false">TAN(RADIANS(R341/2))*TAN(RADIANS(R341/2))</f>
        <v>0.0430305036151686</v>
      </c>
      <c r="V341" s="0" t="n">
        <f aca="false">4*DEGREES(U341*SIN(2*RADIANS(I341))-2*K341*SIN(RADIANS(J341))+4*K341*U341*SIN(RADIANS(J341))*COS(2*RADIANS(I341))-0.5*U341*U341*SIN(4*RADIANS(I341))-1.25*K341*K341*SIN(2*RADIANS(J341)))</f>
        <v>8.97176751268726</v>
      </c>
      <c r="W341" s="0" t="n">
        <f aca="false">DEGREES(ACOS(COS(RADIANS(90.833))/(COS(RADIANS($B$2))*COS(RADIANS(T341)))-TAN(RADIANS($B$2))*TAN(RADIANS(T341))))</f>
        <v>32.3406788001394</v>
      </c>
      <c r="X341" s="7" t="n">
        <f aca="false">(720-4*$B$3-V341+$B$4*60)/1440</f>
        <v>0.502148964227301</v>
      </c>
      <c r="Y341" s="10" t="n">
        <f aca="false">(X341*1440-W341*4)/1440</f>
        <v>0.412313745338024</v>
      </c>
      <c r="Z341" s="7" t="n">
        <f aca="false">(X341*1440+W341*4)/1440</f>
        <v>0.591984183116577</v>
      </c>
      <c r="AA341" s="0" t="n">
        <f aca="false">8*W341</f>
        <v>258.725430401116</v>
      </c>
      <c r="AB341" s="0" t="n">
        <f aca="false">MOD(E341*1440+V341+4*$B$3-60*$B$4,1440)</f>
        <v>776.905491512687</v>
      </c>
      <c r="AC341" s="0" t="n">
        <f aca="false">IF(AB341/4&lt;0,AB341/4+180,AB341/4-180)</f>
        <v>14.2263728781718</v>
      </c>
      <c r="AD341" s="0" t="n">
        <f aca="false">DEGREES(ACOS(SIN(RADIANS($B$2))*SIN(RADIANS(T341))+COS(RADIANS($B$2))*COS(RADIANS(T341))*COS(RADIANS(AC341))))</f>
        <v>88.030144316362</v>
      </c>
      <c r="AE341" s="0" t="n">
        <f aca="false">90-AD341</f>
        <v>1.96985568363804</v>
      </c>
      <c r="AF341" s="0" t="n">
        <f aca="false">IF(AE341&gt;85,0,IF(AE341&gt;5,58.1/TAN(RADIANS(AE341))-0.07/POWER(TAN(RADIANS(AE341)),3)+0.000086/POWER(TAN(RADIANS(AE341)),5),IF(AE341&gt;-0.575,1735+AE341*(-518.2+AE341*(103.4+AE341*(-12.79+AE341*0.711))),-20.772/TAN(RADIANS(AE341)))))/3600</f>
        <v>0.2856638133107</v>
      </c>
      <c r="AG341" s="0" t="n">
        <f aca="false">AE341+AF341</f>
        <v>2.25551949694875</v>
      </c>
      <c r="AH341" s="0" t="n">
        <f aca="false"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>193.129322876285</v>
      </c>
    </row>
    <row r="342" customFormat="false" ht="15" hidden="false" customHeight="false" outlineLevel="0" collapsed="false">
      <c r="D342" s="6" t="n">
        <f aca="false">D341+1</f>
        <v>44902</v>
      </c>
      <c r="E342" s="7" t="n">
        <f aca="false">$B$5</f>
        <v>0.541666666666667</v>
      </c>
      <c r="F342" s="8" t="n">
        <f aca="false">D342+2415018.5+E342-$B$4/24</f>
        <v>2459921</v>
      </c>
      <c r="G342" s="9" t="n">
        <f aca="false">(F342-2451545)/36525</f>
        <v>0.229322381930185</v>
      </c>
      <c r="I342" s="0" t="n">
        <f aca="false">MOD(280.46646+G342*(36000.76983+G342*0.0003032),360)</f>
        <v>256.248764680844</v>
      </c>
      <c r="J342" s="0" t="n">
        <f aca="false">357.52911+G342*(35999.05029-0.0001537*G342)</f>
        <v>8612.91706164442</v>
      </c>
      <c r="K342" s="0" t="n">
        <f aca="false">0.016708634-G342*(0.000042037+0.0000001267*G342)</f>
        <v>0.0166989873120356</v>
      </c>
      <c r="L342" s="0" t="n">
        <f aca="false">SIN(RADIANS(J342))*(1.914602-G342*(0.004817+0.000014*G342))+SIN(RADIANS(2*J342))*(0.019993-0.000101*G342)+SIN(RADIANS(3*J342))*0.000289</f>
        <v>-0.887651842313827</v>
      </c>
      <c r="M342" s="0" t="n">
        <f aca="false">I342+L342</f>
        <v>255.36111283853</v>
      </c>
      <c r="N342" s="0" t="n">
        <f aca="false">J342+L342</f>
        <v>8612.02940980211</v>
      </c>
      <c r="O342" s="0" t="n">
        <f aca="false">(1.000001018*(1-K342*K342))/(1+K342*COS(RADIANS(N342)))</f>
        <v>0.985192199397487</v>
      </c>
      <c r="P342" s="0" t="n">
        <f aca="false">M342-0.00569-0.00478*SIN(RADIANS(125.04-1934.136*G342))</f>
        <v>255.352255556845</v>
      </c>
      <c r="Q342" s="0" t="n">
        <f aca="false">23+(26+((21.448-G342*(46.815+G342*(0.00059-G342*0.001813))))/60)/60</f>
        <v>23.4363089620908</v>
      </c>
      <c r="R342" s="0" t="n">
        <f aca="false">Q342+0.00256*COS(RADIANS(125.04-1934.136*G342))</f>
        <v>23.4382263087052</v>
      </c>
      <c r="S342" s="0" t="n">
        <f aca="false">DEGREES(ATAN2(COS(RADIANS(P342)),COS(RADIANS(R342))*SIN(RADIANS(P342))))</f>
        <v>-105.900968864455</v>
      </c>
      <c r="T342" s="0" t="n">
        <f aca="false">DEGREES(ASIN(SIN(RADIANS(R342))*SIN(RADIANS(P342))))</f>
        <v>-22.6333370052526</v>
      </c>
      <c r="U342" s="0" t="n">
        <f aca="false">TAN(RADIANS(R342/2))*TAN(RADIANS(R342/2))</f>
        <v>0.043030508193967</v>
      </c>
      <c r="V342" s="0" t="n">
        <f aca="false">4*DEGREES(U342*SIN(2*RADIANS(I342))-2*K342*SIN(RADIANS(J342))+4*K342*U342*SIN(RADIANS(J342))*COS(2*RADIANS(I342))-0.5*U342*U342*SIN(4*RADIANS(I342))-1.25*K342*K342*SIN(2*RADIANS(J342)))</f>
        <v>8.54350561516336</v>
      </c>
      <c r="W342" s="0" t="n">
        <f aca="false">DEGREES(ACOS(COS(RADIANS(90.833))/(COS(RADIANS($B$2))*COS(RADIANS(T342)))-TAN(RADIANS($B$2))*TAN(RADIANS(T342))))</f>
        <v>31.8068438401818</v>
      </c>
      <c r="X342" s="7" t="n">
        <f aca="false">(720-4*$B$3-V342+$B$4*60)/1440</f>
        <v>0.502446368322803</v>
      </c>
      <c r="Y342" s="10" t="n">
        <f aca="false">(X342*1440-W342*4)/1440</f>
        <v>0.414094024322298</v>
      </c>
      <c r="Z342" s="7" t="n">
        <f aca="false">(X342*1440+W342*4)/1440</f>
        <v>0.590798712323308</v>
      </c>
      <c r="AA342" s="0" t="n">
        <f aca="false">8*W342</f>
        <v>254.454750721455</v>
      </c>
      <c r="AB342" s="0" t="n">
        <f aca="false">MOD(E342*1440+V342+4*$B$3-60*$B$4,1440)</f>
        <v>776.477229615163</v>
      </c>
      <c r="AC342" s="0" t="n">
        <f aca="false">IF(AB342/4&lt;0,AB342/4+180,AB342/4-180)</f>
        <v>14.1193074037908</v>
      </c>
      <c r="AD342" s="0" t="n">
        <f aca="false">DEGREES(ACOS(SIN(RADIANS($B$2))*SIN(RADIANS(T342))+COS(RADIANS($B$2))*COS(RADIANS(T342))*COS(RADIANS(AC342))))</f>
        <v>88.1335502307649</v>
      </c>
      <c r="AE342" s="0" t="n">
        <f aca="false">90-AD342</f>
        <v>1.86644976923508</v>
      </c>
      <c r="AF342" s="0" t="n">
        <f aca="false">IF(AE342&gt;85,0,IF(AE342&gt;5,58.1/TAN(RADIANS(AE342))-0.07/POWER(TAN(RADIANS(AE342)),3)+0.000086/POWER(TAN(RADIANS(AE342)),5),IF(AE342&gt;-0.575,1735+AE342*(-518.2+AE342*(103.4+AE342*(-12.79+AE342*0.711))),-20.772/TAN(RADIANS(AE342)))))/3600</f>
        <v>0.292633638366695</v>
      </c>
      <c r="AG342" s="0" t="n">
        <f aca="false">AE342+AF342</f>
        <v>2.15908340760177</v>
      </c>
      <c r="AH342" s="0" t="n">
        <f aca="false"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>193.019021317217</v>
      </c>
    </row>
    <row r="343" customFormat="false" ht="15" hidden="false" customHeight="false" outlineLevel="0" collapsed="false">
      <c r="D343" s="6" t="n">
        <f aca="false">D342+1</f>
        <v>44903</v>
      </c>
      <c r="E343" s="7" t="n">
        <f aca="false">$B$5</f>
        <v>0.541666666666667</v>
      </c>
      <c r="F343" s="8" t="n">
        <f aca="false">D343+2415018.5+E343-$B$4/24</f>
        <v>2459922</v>
      </c>
      <c r="G343" s="9" t="n">
        <f aca="false">(F343-2451545)/36525</f>
        <v>0.229349760438056</v>
      </c>
      <c r="I343" s="0" t="n">
        <f aca="false">MOD(280.46646+G343*(36000.76983+G343*0.0003032),360)</f>
        <v>257.234412044816</v>
      </c>
      <c r="J343" s="0" t="n">
        <f aca="false">357.52911+G343*(35999.05029-0.0001537*G343)</f>
        <v>8613.90266192421</v>
      </c>
      <c r="K343" s="0" t="n">
        <f aca="false">0.016708634-G343*(0.000042037+0.0000001267*G343)</f>
        <v>0.0166989861595342</v>
      </c>
      <c r="L343" s="0" t="n">
        <f aca="false">SIN(RADIANS(J343))*(1.914602-G343*(0.004817+0.000014*G343))+SIN(RADIANS(2*J343))*(0.019993-0.000101*G343)+SIN(RADIANS(3*J343))*0.000289</f>
        <v>-0.857803335724429</v>
      </c>
      <c r="M343" s="0" t="n">
        <f aca="false">I343+L343</f>
        <v>256.376608709092</v>
      </c>
      <c r="N343" s="0" t="n">
        <f aca="false">J343+L343</f>
        <v>8613.04485858849</v>
      </c>
      <c r="O343" s="0" t="n">
        <f aca="false">(1.000001018*(1-K343*K343))/(1+K343*COS(RADIANS(N343)))</f>
        <v>0.985059708781509</v>
      </c>
      <c r="P343" s="0" t="n">
        <f aca="false">M343-0.00569-0.00478*SIN(RADIANS(125.04-1934.136*G343))</f>
        <v>256.367754737499</v>
      </c>
      <c r="Q343" s="0" t="n">
        <f aca="false">23+(26+((21.448-G343*(46.815+G343*(0.00059-G343*0.001813))))/60)/60</f>
        <v>23.4363086060563</v>
      </c>
      <c r="R343" s="0" t="n">
        <f aca="false">Q343+0.00256*COS(RADIANS(125.04-1934.136*G343))</f>
        <v>23.4382275195874</v>
      </c>
      <c r="S343" s="0" t="n">
        <f aca="false">DEGREES(ATAN2(COS(RADIANS(P343)),COS(RADIANS(R343))*SIN(RADIANS(P343))))</f>
        <v>-104.806426664317</v>
      </c>
      <c r="T343" s="0" t="n">
        <f aca="false">DEGREES(ASIN(SIN(RADIANS(R343))*SIN(RADIANS(P343))))</f>
        <v>-22.7402875504134</v>
      </c>
      <c r="U343" s="0" t="n">
        <f aca="false">TAN(RADIANS(R343/2))*TAN(RADIANS(R343/2))</f>
        <v>0.0430305127665811</v>
      </c>
      <c r="V343" s="0" t="n">
        <f aca="false">4*DEGREES(U343*SIN(2*RADIANS(I343))-2*K343*SIN(RADIANS(J343))+4*K343*U343*SIN(RADIANS(J343))*COS(2*RADIANS(I343))-0.5*U343*U343*SIN(4*RADIANS(I343))-1.25*K343*K343*SIN(2*RADIANS(J343)))</f>
        <v>8.10720877682208</v>
      </c>
      <c r="W343" s="0" t="n">
        <f aca="false">DEGREES(ACOS(COS(RADIANS(90.833))/(COS(RADIANS($B$2))*COS(RADIANS(T343)))-TAN(RADIANS($B$2))*TAN(RADIANS(T343))))</f>
        <v>31.29930829929</v>
      </c>
      <c r="X343" s="7" t="n">
        <f aca="false">(720-4*$B$3-V343+$B$4*60)/1440</f>
        <v>0.502749352238318</v>
      </c>
      <c r="Y343" s="10" t="n">
        <f aca="false">(X343*1440-W343*4)/1440</f>
        <v>0.415806829184735</v>
      </c>
      <c r="Z343" s="7" t="n">
        <f aca="false">(X343*1440+W343*4)/1440</f>
        <v>0.589691875291901</v>
      </c>
      <c r="AA343" s="0" t="n">
        <f aca="false">8*W343</f>
        <v>250.39446639432</v>
      </c>
      <c r="AB343" s="0" t="n">
        <f aca="false">MOD(E343*1440+V343+4*$B$3-60*$B$4,1440)</f>
        <v>776.040932776822</v>
      </c>
      <c r="AC343" s="0" t="n">
        <f aca="false">IF(AB343/4&lt;0,AB343/4+180,AB343/4-180)</f>
        <v>14.0102331942055</v>
      </c>
      <c r="AD343" s="0" t="n">
        <f aca="false">DEGREES(ACOS(SIN(RADIANS($B$2))*SIN(RADIANS(T343))+COS(RADIANS($B$2))*COS(RADIANS(T343))*COS(RADIANS(AC343))))</f>
        <v>88.2295165292141</v>
      </c>
      <c r="AE343" s="0" t="n">
        <f aca="false">90-AD343</f>
        <v>1.77048347078593</v>
      </c>
      <c r="AF343" s="0" t="n">
        <f aca="false">IF(AE343&gt;85,0,IF(AE343&gt;5,58.1/TAN(RADIANS(AE343))-0.07/POWER(TAN(RADIANS(AE343)),3)+0.000086/POWER(TAN(RADIANS(AE343)),5),IF(AE343&gt;-0.575,1735+AE343*(-518.2+AE343*(103.4+AE343*(-12.79+AE343*0.711))),-20.772/TAN(RADIANS(AE343)))))/3600</f>
        <v>0.299349664110368</v>
      </c>
      <c r="AG343" s="0" t="n">
        <f aca="false">AE343+AF343</f>
        <v>2.0698331348963</v>
      </c>
      <c r="AH343" s="0" t="n">
        <f aca="false"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>192.907806640433</v>
      </c>
    </row>
    <row r="344" customFormat="false" ht="15" hidden="false" customHeight="false" outlineLevel="0" collapsed="false">
      <c r="D344" s="6" t="n">
        <f aca="false">D343+1</f>
        <v>44904</v>
      </c>
      <c r="E344" s="7" t="n">
        <f aca="false">$B$5</f>
        <v>0.541666666666667</v>
      </c>
      <c r="F344" s="8" t="n">
        <f aca="false">D344+2415018.5+E344-$B$4/24</f>
        <v>2459923</v>
      </c>
      <c r="G344" s="9" t="n">
        <f aca="false">(F344-2451545)/36525</f>
        <v>0.229377138945927</v>
      </c>
      <c r="I344" s="0" t="n">
        <f aca="false">MOD(280.46646+G344*(36000.76983+G344*0.0003032),360)</f>
        <v>258.220059408788</v>
      </c>
      <c r="J344" s="0" t="n">
        <f aca="false">357.52911+G344*(35999.05029-0.0001537*G344)</f>
        <v>8614.88826220401</v>
      </c>
      <c r="K344" s="0" t="n">
        <f aca="false">0.016708634-G344*(0.000042037+0.0000001267*G344)</f>
        <v>0.0166989850070326</v>
      </c>
      <c r="L344" s="0" t="n">
        <f aca="false">SIN(RADIANS(J344))*(1.914602-G344*(0.004817+0.000014*G344))+SIN(RADIANS(2*J344))*(0.019993-0.000101*G344)+SIN(RADIANS(3*J344))*0.000289</f>
        <v>-0.827686334291889</v>
      </c>
      <c r="M344" s="0" t="n">
        <f aca="false">I344+L344</f>
        <v>257.392373074496</v>
      </c>
      <c r="N344" s="0" t="n">
        <f aca="false">J344+L344</f>
        <v>8614.06057586972</v>
      </c>
      <c r="O344" s="0" t="n">
        <f aca="false">(1.000001018*(1-K344*K344))/(1+K344*COS(RADIANS(N344)))</f>
        <v>0.984931757240343</v>
      </c>
      <c r="P344" s="0" t="n">
        <f aca="false">M344-0.00569-0.00478*SIN(RADIANS(125.04-1934.136*G344))</f>
        <v>257.383522415699</v>
      </c>
      <c r="Q344" s="0" t="n">
        <f aca="false">23+(26+((21.448-G344*(46.815+G344*(0.00059-G344*0.001813))))/60)/60</f>
        <v>23.4363082500217</v>
      </c>
      <c r="R344" s="0" t="n">
        <f aca="false">Q344+0.00256*COS(RADIANS(125.04-1934.136*G344))</f>
        <v>23.4382287288306</v>
      </c>
      <c r="S344" s="0" t="n">
        <f aca="false">DEGREES(ATAN2(COS(RADIANS(P344)),COS(RADIANS(R344))*SIN(RADIANS(P344))))</f>
        <v>-103.709940364101</v>
      </c>
      <c r="T344" s="0" t="n">
        <f aca="false">DEGREES(ASIN(SIN(RADIANS(R344))*SIN(RADIANS(P344))))</f>
        <v>-22.8397978259429</v>
      </c>
      <c r="U344" s="0" t="n">
        <f aca="false">TAN(RADIANS(R344/2))*TAN(RADIANS(R344/2))</f>
        <v>0.0430305173330057</v>
      </c>
      <c r="V344" s="0" t="n">
        <f aca="false">4*DEGREES(U344*SIN(2*RADIANS(I344))-2*K344*SIN(RADIANS(J344))+4*K344*U344*SIN(RADIANS(J344))*COS(2*RADIANS(I344))-0.5*U344*U344*SIN(4*RADIANS(I344))-1.25*K344*K344*SIN(2*RADIANS(J344)))</f>
        <v>7.66334016666846</v>
      </c>
      <c r="W344" s="0" t="n">
        <f aca="false">DEGREES(ACOS(COS(RADIANS(90.833))/(COS(RADIANS($B$2))*COS(RADIANS(T344)))-TAN(RADIANS($B$2))*TAN(RADIANS(T344))))</f>
        <v>30.8196326616429</v>
      </c>
      <c r="X344" s="7" t="n">
        <f aca="false">(720-4*$B$3-V344+$B$4*60)/1440</f>
        <v>0.503057594328703</v>
      </c>
      <c r="Y344" s="10" t="n">
        <f aca="false">(X344*1440-W344*4)/1440</f>
        <v>0.417447503601917</v>
      </c>
      <c r="Z344" s="7" t="n">
        <f aca="false">(X344*1440+W344*4)/1440</f>
        <v>0.588667685055488</v>
      </c>
      <c r="AA344" s="0" t="n">
        <f aca="false">8*W344</f>
        <v>246.557061293143</v>
      </c>
      <c r="AB344" s="0" t="n">
        <f aca="false">MOD(E344*1440+V344+4*$B$3-60*$B$4,1440)</f>
        <v>775.597064166669</v>
      </c>
      <c r="AC344" s="0" t="n">
        <f aca="false">IF(AB344/4&lt;0,AB344/4+180,AB344/4-180)</f>
        <v>13.8992660416671</v>
      </c>
      <c r="AD344" s="0" t="n">
        <f aca="false">DEGREES(ACOS(SIN(RADIANS($B$2))*SIN(RADIANS(T344))+COS(RADIANS($B$2))*COS(RADIANS(T344))*COS(RADIANS(AC344))))</f>
        <v>88.3179996885962</v>
      </c>
      <c r="AE344" s="0" t="n">
        <f aca="false">90-AD344</f>
        <v>1.6820003114038</v>
      </c>
      <c r="AF344" s="0" t="n">
        <f aca="false">IF(AE344&gt;85,0,IF(AE344&gt;5,58.1/TAN(RADIANS(AE344))-0.07/POWER(TAN(RADIANS(AE344)),3)+0.000086/POWER(TAN(RADIANS(AE344)),5),IF(AE344&gt;-0.575,1735+AE344*(-518.2+AE344*(103.4+AE344*(-12.79+AE344*0.711))),-20.772/TAN(RADIANS(AE344)))))/3600</f>
        <v>0.305763172207784</v>
      </c>
      <c r="AG344" s="0" t="n">
        <f aca="false">AE344+AF344</f>
        <v>1.98776348361158</v>
      </c>
      <c r="AH344" s="0" t="n">
        <f aca="false"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>192.795777532464</v>
      </c>
    </row>
    <row r="345" customFormat="false" ht="15" hidden="false" customHeight="false" outlineLevel="0" collapsed="false">
      <c r="D345" s="6" t="n">
        <f aca="false">D344+1</f>
        <v>44905</v>
      </c>
      <c r="E345" s="7" t="n">
        <f aca="false">$B$5</f>
        <v>0.541666666666667</v>
      </c>
      <c r="F345" s="8" t="n">
        <f aca="false">D345+2415018.5+E345-$B$4/24</f>
        <v>2459924</v>
      </c>
      <c r="G345" s="9" t="n">
        <f aca="false">(F345-2451545)/36525</f>
        <v>0.229404517453799</v>
      </c>
      <c r="I345" s="0" t="n">
        <f aca="false">MOD(280.46646+G345*(36000.76983+G345*0.0003032),360)</f>
        <v>259.20570677276</v>
      </c>
      <c r="J345" s="0" t="n">
        <f aca="false">357.52911+G345*(35999.05029-0.0001537*G345)</f>
        <v>8615.8738624838</v>
      </c>
      <c r="K345" s="0" t="n">
        <f aca="false">0.016708634-G345*(0.000042037+0.0000001267*G345)</f>
        <v>0.0166989838545308</v>
      </c>
      <c r="L345" s="0" t="n">
        <f aca="false">SIN(RADIANS(J345))*(1.914602-G345*(0.004817+0.000014*G345))+SIN(RADIANS(2*J345))*(0.019993-0.000101*G345)+SIN(RADIANS(3*J345))*0.000289</f>
        <v>-0.797310139768744</v>
      </c>
      <c r="M345" s="0" t="n">
        <f aca="false">I345+L345</f>
        <v>258.408396632991</v>
      </c>
      <c r="N345" s="0" t="n">
        <f aca="false">J345+L345</f>
        <v>8615.07655234403</v>
      </c>
      <c r="O345" s="0" t="n">
        <f aca="false">(1.000001018*(1-K345*K345))/(1+K345*COS(RADIANS(N345)))</f>
        <v>0.984808386167395</v>
      </c>
      <c r="P345" s="0" t="n">
        <f aca="false">M345-0.00569-0.00478*SIN(RADIANS(125.04-1934.136*G345))</f>
        <v>258.399549289689</v>
      </c>
      <c r="Q345" s="0" t="n">
        <f aca="false">23+(26+((21.448-G345*(46.815+G345*(0.00059-G345*0.001813))))/60)/60</f>
        <v>23.4363078939871</v>
      </c>
      <c r="R345" s="0" t="n">
        <f aca="false">Q345+0.00256*COS(RADIANS(125.04-1934.136*G345))</f>
        <v>23.4382299364333</v>
      </c>
      <c r="S345" s="0" t="n">
        <f aca="false">DEGREES(ATAN2(COS(RADIANS(P345)),COS(RADIANS(R345))*SIN(RADIANS(P345))))</f>
        <v>-102.611629133406</v>
      </c>
      <c r="T345" s="0" t="n">
        <f aca="false">DEGREES(ASIN(SIN(RADIANS(R345))*SIN(RADIANS(P345))))</f>
        <v>-22.9318137077585</v>
      </c>
      <c r="U345" s="0" t="n">
        <f aca="false">TAN(RADIANS(R345/2))*TAN(RADIANS(R345/2))</f>
        <v>0.0430305218932359</v>
      </c>
      <c r="V345" s="0" t="n">
        <f aca="false">4*DEGREES(U345*SIN(2*RADIANS(I345))-2*K345*SIN(RADIANS(J345))+4*K345*U345*SIN(RADIANS(J345))*COS(2*RADIANS(I345))-0.5*U345*U345*SIN(4*RADIANS(I345))-1.25*K345*K345*SIN(2*RADIANS(J345)))</f>
        <v>7.21237482038125</v>
      </c>
      <c r="W345" s="0" t="n">
        <f aca="false">DEGREES(ACOS(COS(RADIANS(90.833))/(COS(RADIANS($B$2))*COS(RADIANS(T345)))-TAN(RADIANS($B$2))*TAN(RADIANS(T345))))</f>
        <v>30.3693877093059</v>
      </c>
      <c r="X345" s="7" t="n">
        <f aca="false">(720-4*$B$3-V345+$B$4*60)/1440</f>
        <v>0.503370764708069</v>
      </c>
      <c r="Y345" s="10" t="n">
        <f aca="false">(X345*1440-W345*4)/1440</f>
        <v>0.419011354404441</v>
      </c>
      <c r="Z345" s="7" t="n">
        <f aca="false">(X345*1440+W345*4)/1440</f>
        <v>0.587730175011696</v>
      </c>
      <c r="AA345" s="0" t="n">
        <f aca="false">8*W345</f>
        <v>242.955101674447</v>
      </c>
      <c r="AB345" s="0" t="n">
        <f aca="false">MOD(E345*1440+V345+4*$B$3-60*$B$4,1440)</f>
        <v>775.146098820381</v>
      </c>
      <c r="AC345" s="0" t="n">
        <f aca="false">IF(AB345/4&lt;0,AB345/4+180,AB345/4-180)</f>
        <v>13.7865247050953</v>
      </c>
      <c r="AD345" s="0" t="n">
        <f aca="false">DEGREES(ACOS(SIN(RADIANS($B$2))*SIN(RADIANS(T345))+COS(RADIANS($B$2))*COS(RADIANS(T345))*COS(RADIANS(AC345))))</f>
        <v>88.3989595637885</v>
      </c>
      <c r="AE345" s="0" t="n">
        <f aca="false">90-AD345</f>
        <v>1.60104043621152</v>
      </c>
      <c r="AF345" s="0" t="n">
        <f aca="false">IF(AE345&gt;85,0,IF(AE345&gt;5,58.1/TAN(RADIANS(AE345))-0.07/POWER(TAN(RADIANS(AE345)),3)+0.000086/POWER(TAN(RADIANS(AE345)),5),IF(AE345&gt;-0.575,1735+AE345*(-518.2+AE345*(103.4+AE345*(-12.79+AE345*0.711))),-20.772/TAN(RADIANS(AE345)))))/3600</f>
        <v>0.311825237029483</v>
      </c>
      <c r="AG345" s="0" t="n">
        <f aca="false">AE345+AF345</f>
        <v>1.912865673241</v>
      </c>
      <c r="AH345" s="0" t="n">
        <f aca="false"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>192.68303398398</v>
      </c>
    </row>
    <row r="346" customFormat="false" ht="15" hidden="false" customHeight="false" outlineLevel="0" collapsed="false">
      <c r="D346" s="6" t="n">
        <f aca="false">D345+1</f>
        <v>44906</v>
      </c>
      <c r="E346" s="7" t="n">
        <f aca="false">$B$5</f>
        <v>0.541666666666667</v>
      </c>
      <c r="F346" s="8" t="n">
        <f aca="false">D346+2415018.5+E346-$B$4/24</f>
        <v>2459925</v>
      </c>
      <c r="G346" s="9" t="n">
        <f aca="false">(F346-2451545)/36525</f>
        <v>0.22943189596167</v>
      </c>
      <c r="I346" s="0" t="n">
        <f aca="false">MOD(280.46646+G346*(36000.76983+G346*0.0003032),360)</f>
        <v>260.191354136734</v>
      </c>
      <c r="J346" s="0" t="n">
        <f aca="false">357.52911+G346*(35999.05029-0.0001537*G346)</f>
        <v>8616.8594627636</v>
      </c>
      <c r="K346" s="0" t="n">
        <f aca="false">0.016708634-G346*(0.000042037+0.0000001267*G346)</f>
        <v>0.0166989827020288</v>
      </c>
      <c r="L346" s="0" t="n">
        <f aca="false">SIN(RADIANS(J346))*(1.914602-G346*(0.004817+0.000014*G346))+SIN(RADIANS(2*J346))*(0.019993-0.000101*G346)+SIN(RADIANS(3*J346))*0.000289</f>
        <v>-0.766684148486419</v>
      </c>
      <c r="M346" s="0" t="n">
        <f aca="false">I346+L346</f>
        <v>259.424669988248</v>
      </c>
      <c r="N346" s="0" t="n">
        <f aca="false">J346+L346</f>
        <v>8616.09277861511</v>
      </c>
      <c r="O346" s="0" t="n">
        <f aca="false">(1.000001018*(1-K346*K346))/(1+K346*COS(RADIANS(N346)))</f>
        <v>0.984689635504314</v>
      </c>
      <c r="P346" s="0" t="n">
        <f aca="false">M346-0.00569-0.00478*SIN(RADIANS(125.04-1934.136*G346))</f>
        <v>259.415825963137</v>
      </c>
      <c r="Q346" s="0" t="n">
        <f aca="false">23+(26+((21.448-G346*(46.815+G346*(0.00059-G346*0.001813))))/60)/60</f>
        <v>23.4363075379526</v>
      </c>
      <c r="R346" s="0" t="n">
        <f aca="false">Q346+0.00256*COS(RADIANS(125.04-1934.136*G346))</f>
        <v>23.4382311423943</v>
      </c>
      <c r="S346" s="0" t="n">
        <f aca="false">DEGREES(ATAN2(COS(RADIANS(P346)),COS(RADIANS(R346))*SIN(RADIANS(P346))))</f>
        <v>-101.511615377058</v>
      </c>
      <c r="T346" s="0" t="n">
        <f aca="false">DEGREES(ASIN(SIN(RADIANS(R346))*SIN(RADIANS(P346))))</f>
        <v>-23.0162846442891</v>
      </c>
      <c r="U346" s="0" t="n">
        <f aca="false">TAN(RADIANS(R346/2))*TAN(RADIANS(R346/2))</f>
        <v>0.0430305264472667</v>
      </c>
      <c r="V346" s="0" t="n">
        <f aca="false">4*DEGREES(U346*SIN(2*RADIANS(I346))-2*K346*SIN(RADIANS(J346))+4*K346*U346*SIN(RADIANS(J346))*COS(2*RADIANS(I346))-0.5*U346*U346*SIN(4*RADIANS(I346))-1.25*K346*K346*SIN(2*RADIANS(J346)))</f>
        <v>6.75479890426536</v>
      </c>
      <c r="W346" s="0" t="n">
        <f aca="false">DEGREES(ACOS(COS(RADIANS(90.833))/(COS(RADIANS($B$2))*COS(RADIANS(T346)))-TAN(RADIANS($B$2))*TAN(RADIANS(T346))))</f>
        <v>29.9501395790064</v>
      </c>
      <c r="X346" s="7" t="n">
        <f aca="false">(720-4*$B$3-V346+$B$4*60)/1440</f>
        <v>0.503688525760927</v>
      </c>
      <c r="Y346" s="10" t="n">
        <f aca="false">(X346*1440-W346*4)/1440</f>
        <v>0.42049369359702</v>
      </c>
      <c r="Z346" s="7" t="n">
        <f aca="false">(X346*1440+W346*4)/1440</f>
        <v>0.586883357924834</v>
      </c>
      <c r="AA346" s="0" t="n">
        <f aca="false">8*W346</f>
        <v>239.601116632051</v>
      </c>
      <c r="AB346" s="0" t="n">
        <f aca="false">MOD(E346*1440+V346+4*$B$3-60*$B$4,1440)</f>
        <v>774.688522904265</v>
      </c>
      <c r="AC346" s="0" t="n">
        <f aca="false">IF(AB346/4&lt;0,AB346/4+180,AB346/4-180)</f>
        <v>13.6721307260663</v>
      </c>
      <c r="AD346" s="0" t="n">
        <f aca="false">DEGREES(ACOS(SIN(RADIANS($B$2))*SIN(RADIANS(T346))+COS(RADIANS($B$2))*COS(RADIANS(T346))*COS(RADIANS(AC346))))</f>
        <v>88.4723594432538</v>
      </c>
      <c r="AE346" s="0" t="n">
        <f aca="false">90-AD346</f>
        <v>1.52764055674619</v>
      </c>
      <c r="AF346" s="0" t="n">
        <f aca="false">IF(AE346&gt;85,0,IF(AE346&gt;5,58.1/TAN(RADIANS(AE346))-0.07/POWER(TAN(RADIANS(AE346)),3)+0.000086/POWER(TAN(RADIANS(AE346)),5),IF(AE346&gt;-0.575,1735+AE346*(-518.2+AE346*(103.4+AE346*(-12.79+AE346*0.711))),-20.772/TAN(RADIANS(AE346)))))/3600</f>
        <v>0.317487544577964</v>
      </c>
      <c r="AG346" s="0" t="n">
        <f aca="false">AE346+AF346</f>
        <v>1.84512810132416</v>
      </c>
      <c r="AH346" s="0" t="n">
        <f aca="false"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>192.569677167365</v>
      </c>
    </row>
    <row r="347" customFormat="false" ht="15" hidden="false" customHeight="false" outlineLevel="0" collapsed="false">
      <c r="D347" s="6" t="n">
        <f aca="false">D346+1</f>
        <v>44907</v>
      </c>
      <c r="E347" s="7" t="n">
        <f aca="false">$B$5</f>
        <v>0.541666666666667</v>
      </c>
      <c r="F347" s="8" t="n">
        <f aca="false">D347+2415018.5+E347-$B$4/24</f>
        <v>2459926</v>
      </c>
      <c r="G347" s="9" t="n">
        <f aca="false">(F347-2451545)/36525</f>
        <v>0.229459274469541</v>
      </c>
      <c r="I347" s="0" t="n">
        <f aca="false">MOD(280.46646+G347*(36000.76983+G347*0.0003032),360)</f>
        <v>261.177001500706</v>
      </c>
      <c r="J347" s="0" t="n">
        <f aca="false">357.52911+G347*(35999.05029-0.0001537*G347)</f>
        <v>8617.84506304339</v>
      </c>
      <c r="K347" s="0" t="n">
        <f aca="false">0.016708634-G347*(0.000042037+0.0000001267*G347)</f>
        <v>0.0166989815495266</v>
      </c>
      <c r="L347" s="0" t="n">
        <f aca="false">SIN(RADIANS(J347))*(1.914602-G347*(0.004817+0.000014*G347))+SIN(RADIANS(2*J347))*(0.019993-0.000101*G347)+SIN(RADIANS(3*J347))*0.000289</f>
        <v>-0.735817848076779</v>
      </c>
      <c r="M347" s="0" t="n">
        <f aca="false">I347+L347</f>
        <v>260.441183652629</v>
      </c>
      <c r="N347" s="0" t="n">
        <f aca="false">J347+L347</f>
        <v>8617.10924519531</v>
      </c>
      <c r="O347" s="0" t="n">
        <f aca="false">(1.000001018*(1-K347*K347))/(1+K347*COS(RADIANS(N347)))</f>
        <v>0.984575543724773</v>
      </c>
      <c r="P347" s="0" t="n">
        <f aca="false">M347-0.00569-0.00478*SIN(RADIANS(125.04-1934.136*G347))</f>
        <v>260.432342948405</v>
      </c>
      <c r="Q347" s="0" t="n">
        <f aca="false">23+(26+((21.448-G347*(46.815+G347*(0.00059-G347*0.001813))))/60)/60</f>
        <v>23.436307181918</v>
      </c>
      <c r="R347" s="0" t="n">
        <f aca="false">Q347+0.00256*COS(RADIANS(125.04-1934.136*G347))</f>
        <v>23.4382323467122</v>
      </c>
      <c r="S347" s="0" t="n">
        <f aca="false">DEGREES(ATAN2(COS(RADIANS(P347)),COS(RADIANS(R347))*SIN(RADIANS(P347))))</f>
        <v>-100.410024534033</v>
      </c>
      <c r="T347" s="0" t="n">
        <f aca="false">DEGREES(ASIN(SIN(RADIANS(R347))*SIN(RADIANS(P347))))</f>
        <v>-23.0931637409745</v>
      </c>
      <c r="U347" s="0" t="n">
        <f aca="false">TAN(RADIANS(R347/2))*TAN(RADIANS(R347/2))</f>
        <v>0.0430305309950929</v>
      </c>
      <c r="V347" s="0" t="n">
        <f aca="false">4*DEGREES(U347*SIN(2*RADIANS(I347))-2*K347*SIN(RADIANS(J347))+4*K347*U347*SIN(RADIANS(J347))*COS(2*RADIANS(I347))-0.5*U347*U347*SIN(4*RADIANS(I347))-1.25*K347*K347*SIN(2*RADIANS(J347)))</f>
        <v>6.29110895132277</v>
      </c>
      <c r="W347" s="0" t="n">
        <f aca="false">DEGREES(ACOS(COS(RADIANS(90.833))/(COS(RADIANS($B$2))*COS(RADIANS(T347)))-TAN(RADIANS($B$2))*TAN(RADIANS(T347))))</f>
        <v>29.5634326907349</v>
      </c>
      <c r="X347" s="7" t="n">
        <f aca="false">(720-4*$B$3-V347+$B$4*60)/1440</f>
        <v>0.504010532672693</v>
      </c>
      <c r="Y347" s="10" t="n">
        <f aca="false">(X347*1440-W347*4)/1440</f>
        <v>0.42188988630954</v>
      </c>
      <c r="Z347" s="7" t="n">
        <f aca="false">(X347*1440+W347*4)/1440</f>
        <v>0.586131179035845</v>
      </c>
      <c r="AA347" s="0" t="n">
        <f aca="false">8*W347</f>
        <v>236.507461525879</v>
      </c>
      <c r="AB347" s="0" t="n">
        <f aca="false">MOD(E347*1440+V347+4*$B$3-60*$B$4,1440)</f>
        <v>774.224832951323</v>
      </c>
      <c r="AC347" s="0" t="n">
        <f aca="false">IF(AB347/4&lt;0,AB347/4+180,AB347/4-180)</f>
        <v>13.5562082378307</v>
      </c>
      <c r="AD347" s="0" t="n">
        <f aca="false">DEGREES(ACOS(SIN(RADIANS($B$2))*SIN(RADIANS(T347))+COS(RADIANS($B$2))*COS(RADIANS(T347))*COS(RADIANS(AC347))))</f>
        <v>88.5381661009082</v>
      </c>
      <c r="AE347" s="0" t="n">
        <f aca="false">90-AD347</f>
        <v>1.46183389909177</v>
      </c>
      <c r="AF347" s="0" t="n">
        <f aca="false">IF(AE347&gt;85,0,IF(AE347&gt;5,58.1/TAN(RADIANS(AE347))-0.07/POWER(TAN(RADIANS(AE347)),3)+0.000086/POWER(TAN(RADIANS(AE347)),5),IF(AE347&gt;-0.575,1735+AE347*(-518.2+AE347*(103.4+AE347*(-12.79+AE347*0.711))),-20.772/TAN(RADIANS(AE347)))))/3600</f>
        <v>0.322703225366081</v>
      </c>
      <c r="AG347" s="0" t="n">
        <f aca="false">AE347+AF347</f>
        <v>1.78453712445785</v>
      </c>
      <c r="AH347" s="0" t="n">
        <f aca="false"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>192.455809313673</v>
      </c>
    </row>
    <row r="348" customFormat="false" ht="15" hidden="false" customHeight="false" outlineLevel="0" collapsed="false">
      <c r="D348" s="6" t="n">
        <f aca="false">D347+1</f>
        <v>44908</v>
      </c>
      <c r="E348" s="7" t="n">
        <f aca="false">$B$5</f>
        <v>0.541666666666667</v>
      </c>
      <c r="F348" s="8" t="n">
        <f aca="false">D348+2415018.5+E348-$B$4/24</f>
        <v>2459927</v>
      </c>
      <c r="G348" s="9" t="n">
        <f aca="false">(F348-2451545)/36525</f>
        <v>0.229486652977413</v>
      </c>
      <c r="I348" s="0" t="n">
        <f aca="false">MOD(280.46646+G348*(36000.76983+G348*0.0003032),360)</f>
        <v>262.162648864682</v>
      </c>
      <c r="J348" s="0" t="n">
        <f aca="false">357.52911+G348*(35999.05029-0.0001537*G348)</f>
        <v>8618.83066332318</v>
      </c>
      <c r="K348" s="0" t="n">
        <f aca="false">0.016708634-G348*(0.000042037+0.0000001267*G348)</f>
        <v>0.0166989803970243</v>
      </c>
      <c r="L348" s="0" t="n">
        <f aca="false">SIN(RADIANS(J348))*(1.914602-G348*(0.004817+0.000014*G348))+SIN(RADIANS(2*J348))*(0.019993-0.000101*G348)+SIN(RADIANS(3*J348))*0.000289</f>
        <v>-0.704720814144831</v>
      </c>
      <c r="M348" s="0" t="n">
        <f aca="false">I348+L348</f>
        <v>261.457928050537</v>
      </c>
      <c r="N348" s="0" t="n">
        <f aca="false">J348+L348</f>
        <v>8618.12594250904</v>
      </c>
      <c r="O348" s="0" t="n">
        <f aca="false">(1.000001018*(1-K348*K348))/(1+K348*COS(RADIANS(N348)))</f>
        <v>0.984466147818811</v>
      </c>
      <c r="P348" s="0" t="n">
        <f aca="false">M348-0.00569-0.00478*SIN(RADIANS(125.04-1934.136*G348))</f>
        <v>261.44909066989</v>
      </c>
      <c r="Q348" s="0" t="n">
        <f aca="false">23+(26+((21.448-G348*(46.815+G348*(0.00059-G348*0.001813))))/60)/60</f>
        <v>23.4363068258835</v>
      </c>
      <c r="R348" s="0" t="n">
        <f aca="false">Q348+0.00256*COS(RADIANS(125.04-1934.136*G348))</f>
        <v>23.4382335493856</v>
      </c>
      <c r="S348" s="0" t="n">
        <f aca="false">DEGREES(ATAN2(COS(RADIANS(P348)),COS(RADIANS(R348))*SIN(RADIANS(P348))))</f>
        <v>-99.3069848655323</v>
      </c>
      <c r="T348" s="0" t="n">
        <f aca="false">DEGREES(ASIN(SIN(RADIANS(R348))*SIN(RADIANS(P348))))</f>
        <v>-23.1624078396606</v>
      </c>
      <c r="U348" s="0" t="n">
        <f aca="false">TAN(RADIANS(R348/2))*TAN(RADIANS(R348/2))</f>
        <v>0.0430305355367095</v>
      </c>
      <c r="V348" s="0" t="n">
        <f aca="false">4*DEGREES(U348*SIN(2*RADIANS(I348))-2*K348*SIN(RADIANS(J348))+4*K348*U348*SIN(RADIANS(J348))*COS(2*RADIANS(I348))-0.5*U348*U348*SIN(4*RADIANS(I348))-1.25*K348*K348*SIN(2*RADIANS(J348)))</f>
        <v>5.82181107127786</v>
      </c>
      <c r="W348" s="0" t="n">
        <f aca="false">DEGREES(ACOS(COS(RADIANS(90.833))/(COS(RADIANS($B$2))*COS(RADIANS(T348)))-TAN(RADIANS($B$2))*TAN(RADIANS(T348))))</f>
        <v>29.2107707191847</v>
      </c>
      <c r="X348" s="7" t="n">
        <f aca="false">(720-4*$B$3-V348+$B$4*60)/1440</f>
        <v>0.504336433978279</v>
      </c>
      <c r="Y348" s="10" t="n">
        <f aca="false">(X348*1440-W348*4)/1440</f>
        <v>0.423195404202766</v>
      </c>
      <c r="Z348" s="7" t="n">
        <f aca="false">(X348*1440+W348*4)/1440</f>
        <v>0.585477463753792</v>
      </c>
      <c r="AA348" s="0" t="n">
        <f aca="false">8*W348</f>
        <v>233.686165753478</v>
      </c>
      <c r="AB348" s="0" t="n">
        <f aca="false">MOD(E348*1440+V348+4*$B$3-60*$B$4,1440)</f>
        <v>773.755535071278</v>
      </c>
      <c r="AC348" s="0" t="n">
        <f aca="false">IF(AB348/4&lt;0,AB348/4+180,AB348/4-180)</f>
        <v>13.4388837678194</v>
      </c>
      <c r="AD348" s="0" t="n">
        <f aca="false">DEGREES(ACOS(SIN(RADIANS($B$2))*SIN(RADIANS(T348))+COS(RADIANS($B$2))*COS(RADIANS(T348))*COS(RADIANS(AC348))))</f>
        <v>88.5963498440498</v>
      </c>
      <c r="AE348" s="0" t="n">
        <f aca="false">90-AD348</f>
        <v>1.40365015595022</v>
      </c>
      <c r="AF348" s="0" t="n">
        <f aca="false">IF(AE348&gt;85,0,IF(AE348&gt;5,58.1/TAN(RADIANS(AE348))-0.07/POWER(TAN(RADIANS(AE348)),3)+0.000086/POWER(TAN(RADIANS(AE348)),5),IF(AE348&gt;-0.575,1735+AE348*(-518.2+AE348*(103.4+AE348*(-12.79+AE348*0.711))),-20.772/TAN(RADIANS(AE348)))))/3600</f>
        <v>0.32742767992582</v>
      </c>
      <c r="AG348" s="0" t="n">
        <f aca="false">AE348+AF348</f>
        <v>1.73107783587604</v>
      </c>
      <c r="AH348" s="0" t="n">
        <f aca="false"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>192.341533589184</v>
      </c>
    </row>
    <row r="349" customFormat="false" ht="15" hidden="false" customHeight="false" outlineLevel="0" collapsed="false">
      <c r="D349" s="6" t="n">
        <f aca="false">D348+1</f>
        <v>44909</v>
      </c>
      <c r="E349" s="7" t="n">
        <f aca="false">$B$5</f>
        <v>0.541666666666667</v>
      </c>
      <c r="F349" s="8" t="n">
        <f aca="false">D349+2415018.5+E349-$B$4/24</f>
        <v>2459928</v>
      </c>
      <c r="G349" s="9" t="n">
        <f aca="false">(F349-2451545)/36525</f>
        <v>0.229514031485284</v>
      </c>
      <c r="I349" s="0" t="n">
        <f aca="false">MOD(280.46646+G349*(36000.76983+G349*0.0003032),360)</f>
        <v>263.148296228655</v>
      </c>
      <c r="J349" s="0" t="n">
        <f aca="false">357.52911+G349*(35999.05029-0.0001537*G349)</f>
        <v>8619.81626360298</v>
      </c>
      <c r="K349" s="0" t="n">
        <f aca="false">0.016708634-G349*(0.000042037+0.0000001267*G349)</f>
        <v>0.0166989792445218</v>
      </c>
      <c r="L349" s="0" t="n">
        <f aca="false">SIN(RADIANS(J349))*(1.914602-G349*(0.004817+0.000014*G349))+SIN(RADIANS(2*J349))*(0.019993-0.000101*G349)+SIN(RADIANS(3*J349))*0.000289</f>
        <v>-0.673402706891899</v>
      </c>
      <c r="M349" s="0" t="n">
        <f aca="false">I349+L349</f>
        <v>262.474893521764</v>
      </c>
      <c r="N349" s="0" t="n">
        <f aca="false">J349+L349</f>
        <v>8619.14286089608</v>
      </c>
      <c r="O349" s="0" t="n">
        <f aca="false">(1.000001018*(1-K349*K349))/(1+K349*COS(RADIANS(N349)))</f>
        <v>0.984361483277746</v>
      </c>
      <c r="P349" s="0" t="n">
        <f aca="false">M349-0.00569-0.00478*SIN(RADIANS(125.04-1934.136*G349))</f>
        <v>262.466059467383</v>
      </c>
      <c r="Q349" s="0" t="n">
        <f aca="false">23+(26+((21.448-G349*(46.815+G349*(0.00059-G349*0.001813))))/60)/60</f>
        <v>23.4363064698489</v>
      </c>
      <c r="R349" s="0" t="n">
        <f aca="false">Q349+0.00256*COS(RADIANS(125.04-1934.136*G349))</f>
        <v>23.4382347504133</v>
      </c>
      <c r="S349" s="0" t="n">
        <f aca="false">DEGREES(ATAN2(COS(RADIANS(P349)),COS(RADIANS(R349))*SIN(RADIANS(P349))))</f>
        <v>-98.2026272328837</v>
      </c>
      <c r="T349" s="0" t="n">
        <f aca="false">DEGREES(ASIN(SIN(RADIANS(R349))*SIN(RADIANS(P349))))</f>
        <v>-23.223977592553</v>
      </c>
      <c r="U349" s="0" t="n">
        <f aca="false">TAN(RADIANS(R349/2))*TAN(RADIANS(R349/2))</f>
        <v>0.0430305400721116</v>
      </c>
      <c r="V349" s="0" t="n">
        <f aca="false">4*DEGREES(U349*SIN(2*RADIANS(I349))-2*K349*SIN(RADIANS(J349))+4*K349*U349*SIN(RADIANS(J349))*COS(2*RADIANS(I349))-0.5*U349*U349*SIN(4*RADIANS(I349))-1.25*K349*K349*SIN(2*RADIANS(J349)))</f>
        <v>5.34742013649331</v>
      </c>
      <c r="W349" s="0" t="n">
        <f aca="false">DEGREES(ACOS(COS(RADIANS(90.833))/(COS(RADIANS($B$2))*COS(RADIANS(T349)))-TAN(RADIANS($B$2))*TAN(RADIANS(T349))))</f>
        <v>28.8935959115523</v>
      </c>
      <c r="X349" s="7" t="n">
        <f aca="false">(720-4*$B$3-V349+$B$4*60)/1440</f>
        <v>0.504665872127435</v>
      </c>
      <c r="Y349" s="10" t="n">
        <f aca="false">(X349*1440-W349*4)/1440</f>
        <v>0.424405883484234</v>
      </c>
      <c r="Z349" s="7" t="n">
        <f aca="false">(X349*1440+W349*4)/1440</f>
        <v>0.584925860770636</v>
      </c>
      <c r="AA349" s="0" t="n">
        <f aca="false">8*W349</f>
        <v>231.148767292418</v>
      </c>
      <c r="AB349" s="0" t="n">
        <f aca="false">MOD(E349*1440+V349+4*$B$3-60*$B$4,1440)</f>
        <v>773.281144136493</v>
      </c>
      <c r="AC349" s="0" t="n">
        <f aca="false">IF(AB349/4&lt;0,AB349/4+180,AB349/4-180)</f>
        <v>13.3202860341233</v>
      </c>
      <c r="AD349" s="0" t="n">
        <f aca="false">DEGREES(ACOS(SIN(RADIANS($B$2))*SIN(RADIANS(T349))+COS(RADIANS($B$2))*COS(RADIANS(T349))*COS(RADIANS(AC349))))</f>
        <v>88.6468845571421</v>
      </c>
      <c r="AE349" s="0" t="n">
        <f aca="false">90-AD349</f>
        <v>1.35311544285794</v>
      </c>
      <c r="AF349" s="0" t="n">
        <f aca="false">IF(AE349&gt;85,0,IF(AE349&gt;5,58.1/TAN(RADIANS(AE349))-0.07/POWER(TAN(RADIANS(AE349)),3)+0.000086/POWER(TAN(RADIANS(AE349)),5),IF(AE349&gt;-0.575,1735+AE349*(-518.2+AE349*(103.4+AE349*(-12.79+AE349*0.711))),-20.772/TAN(RADIANS(AE349)))))/3600</f>
        <v>0.331619376794241</v>
      </c>
      <c r="AG349" s="0" t="n">
        <f aca="false">AE349+AF349</f>
        <v>1.68473481965218</v>
      </c>
      <c r="AH349" s="0" t="n">
        <f aca="false"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>192.226953971773</v>
      </c>
    </row>
    <row r="350" customFormat="false" ht="15" hidden="false" customHeight="false" outlineLevel="0" collapsed="false">
      <c r="D350" s="6" t="n">
        <f aca="false">D349+1</f>
        <v>44910</v>
      </c>
      <c r="E350" s="7" t="n">
        <f aca="false">$B$5</f>
        <v>0.541666666666667</v>
      </c>
      <c r="F350" s="8" t="n">
        <f aca="false">D350+2415018.5+E350-$B$4/24</f>
        <v>2459929</v>
      </c>
      <c r="G350" s="9" t="n">
        <f aca="false">(F350-2451545)/36525</f>
        <v>0.229541409993155</v>
      </c>
      <c r="I350" s="0" t="n">
        <f aca="false">MOD(280.46646+G350*(36000.76983+G350*0.0003032),360)</f>
        <v>264.133943592631</v>
      </c>
      <c r="J350" s="0" t="n">
        <f aca="false">357.52911+G350*(35999.05029-0.0001537*G350)</f>
        <v>8620.80186388277</v>
      </c>
      <c r="K350" s="0" t="n">
        <f aca="false">0.016708634-G350*(0.000042037+0.0000001267*G350)</f>
        <v>0.016698978092019</v>
      </c>
      <c r="L350" s="0" t="n">
        <f aca="false">SIN(RADIANS(J350))*(1.914602-G350*(0.004817+0.000014*G350))+SIN(RADIANS(2*J350))*(0.019993-0.000101*G350)+SIN(RADIANS(3*J350))*0.000289</f>
        <v>-0.641873267692594</v>
      </c>
      <c r="M350" s="0" t="n">
        <f aca="false">I350+L350</f>
        <v>263.492070324939</v>
      </c>
      <c r="N350" s="0" t="n">
        <f aca="false">J350+L350</f>
        <v>8620.15999061508</v>
      </c>
      <c r="O350" s="0" t="n">
        <f aca="false">(1.000001018*(1-K350*K350))/(1+K350*COS(RADIANS(N350)))</f>
        <v>0.984261584079669</v>
      </c>
      <c r="P350" s="0" t="n">
        <f aca="false">M350-0.00569-0.00478*SIN(RADIANS(125.04-1934.136*G350))</f>
        <v>263.483239599509</v>
      </c>
      <c r="Q350" s="0" t="n">
        <f aca="false">23+(26+((21.448-G350*(46.815+G350*(0.00059-G350*0.001813))))/60)/60</f>
        <v>23.4363061138143</v>
      </c>
      <c r="R350" s="0" t="n">
        <f aca="false">Q350+0.00256*COS(RADIANS(125.04-1934.136*G350))</f>
        <v>23.4382359497939</v>
      </c>
      <c r="S350" s="0" t="n">
        <f aca="false">DEGREES(ATAN2(COS(RADIANS(P350)),COS(RADIANS(R350))*SIN(RADIANS(P350))))</f>
        <v>-97.0970848658751</v>
      </c>
      <c r="T350" s="0" t="n">
        <f aca="false">DEGREES(ASIN(SIN(RADIANS(R350))*SIN(RADIANS(P350))))</f>
        <v>-23.2778375304254</v>
      </c>
      <c r="U350" s="0" t="n">
        <f aca="false">TAN(RADIANS(R350/2))*TAN(RADIANS(R350/2))</f>
        <v>0.043030544601294</v>
      </c>
      <c r="V350" s="0" t="n">
        <f aca="false">4*DEGREES(U350*SIN(2*RADIANS(I350))-2*K350*SIN(RADIANS(J350))+4*K350*U350*SIN(RADIANS(J350))*COS(2*RADIANS(I350))-0.5*U350*U350*SIN(4*RADIANS(I350))-1.25*K350*K350*SIN(2*RADIANS(J350)))</f>
        <v>4.86845894577058</v>
      </c>
      <c r="W350" s="0" t="n">
        <f aca="false">DEGREES(ACOS(COS(RADIANS(90.833))/(COS(RADIANS($B$2))*COS(RADIANS(T350)))-TAN(RADIANS($B$2))*TAN(RADIANS(T350))))</f>
        <v>28.6132671981786</v>
      </c>
      <c r="X350" s="7" t="n">
        <f aca="false">(720-4*$B$3-V350+$B$4*60)/1440</f>
        <v>0.504998484065437</v>
      </c>
      <c r="Y350" s="10" t="n">
        <f aca="false">(X350*1440-W350*4)/1440</f>
        <v>0.425517186292719</v>
      </c>
      <c r="Z350" s="7" t="n">
        <f aca="false">(X350*1440+W350*4)/1440</f>
        <v>0.584479781838156</v>
      </c>
      <c r="AA350" s="0" t="n">
        <f aca="false">8*W350</f>
        <v>228.906137585429</v>
      </c>
      <c r="AB350" s="0" t="n">
        <f aca="false">MOD(E350*1440+V350+4*$B$3-60*$B$4,1440)</f>
        <v>772.802182945771</v>
      </c>
      <c r="AC350" s="0" t="n">
        <f aca="false">IF(AB350/4&lt;0,AB350/4+180,AB350/4-180)</f>
        <v>13.2005457364426</v>
      </c>
      <c r="AD350" s="0" t="n">
        <f aca="false">DEGREES(ACOS(SIN(RADIANS($B$2))*SIN(RADIANS(T350))+COS(RADIANS($B$2))*COS(RADIANS(T350))*COS(RADIANS(AC350))))</f>
        <v>88.6897477412643</v>
      </c>
      <c r="AE350" s="0" t="n">
        <f aca="false">90-AD350</f>
        <v>1.31025225873566</v>
      </c>
      <c r="AF350" s="0" t="n">
        <f aca="false">IF(AE350&gt;85,0,IF(AE350&gt;5,58.1/TAN(RADIANS(AE350))-0.07/POWER(TAN(RADIANS(AE350)),3)+0.000086/POWER(TAN(RADIANS(AE350)),5),IF(AE350&gt;-0.575,1735+AE350*(-518.2+AE350*(103.4+AE350*(-12.79+AE350*0.711))),-20.772/TAN(RADIANS(AE350)))))/3600</f>
        <v>0.335240604234006</v>
      </c>
      <c r="AG350" s="0" t="n">
        <f aca="false">AE350+AF350</f>
        <v>1.64549286296967</v>
      </c>
      <c r="AH350" s="0" t="n">
        <f aca="false"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>192.112175127294</v>
      </c>
    </row>
    <row r="351" customFormat="false" ht="15" hidden="false" customHeight="false" outlineLevel="0" collapsed="false">
      <c r="D351" s="6" t="n">
        <f aca="false">D350+1</f>
        <v>44911</v>
      </c>
      <c r="E351" s="7" t="n">
        <f aca="false">$B$5</f>
        <v>0.541666666666667</v>
      </c>
      <c r="F351" s="8" t="n">
        <f aca="false">D351+2415018.5+E351-$B$4/24</f>
        <v>2459930</v>
      </c>
      <c r="G351" s="9" t="n">
        <f aca="false">(F351-2451545)/36525</f>
        <v>0.229568788501027</v>
      </c>
      <c r="I351" s="0" t="n">
        <f aca="false">MOD(280.46646+G351*(36000.76983+G351*0.0003032),360)</f>
        <v>265.119590956607</v>
      </c>
      <c r="J351" s="0" t="n">
        <f aca="false">357.52911+G351*(35999.05029-0.0001537*G351)</f>
        <v>8621.78746416256</v>
      </c>
      <c r="K351" s="0" t="n">
        <f aca="false">0.016708634-G351*(0.000042037+0.0000001267*G351)</f>
        <v>0.0166989769395161</v>
      </c>
      <c r="L351" s="0" t="n">
        <f aca="false">SIN(RADIANS(J351))*(1.914602-G351*(0.004817+0.000014*G351))+SIN(RADIANS(2*J351))*(0.019993-0.000101*G351)+SIN(RADIANS(3*J351))*0.000289</f>
        <v>-0.61014231562644</v>
      </c>
      <c r="M351" s="0" t="n">
        <f aca="false">I351+L351</f>
        <v>264.50944864098</v>
      </c>
      <c r="N351" s="0" t="n">
        <f aca="false">J351+L351</f>
        <v>8621.17732184694</v>
      </c>
      <c r="O351" s="0" t="n">
        <f aca="false">(1.000001018*(1-K351*K351))/(1+K351*COS(RADIANS(N351)))</f>
        <v>0.984166482675515</v>
      </c>
      <c r="P351" s="0" t="n">
        <f aca="false">M351-0.00569-0.00478*SIN(RADIANS(125.04-1934.136*G351))</f>
        <v>264.500621247185</v>
      </c>
      <c r="Q351" s="0" t="n">
        <f aca="false">23+(26+((21.448-G351*(46.815+G351*(0.00059-G351*0.001813))))/60)/60</f>
        <v>23.4363057577798</v>
      </c>
      <c r="R351" s="0" t="n">
        <f aca="false">Q351+0.00256*COS(RADIANS(125.04-1934.136*G351))</f>
        <v>23.438237147526</v>
      </c>
      <c r="S351" s="0" t="n">
        <f aca="false">DEGREES(ATAN2(COS(RADIANS(P351)),COS(RADIANS(R351))*SIN(RADIANS(P351))))</f>
        <v>-95.9904931223476</v>
      </c>
      <c r="T351" s="0" t="n">
        <f aca="false">DEGREES(ASIN(SIN(RADIANS(R351))*SIN(RADIANS(P351))))</f>
        <v>-23.3239561247846</v>
      </c>
      <c r="U351" s="0" t="n">
        <f aca="false">TAN(RADIANS(R351/2))*TAN(RADIANS(R351/2))</f>
        <v>0.0430305491242518</v>
      </c>
      <c r="V351" s="0" t="n">
        <f aca="false">4*DEGREES(U351*SIN(2*RADIANS(I351))-2*K351*SIN(RADIANS(J351))+4*K351*U351*SIN(RADIANS(J351))*COS(2*RADIANS(I351))-0.5*U351*U351*SIN(4*RADIANS(I351))-1.25*K351*K351*SIN(2*RADIANS(J351)))</f>
        <v>4.38545736814719</v>
      </c>
      <c r="W351" s="0" t="n">
        <f aca="false">DEGREES(ACOS(COS(RADIANS(90.833))/(COS(RADIANS($B$2))*COS(RADIANS(T351)))-TAN(RADIANS($B$2))*TAN(RADIANS(T351))))</f>
        <v>28.3710376856298</v>
      </c>
      <c r="X351" s="7" t="n">
        <f aca="false">(720-4*$B$3-V351+$B$4*60)/1440</f>
        <v>0.505333901827676</v>
      </c>
      <c r="Y351" s="10" t="n">
        <f aca="false">(X351*1440-W351*4)/1440</f>
        <v>0.426525463812037</v>
      </c>
      <c r="Z351" s="7" t="n">
        <f aca="false">(X351*1440+W351*4)/1440</f>
        <v>0.584142339843314</v>
      </c>
      <c r="AA351" s="0" t="n">
        <f aca="false">8*W351</f>
        <v>226.968301485039</v>
      </c>
      <c r="AB351" s="0" t="n">
        <f aca="false">MOD(E351*1440+V351+4*$B$3-60*$B$4,1440)</f>
        <v>772.319181368147</v>
      </c>
      <c r="AC351" s="0" t="n">
        <f aca="false">IF(AB351/4&lt;0,AB351/4+180,AB351/4-180)</f>
        <v>13.0797953420368</v>
      </c>
      <c r="AD351" s="0" t="n">
        <f aca="false">DEGREES(ACOS(SIN(RADIANS($B$2))*SIN(RADIANS(T351))+COS(RADIANS($B$2))*COS(RADIANS(T351))*COS(RADIANS(AC351))))</f>
        <v>88.724920549043</v>
      </c>
      <c r="AE351" s="0" t="n">
        <f aca="false">90-AD351</f>
        <v>1.27507945095698</v>
      </c>
      <c r="AF351" s="0" t="n">
        <f aca="false">IF(AE351&gt;85,0,IF(AE351&gt;5,58.1/TAN(RADIANS(AE351))-0.07/POWER(TAN(RADIANS(AE351)),3)+0.000086/POWER(TAN(RADIANS(AE351)),5),IF(AE351&gt;-0.575,1735+AE351*(-518.2+AE351*(103.4+AE351*(-12.79+AE351*0.711))),-20.772/TAN(RADIANS(AE351)))))/3600</f>
        <v>0.338258158581077</v>
      </c>
      <c r="AG351" s="0" t="n">
        <f aca="false">AE351+AF351</f>
        <v>1.61333760953806</v>
      </c>
      <c r="AH351" s="0" t="n">
        <f aca="false"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>191.997302286147</v>
      </c>
    </row>
    <row r="352" customFormat="false" ht="15" hidden="false" customHeight="false" outlineLevel="0" collapsed="false">
      <c r="D352" s="6" t="n">
        <f aca="false">D351+1</f>
        <v>44912</v>
      </c>
      <c r="E352" s="7" t="n">
        <f aca="false">$B$5</f>
        <v>0.541666666666667</v>
      </c>
      <c r="F352" s="8" t="n">
        <f aca="false">D352+2415018.5+E352-$B$4/24</f>
        <v>2459931</v>
      </c>
      <c r="G352" s="9" t="n">
        <f aca="false">(F352-2451545)/36525</f>
        <v>0.229596167008898</v>
      </c>
      <c r="I352" s="0" t="n">
        <f aca="false">MOD(280.46646+G352*(36000.76983+G352*0.0003032),360)</f>
        <v>266.105238320582</v>
      </c>
      <c r="J352" s="0" t="n">
        <f aca="false">357.52911+G352*(35999.05029-0.0001537*G352)</f>
        <v>8622.77306444235</v>
      </c>
      <c r="K352" s="0" t="n">
        <f aca="false">0.016708634-G352*(0.000042037+0.0000001267*G352)</f>
        <v>0.016698975787013</v>
      </c>
      <c r="L352" s="0" t="n">
        <f aca="false">SIN(RADIANS(J352))*(1.914602-G352*(0.004817+0.000014*G352))+SIN(RADIANS(2*J352))*(0.019993-0.000101*G352)+SIN(RADIANS(3*J352))*0.000289</f>
        <v>-0.578219743966263</v>
      </c>
      <c r="M352" s="0" t="n">
        <f aca="false">I352+L352</f>
        <v>265.527018576616</v>
      </c>
      <c r="N352" s="0" t="n">
        <f aca="false">J352+L352</f>
        <v>8622.19484469839</v>
      </c>
      <c r="O352" s="0" t="n">
        <f aca="false">(1.000001018*(1-K352*K352))/(1+K352*COS(RADIANS(N352)))</f>
        <v>0.984076209975752</v>
      </c>
      <c r="P352" s="0" t="n">
        <f aca="false">M352-0.00569-0.00478*SIN(RADIANS(125.04-1934.136*G352))</f>
        <v>265.518194517135</v>
      </c>
      <c r="Q352" s="0" t="n">
        <f aca="false">23+(26+((21.448-G352*(46.815+G352*(0.00059-G352*0.001813))))/60)/60</f>
        <v>23.4363054017452</v>
      </c>
      <c r="R352" s="0" t="n">
        <f aca="false">Q352+0.00256*COS(RADIANS(125.04-1934.136*G352))</f>
        <v>23.4382383436084</v>
      </c>
      <c r="S352" s="0" t="n">
        <f aca="false">DEGREES(ATAN2(COS(RADIANS(P352)),COS(RADIANS(R352))*SIN(RADIANS(P352))))</f>
        <v>-94.8829892397924</v>
      </c>
      <c r="T352" s="0" t="n">
        <f aca="false">DEGREES(ASIN(SIN(RADIANS(R352))*SIN(RADIANS(P352))))</f>
        <v>-23.3623058437297</v>
      </c>
      <c r="U352" s="0" t="n">
        <f aca="false">TAN(RADIANS(R352/2))*TAN(RADIANS(R352/2))</f>
        <v>0.04303055364098</v>
      </c>
      <c r="V352" s="0" t="n">
        <f aca="false">4*DEGREES(U352*SIN(2*RADIANS(I352))-2*K352*SIN(RADIANS(J352))+4*K352*U352*SIN(RADIANS(J352))*COS(2*RADIANS(I352))-0.5*U352*U352*SIN(4*RADIANS(I352))-1.25*K352*K352*SIN(2*RADIANS(J352)))</f>
        <v>3.89895146883358</v>
      </c>
      <c r="W352" s="0" t="n">
        <f aca="false">DEGREES(ACOS(COS(RADIANS(90.833))/(COS(RADIANS($B$2))*COS(RADIANS(T352)))-TAN(RADIANS($B$2))*TAN(RADIANS(T352))))</f>
        <v>28.168032251383</v>
      </c>
      <c r="X352" s="7" t="n">
        <f aca="false">(720-4*$B$3-V352+$B$4*60)/1440</f>
        <v>0.505671753146643</v>
      </c>
      <c r="Y352" s="10" t="n">
        <f aca="false">(X352*1440-W352*4)/1440</f>
        <v>0.427427219115024</v>
      </c>
      <c r="Z352" s="7" t="n">
        <f aca="false">(X352*1440+W352*4)/1440</f>
        <v>0.583916287178263</v>
      </c>
      <c r="AA352" s="0" t="n">
        <f aca="false">8*W352</f>
        <v>225.344258011064</v>
      </c>
      <c r="AB352" s="0" t="n">
        <f aca="false">MOD(E352*1440+V352+4*$B$3-60*$B$4,1440)</f>
        <v>771.832675468834</v>
      </c>
      <c r="AC352" s="0" t="n">
        <f aca="false">IF(AB352/4&lt;0,AB352/4+180,AB352/4-180)</f>
        <v>12.9581688672084</v>
      </c>
      <c r="AD352" s="0" t="n">
        <f aca="false">DEGREES(ACOS(SIN(RADIANS($B$2))*SIN(RADIANS(T352))+COS(RADIANS($B$2))*COS(RADIANS(T352))*COS(RADIANS(AC352))))</f>
        <v>88.7523878149004</v>
      </c>
      <c r="AE352" s="0" t="n">
        <f aca="false">90-AD352</f>
        <v>1.24761218509961</v>
      </c>
      <c r="AF352" s="0" t="n">
        <f aca="false">IF(AE352&gt;85,0,IF(AE352&gt;5,58.1/TAN(RADIANS(AE352))-0.07/POWER(TAN(RADIANS(AE352)),3)+0.000086/POWER(TAN(RADIANS(AE352)),5),IF(AE352&gt;-0.575,1735+AE352*(-518.2+AE352*(103.4+AE352*(-12.79+AE352*0.711))),-20.772/TAN(RADIANS(AE352)))))/3600</f>
        <v>0.34064395395546</v>
      </c>
      <c r="AG352" s="0" t="n">
        <f aca="false">AE352+AF352</f>
        <v>1.58825613905507</v>
      </c>
      <c r="AH352" s="0" t="n">
        <f aca="false"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>191.882441120216</v>
      </c>
    </row>
    <row r="353" customFormat="false" ht="15" hidden="false" customHeight="false" outlineLevel="0" collapsed="false">
      <c r="D353" s="6" t="n">
        <f aca="false">D352+1</f>
        <v>44913</v>
      </c>
      <c r="E353" s="7" t="n">
        <f aca="false">$B$5</f>
        <v>0.541666666666667</v>
      </c>
      <c r="F353" s="8" t="n">
        <f aca="false">D353+2415018.5+E353-$B$4/24</f>
        <v>2459932</v>
      </c>
      <c r="G353" s="9" t="n">
        <f aca="false">(F353-2451545)/36525</f>
        <v>0.229623545516769</v>
      </c>
      <c r="I353" s="0" t="n">
        <f aca="false">MOD(280.46646+G353*(36000.76983+G353*0.0003032),360)</f>
        <v>267.090885684558</v>
      </c>
      <c r="J353" s="0" t="n">
        <f aca="false">357.52911+G353*(35999.05029-0.0001537*G353)</f>
        <v>8623.75866472215</v>
      </c>
      <c r="K353" s="0" t="n">
        <f aca="false">0.016708634-G353*(0.000042037+0.0000001267*G353)</f>
        <v>0.0166989746345097</v>
      </c>
      <c r="L353" s="0" t="n">
        <f aca="false">SIN(RADIANS(J353))*(1.914602-G353*(0.004817+0.000014*G353))+SIN(RADIANS(2*J353))*(0.019993-0.000101*G353)+SIN(RADIANS(3*J353))*0.000289</f>
        <v>-0.546115516625112</v>
      </c>
      <c r="M353" s="0" t="n">
        <f aca="false">I353+L353</f>
        <v>266.544770167933</v>
      </c>
      <c r="N353" s="0" t="n">
        <f aca="false">J353+L353</f>
        <v>8623.21254920552</v>
      </c>
      <c r="O353" s="0" t="n">
        <f aca="false">(1.000001018*(1-K353*K353))/(1+K353*COS(RADIANS(N353)))</f>
        <v>0.983990795337662</v>
      </c>
      <c r="P353" s="0" t="n">
        <f aca="false">M353-0.00569-0.00478*SIN(RADIANS(125.04-1934.136*G353))</f>
        <v>266.535949445443</v>
      </c>
      <c r="Q353" s="0" t="n">
        <f aca="false">23+(26+((21.448-G353*(46.815+G353*(0.00059-G353*0.001813))))/60)/60</f>
        <v>23.4363050457107</v>
      </c>
      <c r="R353" s="0" t="n">
        <f aca="false">Q353+0.00256*COS(RADIANS(125.04-1934.136*G353))</f>
        <v>23.4382395380398</v>
      </c>
      <c r="S353" s="0" t="n">
        <f aca="false">DEGREES(ATAN2(COS(RADIANS(P353)),COS(RADIANS(R353))*SIN(RADIANS(P353))))</f>
        <v>-93.7747120798512</v>
      </c>
      <c r="T353" s="0" t="n">
        <f aca="false">DEGREES(ASIN(SIN(RADIANS(R353))*SIN(RADIANS(P353))))</f>
        <v>-23.3928632012613</v>
      </c>
      <c r="U353" s="0" t="n">
        <f aca="false">TAN(RADIANS(R353/2))*TAN(RADIANS(R353/2))</f>
        <v>0.0430305581514736</v>
      </c>
      <c r="V353" s="0" t="n">
        <f aca="false">4*DEGREES(U353*SIN(2*RADIANS(I353))-2*K353*SIN(RADIANS(J353))+4*K353*U353*SIN(RADIANS(J353))*COS(2*RADIANS(I353))-0.5*U353*U353*SIN(4*RADIANS(I353))-1.25*K353*K353*SIN(2*RADIANS(J353)))</f>
        <v>3.40948261952431</v>
      </c>
      <c r="W353" s="0" t="n">
        <f aca="false">DEGREES(ACOS(COS(RADIANS(90.833))/(COS(RADIANS($B$2))*COS(RADIANS(T353)))-TAN(RADIANS($B$2))*TAN(RADIANS(T353))))</f>
        <v>28.0052260601673</v>
      </c>
      <c r="X353" s="7" t="n">
        <f aca="false">(720-4*$B$3-V353+$B$4*60)/1440</f>
        <v>0.506011662069775</v>
      </c>
      <c r="Y353" s="10" t="n">
        <f aca="false">(X353*1440-W353*4)/1440</f>
        <v>0.428219367458199</v>
      </c>
      <c r="Z353" s="7" t="n">
        <f aca="false">(X353*1440+W353*4)/1440</f>
        <v>0.58380395668135</v>
      </c>
      <c r="AA353" s="0" t="n">
        <f aca="false">8*W353</f>
        <v>224.041808481338</v>
      </c>
      <c r="AB353" s="0" t="n">
        <f aca="false">MOD(E353*1440+V353+4*$B$3-60*$B$4,1440)</f>
        <v>771.343206619524</v>
      </c>
      <c r="AC353" s="0" t="n">
        <f aca="false">IF(AB353/4&lt;0,AB353/4+180,AB353/4-180)</f>
        <v>12.8358016548811</v>
      </c>
      <c r="AD353" s="0" t="n">
        <f aca="false">DEGREES(ACOS(SIN(RADIANS($B$2))*SIN(RADIANS(T353))+COS(RADIANS($B$2))*COS(RADIANS(T353))*COS(RADIANS(AC353))))</f>
        <v>88.7721380804674</v>
      </c>
      <c r="AE353" s="0" t="n">
        <f aca="false">90-AD353</f>
        <v>1.22786191953263</v>
      </c>
      <c r="AF353" s="0" t="n">
        <f aca="false">IF(AE353&gt;85,0,IF(AE353&gt;5,58.1/TAN(RADIANS(AE353))-0.07/POWER(TAN(RADIANS(AE353)),3)+0.000086/POWER(TAN(RADIANS(AE353)),5),IF(AE353&gt;-0.575,1735+AE353*(-518.2+AE353*(103.4+AE353*(-12.79+AE353*0.711))),-20.772/TAN(RADIANS(AE353)))))/3600</f>
        <v>0.342375540097967</v>
      </c>
      <c r="AG353" s="0" t="n">
        <f aca="false">AE353+AF353</f>
        <v>1.5702374596306</v>
      </c>
      <c r="AH353" s="0" t="n">
        <f aca="false"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>191.767697620295</v>
      </c>
    </row>
    <row r="354" customFormat="false" ht="15" hidden="false" customHeight="false" outlineLevel="0" collapsed="false">
      <c r="D354" s="6" t="n">
        <f aca="false">D353+1</f>
        <v>44914</v>
      </c>
      <c r="E354" s="7" t="n">
        <f aca="false">$B$5</f>
        <v>0.541666666666667</v>
      </c>
      <c r="F354" s="8" t="n">
        <f aca="false">D354+2415018.5+E354-$B$4/24</f>
        <v>2459933</v>
      </c>
      <c r="G354" s="9" t="n">
        <f aca="false">(F354-2451545)/36525</f>
        <v>0.229650924024641</v>
      </c>
      <c r="I354" s="0" t="n">
        <f aca="false">MOD(280.46646+G354*(36000.76983+G354*0.0003032),360)</f>
        <v>268.076533048534</v>
      </c>
      <c r="J354" s="0" t="n">
        <f aca="false">357.52911+G354*(35999.05029-0.0001537*G354)</f>
        <v>8624.74426500194</v>
      </c>
      <c r="K354" s="0" t="n">
        <f aca="false">0.016708634-G354*(0.000042037+0.0000001267*G354)</f>
        <v>0.0166989734820062</v>
      </c>
      <c r="L354" s="0" t="n">
        <f aca="false">SIN(RADIANS(J354))*(1.914602-G354*(0.004817+0.000014*G354))+SIN(RADIANS(2*J354))*(0.019993-0.000101*G354)+SIN(RADIANS(3*J354))*0.000289</f>
        <v>-0.513839664563575</v>
      </c>
      <c r="M354" s="0" t="n">
        <f aca="false">I354+L354</f>
        <v>267.56269338397</v>
      </c>
      <c r="N354" s="0" t="n">
        <f aca="false">J354+L354</f>
        <v>8624.23042533738</v>
      </c>
      <c r="O354" s="0" t="n">
        <f aca="false">(1.000001018*(1-K354*K354))/(1+K354*COS(RADIANS(N354)))</f>
        <v>0.983910266553246</v>
      </c>
      <c r="P354" s="0" t="n">
        <f aca="false">M354-0.00569-0.00478*SIN(RADIANS(125.04-1934.136*G354))</f>
        <v>267.553876001145</v>
      </c>
      <c r="Q354" s="0" t="n">
        <f aca="false">23+(26+((21.448-G354*(46.815+G354*(0.00059-G354*0.001813))))/60)/60</f>
        <v>23.4363046896761</v>
      </c>
      <c r="R354" s="0" t="n">
        <f aca="false">Q354+0.00256*COS(RADIANS(125.04-1934.136*G354))</f>
        <v>23.4382407308187</v>
      </c>
      <c r="S354" s="0" t="n">
        <f aca="false">DEGREES(ATAN2(COS(RADIANS(P354)),COS(RADIANS(R354))*SIN(RADIANS(P354))))</f>
        <v>-92.6658018666209</v>
      </c>
      <c r="T354" s="0" t="n">
        <f aca="false">DEGREES(ASIN(SIN(RADIANS(R354))*SIN(RADIANS(P354))))</f>
        <v>-23.4156087998259</v>
      </c>
      <c r="U354" s="0" t="n">
        <f aca="false">TAN(RADIANS(R354/2))*TAN(RADIANS(R354/2))</f>
        <v>0.0430305626557274</v>
      </c>
      <c r="V354" s="0" t="n">
        <f aca="false">4*DEGREES(U354*SIN(2*RADIANS(I354))-2*K354*SIN(RADIANS(J354))+4*K354*U354*SIN(RADIANS(J354))*COS(2*RADIANS(I354))-0.5*U354*U354*SIN(4*RADIANS(I354))-1.25*K354*K354*SIN(2*RADIANS(J354)))</f>
        <v>2.91759659535912</v>
      </c>
      <c r="W354" s="0" t="n">
        <f aca="false">DEGREES(ACOS(COS(RADIANS(90.833))/(COS(RADIANS($B$2))*COS(RADIANS(T354)))-TAN(RADIANS($B$2))*TAN(RADIANS(T354))))</f>
        <v>27.8834248787142</v>
      </c>
      <c r="X354" s="7" t="n">
        <f aca="false">(720-4*$B$3-V354+$B$4*60)/1440</f>
        <v>0.506353249586556</v>
      </c>
      <c r="Y354" s="10" t="n">
        <f aca="false">(X354*1440-W354*4)/1440</f>
        <v>0.428899291590128</v>
      </c>
      <c r="Z354" s="7" t="n">
        <f aca="false">(X354*1440+W354*4)/1440</f>
        <v>0.583807207582984</v>
      </c>
      <c r="AA354" s="0" t="n">
        <f aca="false">8*W354</f>
        <v>223.067399029713</v>
      </c>
      <c r="AB354" s="0" t="n">
        <f aca="false">MOD(E354*1440+V354+4*$B$3-60*$B$4,1440)</f>
        <v>770.851320595359</v>
      </c>
      <c r="AC354" s="0" t="n">
        <f aca="false">IF(AB354/4&lt;0,AB354/4+180,AB354/4-180)</f>
        <v>12.7128301488398</v>
      </c>
      <c r="AD354" s="0" t="n">
        <f aca="false">DEGREES(ACOS(SIN(RADIANS($B$2))*SIN(RADIANS(T354))+COS(RADIANS($B$2))*COS(RADIANS(T354))*COS(RADIANS(AC354))))</f>
        <v>88.7841636150262</v>
      </c>
      <c r="AE354" s="0" t="n">
        <f aca="false">90-AD354</f>
        <v>1.21583638497378</v>
      </c>
      <c r="AF354" s="0" t="n">
        <f aca="false">IF(AE354&gt;85,0,IF(AE354&gt;5,58.1/TAN(RADIANS(AE354))-0.07/POWER(TAN(RADIANS(AE354)),3)+0.000086/POWER(TAN(RADIANS(AE354)),5),IF(AE354&gt;-0.575,1735+AE354*(-518.2+AE354*(103.4+AE354*(-12.79+AE354*0.711))),-20.772/TAN(RADIANS(AE354)))))/3600</f>
        <v>0.343436517284022</v>
      </c>
      <c r="AG354" s="0" t="n">
        <f aca="false">AE354+AF354</f>
        <v>1.55927290225781</v>
      </c>
      <c r="AH354" s="0" t="n">
        <f aca="false"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>191.65317797417</v>
      </c>
    </row>
    <row r="355" customFormat="false" ht="15" hidden="false" customHeight="false" outlineLevel="0" collapsed="false">
      <c r="D355" s="6" t="n">
        <f aca="false">D354+1</f>
        <v>44915</v>
      </c>
      <c r="E355" s="7" t="n">
        <f aca="false">$B$5</f>
        <v>0.541666666666667</v>
      </c>
      <c r="F355" s="8" t="n">
        <f aca="false">D355+2415018.5+E355-$B$4/24</f>
        <v>2459934</v>
      </c>
      <c r="G355" s="9" t="n">
        <f aca="false">(F355-2451545)/36525</f>
        <v>0.229678302532512</v>
      </c>
      <c r="I355" s="0" t="n">
        <f aca="false">MOD(280.46646+G355*(36000.76983+G355*0.0003032),360)</f>
        <v>269.062180412511</v>
      </c>
      <c r="J355" s="0" t="n">
        <f aca="false">357.52911+G355*(35999.05029-0.0001537*G355)</f>
        <v>8625.72986528173</v>
      </c>
      <c r="K355" s="0" t="n">
        <f aca="false">0.016708634-G355*(0.000042037+0.0000001267*G355)</f>
        <v>0.0166989723295025</v>
      </c>
      <c r="L355" s="0" t="n">
        <f aca="false">SIN(RADIANS(J355))*(1.914602-G355*(0.004817+0.000014*G355))+SIN(RADIANS(2*J355))*(0.019993-0.000101*G355)+SIN(RADIANS(3*J355))*0.000289</f>
        <v>-0.48140228215947</v>
      </c>
      <c r="M355" s="0" t="n">
        <f aca="false">I355+L355</f>
        <v>268.580778130352</v>
      </c>
      <c r="N355" s="0" t="n">
        <f aca="false">J355+L355</f>
        <v>8625.24846299957</v>
      </c>
      <c r="O355" s="0" t="n">
        <f aca="false">(1.000001018*(1-K355*K355))/(1+K355*COS(RADIANS(N355)))</f>
        <v>0.983834649837754</v>
      </c>
      <c r="P355" s="0" t="n">
        <f aca="false">M355-0.00569-0.00478*SIN(RADIANS(125.04-1934.136*G355))</f>
        <v>268.571964089864</v>
      </c>
      <c r="Q355" s="0" t="n">
        <f aca="false">23+(26+((21.448-G355*(46.815+G355*(0.00059-G355*0.001813))))/60)/60</f>
        <v>23.4363043336415</v>
      </c>
      <c r="R355" s="0" t="n">
        <f aca="false">Q355+0.00256*COS(RADIANS(125.04-1934.136*G355))</f>
        <v>23.4382419219439</v>
      </c>
      <c r="S355" s="0" t="n">
        <f aca="false">DEGREES(ATAN2(COS(RADIANS(P355)),COS(RADIANS(R355))*SIN(RADIANS(P355))))</f>
        <v>-91.556399919721</v>
      </c>
      <c r="T355" s="0" t="n">
        <f aca="false">DEGREES(ASIN(SIN(RADIANS(R355))*SIN(RADIANS(P355))))</f>
        <v>-23.4305273659107</v>
      </c>
      <c r="U355" s="0" t="n">
        <f aca="false">TAN(RADIANS(R355/2))*TAN(RADIANS(R355/2))</f>
        <v>0.0430305671537367</v>
      </c>
      <c r="V355" s="0" t="n">
        <f aca="false">4*DEGREES(U355*SIN(2*RADIANS(I355))-2*K355*SIN(RADIANS(J355))+4*K355*U355*SIN(RADIANS(J355))*COS(2*RADIANS(I355))-0.5*U355*U355*SIN(4*RADIANS(I355))-1.25*K355*K355*SIN(2*RADIANS(J355)))</f>
        <v>2.42384266085903</v>
      </c>
      <c r="W355" s="0" t="n">
        <f aca="false">DEGREES(ACOS(COS(RADIANS(90.833))/(COS(RADIANS($B$2))*COS(RADIANS(T355)))-TAN(RADIANS($B$2))*TAN(RADIANS(T355))))</f>
        <v>27.8032480652397</v>
      </c>
      <c r="X355" s="7" t="n">
        <f aca="false">(720-4*$B$3-V355+$B$4*60)/1440</f>
        <v>0.506696134263292</v>
      </c>
      <c r="Y355" s="10" t="n">
        <f aca="false">(X355*1440-W355*4)/1440</f>
        <v>0.429464889637627</v>
      </c>
      <c r="Z355" s="7" t="n">
        <f aca="false">(X355*1440+W355*4)/1440</f>
        <v>0.583927378888958</v>
      </c>
      <c r="AA355" s="0" t="n">
        <f aca="false">8*W355</f>
        <v>222.425984521918</v>
      </c>
      <c r="AB355" s="0" t="n">
        <f aca="false">MOD(E355*1440+V355+4*$B$3-60*$B$4,1440)</f>
        <v>770.357566660859</v>
      </c>
      <c r="AC355" s="0" t="n">
        <f aca="false">IF(AB355/4&lt;0,AB355/4+180,AB355/4-180)</f>
        <v>12.5893916652147</v>
      </c>
      <c r="AD355" s="0" t="n">
        <f aca="false">DEGREES(ACOS(SIN(RADIANS($B$2))*SIN(RADIANS(T355))+COS(RADIANS($B$2))*COS(RADIANS(T355))*COS(RADIANS(AC355))))</f>
        <v>88.7884604308657</v>
      </c>
      <c r="AE355" s="0" t="n">
        <f aca="false">90-AD355</f>
        <v>1.2115395691343</v>
      </c>
      <c r="AF355" s="0" t="n">
        <f aca="false">IF(AE355&gt;85,0,IF(AE355&gt;5,58.1/TAN(RADIANS(AE355))-0.07/POWER(TAN(RADIANS(AE355)),3)+0.000086/POWER(TAN(RADIANS(AE355)),5),IF(AE355&gt;-0.575,1735+AE355*(-518.2+AE355*(103.4+AE355*(-12.79+AE355*0.711))),-20.772/TAN(RADIANS(AE355)))))/3600</f>
        <v>0.343816839587215</v>
      </c>
      <c r="AG355" s="0" t="n">
        <f aca="false">AE355+AF355</f>
        <v>1.55535640872152</v>
      </c>
      <c r="AH355" s="0" t="n">
        <f aca="false"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>191.538988445454</v>
      </c>
    </row>
    <row r="356" customFormat="false" ht="15" hidden="false" customHeight="false" outlineLevel="0" collapsed="false">
      <c r="D356" s="6" t="n">
        <f aca="false">D355+1</f>
        <v>44916</v>
      </c>
      <c r="E356" s="7" t="n">
        <f aca="false">$B$5</f>
        <v>0.541666666666667</v>
      </c>
      <c r="F356" s="8" t="n">
        <f aca="false">D356+2415018.5+E356-$B$4/24</f>
        <v>2459935</v>
      </c>
      <c r="G356" s="9" t="n">
        <f aca="false">(F356-2451545)/36525</f>
        <v>0.229705681040383</v>
      </c>
      <c r="I356" s="0" t="n">
        <f aca="false">MOD(280.46646+G356*(36000.76983+G356*0.0003032),360)</f>
        <v>270.047827776491</v>
      </c>
      <c r="J356" s="0" t="n">
        <f aca="false">357.52911+G356*(35999.05029-0.0001537*G356)</f>
        <v>8626.71546556152</v>
      </c>
      <c r="K356" s="0" t="n">
        <f aca="false">0.016708634-G356*(0.000042037+0.0000001267*G356)</f>
        <v>0.0166989711769986</v>
      </c>
      <c r="L356" s="0" t="n">
        <f aca="false">SIN(RADIANS(J356))*(1.914602-G356*(0.004817+0.000014*G356))+SIN(RADIANS(2*J356))*(0.019993-0.000101*G356)+SIN(RADIANS(3*J356))*0.000289</f>
        <v>-0.44881352354157</v>
      </c>
      <c r="M356" s="0" t="n">
        <f aca="false">I356+L356</f>
        <v>269.599014252949</v>
      </c>
      <c r="N356" s="0" t="n">
        <f aca="false">J356+L356</f>
        <v>8626.26665203798</v>
      </c>
      <c r="O356" s="0" t="n">
        <f aca="false">(1.000001018*(1-K356*K356))/(1+K356*COS(RADIANS(N356)))</f>
        <v>0.983763969818845</v>
      </c>
      <c r="P356" s="0" t="n">
        <f aca="false">M356-0.00569-0.00478*SIN(RADIANS(125.04-1934.136*G356))</f>
        <v>269.590203557466</v>
      </c>
      <c r="Q356" s="0" t="n">
        <f aca="false">23+(26+((21.448-G356*(46.815+G356*(0.00059-G356*0.001813))))/60)/60</f>
        <v>23.436303977607</v>
      </c>
      <c r="R356" s="0" t="n">
        <f aca="false">Q356+0.00256*COS(RADIANS(125.04-1934.136*G356))</f>
        <v>23.4382431114141</v>
      </c>
      <c r="S356" s="0" t="n">
        <f aca="false">DEGREES(ATAN2(COS(RADIANS(P356)),COS(RADIANS(R356))*SIN(RADIANS(P356))))</f>
        <v>-90.4466483831274</v>
      </c>
      <c r="T356" s="0" t="n">
        <f aca="false">DEGREES(ASIN(SIN(RADIANS(R356))*SIN(RADIANS(P356))))</f>
        <v>-23.4376077785305</v>
      </c>
      <c r="U356" s="0" t="n">
        <f aca="false">TAN(RADIANS(R356/2))*TAN(RADIANS(R356/2))</f>
        <v>0.0430305716454963</v>
      </c>
      <c r="V356" s="0" t="n">
        <f aca="false">4*DEGREES(U356*SIN(2*RADIANS(I356))-2*K356*SIN(RADIANS(J356))+4*K356*U356*SIN(RADIANS(J356))*COS(2*RADIANS(I356))-0.5*U356*U356*SIN(4*RADIANS(I356))-1.25*K356*K356*SIN(2*RADIANS(J356)))</f>
        <v>1.92877264720385</v>
      </c>
      <c r="W356" s="0" t="n">
        <f aca="false">DEGREES(ACOS(COS(RADIANS(90.833))/(COS(RADIANS($B$2))*COS(RADIANS(T356)))-TAN(RADIANS($B$2))*TAN(RADIANS(T356))))</f>
        <v>27.7651150441657</v>
      </c>
      <c r="X356" s="7" t="n">
        <f aca="false">(720-4*$B$3-V356+$B$4*60)/1440</f>
        <v>0.507039932883886</v>
      </c>
      <c r="Y356" s="10" t="n">
        <f aca="false">(X356*1440-W356*4)/1440</f>
        <v>0.429914613316759</v>
      </c>
      <c r="Z356" s="7" t="n">
        <f aca="false">(X356*1440+W356*4)/1440</f>
        <v>0.584165252451013</v>
      </c>
      <c r="AA356" s="0" t="n">
        <f aca="false">8*W356</f>
        <v>222.120920353325</v>
      </c>
      <c r="AB356" s="0" t="n">
        <f aca="false">MOD(E356*1440+V356+4*$B$3-60*$B$4,1440)</f>
        <v>769.862496647204</v>
      </c>
      <c r="AC356" s="0" t="n">
        <f aca="false">IF(AB356/4&lt;0,AB356/4+180,AB356/4-180)</f>
        <v>12.4656241618009</v>
      </c>
      <c r="AD356" s="0" t="n">
        <f aca="false">DEGREES(ACOS(SIN(RADIANS($B$2))*SIN(RADIANS(T356))+COS(RADIANS($B$2))*COS(RADIANS(T356))*COS(RADIANS(AC356))))</f>
        <v>88.7850282934518</v>
      </c>
      <c r="AE356" s="0" t="n">
        <f aca="false">90-AD356</f>
        <v>1.21497170654818</v>
      </c>
      <c r="AF356" s="0" t="n">
        <f aca="false">IF(AE356&gt;85,0,IF(AE356&gt;5,58.1/TAN(RADIANS(AE356))-0.07/POWER(TAN(RADIANS(AE356)),3)+0.000086/POWER(TAN(RADIANS(AE356)),5),IF(AE356&gt;-0.575,1735+AE356*(-518.2+AE356*(103.4+AE356*(-12.79+AE356*0.711))),-20.772/TAN(RADIANS(AE356)))))/3600</f>
        <v>0.343513000192489</v>
      </c>
      <c r="AG356" s="0" t="n">
        <f aca="false">AE356+AF356</f>
        <v>1.55848470674067</v>
      </c>
      <c r="AH356" s="0" t="n">
        <f aca="false"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>191.425235253295</v>
      </c>
    </row>
    <row r="357" customFormat="false" ht="15" hidden="false" customHeight="false" outlineLevel="0" collapsed="false">
      <c r="D357" s="6" t="n">
        <f aca="false">D356+1</f>
        <v>44917</v>
      </c>
      <c r="E357" s="7" t="n">
        <f aca="false">$B$5</f>
        <v>0.541666666666667</v>
      </c>
      <c r="F357" s="8" t="n">
        <f aca="false">D357+2415018.5+E357-$B$4/24</f>
        <v>2459936</v>
      </c>
      <c r="G357" s="9" t="n">
        <f aca="false">(F357-2451545)/36525</f>
        <v>0.229733059548255</v>
      </c>
      <c r="I357" s="0" t="n">
        <f aca="false">MOD(280.46646+G357*(36000.76983+G357*0.0003032),360)</f>
        <v>271.033475140468</v>
      </c>
      <c r="J357" s="0" t="n">
        <f aca="false">357.52911+G357*(35999.05029-0.0001537*G357)</f>
        <v>8627.70106584132</v>
      </c>
      <c r="K357" s="0" t="n">
        <f aca="false">0.016708634-G357*(0.000042037+0.0000001267*G357)</f>
        <v>0.0166989700244946</v>
      </c>
      <c r="L357" s="0" t="n">
        <f aca="false">SIN(RADIANS(J357))*(1.914602-G357*(0.004817+0.000014*G357))+SIN(RADIANS(2*J357))*(0.019993-0.000101*G357)+SIN(RADIANS(3*J357))*0.000289</f>
        <v>-0.416083598889896</v>
      </c>
      <c r="M357" s="0" t="n">
        <f aca="false">I357+L357</f>
        <v>270.617391541578</v>
      </c>
      <c r="N357" s="0" t="n">
        <f aca="false">J357+L357</f>
        <v>8627.28498224243</v>
      </c>
      <c r="O357" s="0" t="n">
        <f aca="false">(1.000001018*(1-K357*K357))/(1+K357*COS(RADIANS(N357)))</f>
        <v>0.983698249526393</v>
      </c>
      <c r="P357" s="0" t="n">
        <f aca="false">M357-0.00569-0.00478*SIN(RADIANS(125.04-1934.136*G357))</f>
        <v>270.608584193766</v>
      </c>
      <c r="Q357" s="0" t="n">
        <f aca="false">23+(26+((21.448-G357*(46.815+G357*(0.00059-G357*0.001813))))/60)/60</f>
        <v>23.4363036215724</v>
      </c>
      <c r="R357" s="0" t="n">
        <f aca="false">Q357+0.00256*COS(RADIANS(125.04-1934.136*G357))</f>
        <v>23.4382442992279</v>
      </c>
      <c r="S357" s="0" t="n">
        <f aca="false">DEGREES(ATAN2(COS(RADIANS(P357)),COS(RADIANS(R357))*SIN(RADIANS(P357))))</f>
        <v>-89.3366899507902</v>
      </c>
      <c r="T357" s="0" t="n">
        <f aca="false">DEGREES(ASIN(SIN(RADIANS(R357))*SIN(RADIANS(P357))))</f>
        <v>-23.4368430904865</v>
      </c>
      <c r="U357" s="0" t="n">
        <f aca="false">TAN(RADIANS(R357/2))*TAN(RADIANS(R357/2))</f>
        <v>0.0430305761310013</v>
      </c>
      <c r="V357" s="0" t="n">
        <f aca="false">4*DEGREES(U357*SIN(2*RADIANS(I357))-2*K357*SIN(RADIANS(J357))+4*K357*U357*SIN(RADIANS(J357))*COS(2*RADIANS(I357))-0.5*U357*U357*SIN(4*RADIANS(I357))-1.25*K357*K357*SIN(2*RADIANS(J357)))</f>
        <v>1.43294002324442</v>
      </c>
      <c r="W357" s="0" t="n">
        <f aca="false">DEGREES(ACOS(COS(RADIANS(90.833))/(COS(RADIANS($B$2))*COS(RADIANS(T357)))-TAN(RADIANS($B$2))*TAN(RADIANS(T357))))</f>
        <v>27.7692359441399</v>
      </c>
      <c r="X357" s="7" t="n">
        <f aca="false">(720-4*$B$3-V357+$B$4*60)/1440</f>
        <v>0.507384261094969</v>
      </c>
      <c r="Y357" s="10" t="n">
        <f aca="false">(X357*1440-W357*4)/1440</f>
        <v>0.430247494583469</v>
      </c>
      <c r="Z357" s="7" t="n">
        <f aca="false">(X357*1440+W357*4)/1440</f>
        <v>0.584521027606469</v>
      </c>
      <c r="AA357" s="0" t="n">
        <f aca="false">8*W357</f>
        <v>222.153887553119</v>
      </c>
      <c r="AB357" s="0" t="n">
        <f aca="false">MOD(E357*1440+V357+4*$B$3-60*$B$4,1440)</f>
        <v>769.366664023244</v>
      </c>
      <c r="AC357" s="0" t="n">
        <f aca="false">IF(AB357/4&lt;0,AB357/4+180,AB357/4-180)</f>
        <v>12.3416660058111</v>
      </c>
      <c r="AD357" s="0" t="n">
        <f aca="false">DEGREES(ACOS(SIN(RADIANS($B$2))*SIN(RADIANS(T357))+COS(RADIANS($B$2))*COS(RADIANS(T357))*COS(RADIANS(AC357))))</f>
        <v>88.7738707263368</v>
      </c>
      <c r="AE357" s="0" t="n">
        <f aca="false">90-AD357</f>
        <v>1.22612927366325</v>
      </c>
      <c r="AF357" s="0" t="n">
        <f aca="false">IF(AE357&gt;85,0,IF(AE357&gt;5,58.1/TAN(RADIANS(AE357))-0.07/POWER(TAN(RADIANS(AE357)),3)+0.000086/POWER(TAN(RADIANS(AE357)),5),IF(AE357&gt;-0.575,1735+AE357*(-518.2+AE357*(103.4+AE357*(-12.79+AE357*0.711))),-20.772/TAN(RADIANS(AE357)))))/3600</f>
        <v>0.342528094961461</v>
      </c>
      <c r="AG357" s="0" t="n">
        <f aca="false">AE357+AF357</f>
        <v>1.56865736862471</v>
      </c>
      <c r="AH357" s="0" t="n">
        <f aca="false"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>191.312024453043</v>
      </c>
    </row>
    <row r="358" customFormat="false" ht="15" hidden="false" customHeight="false" outlineLevel="0" collapsed="false">
      <c r="D358" s="6" t="n">
        <f aca="false">D357+1</f>
        <v>44918</v>
      </c>
      <c r="E358" s="7" t="n">
        <f aca="false">$B$5</f>
        <v>0.541666666666667</v>
      </c>
      <c r="F358" s="8" t="n">
        <f aca="false">D358+2415018.5+E358-$B$4/24</f>
        <v>2459937</v>
      </c>
      <c r="G358" s="9" t="n">
        <f aca="false">(F358-2451545)/36525</f>
        <v>0.229760438056126</v>
      </c>
      <c r="I358" s="0" t="n">
        <f aca="false">MOD(280.46646+G358*(36000.76983+G358*0.0003032),360)</f>
        <v>272.019122504447</v>
      </c>
      <c r="J358" s="0" t="n">
        <f aca="false">357.52911+G358*(35999.05029-0.0001537*G358)</f>
        <v>8628.68666612111</v>
      </c>
      <c r="K358" s="0" t="n">
        <f aca="false">0.016708634-G358*(0.000042037+0.0000001267*G358)</f>
        <v>0.0166989688719903</v>
      </c>
      <c r="L358" s="0" t="n">
        <f aca="false">SIN(RADIANS(J358))*(1.914602-G358*(0.004817+0.000014*G358))+SIN(RADIANS(2*J358))*(0.019993-0.000101*G358)+SIN(RADIANS(3*J358))*0.000289</f>
        <v>-0.383222770704051</v>
      </c>
      <c r="M358" s="0" t="n">
        <f aca="false">I358+L358</f>
        <v>271.635899733743</v>
      </c>
      <c r="N358" s="0" t="n">
        <f aca="false">J358+L358</f>
        <v>8628.3034433504</v>
      </c>
      <c r="O358" s="0" t="n">
        <f aca="false">(1.000001018*(1-K358*K358))/(1+K358*COS(RADIANS(N358)))</f>
        <v>0.983637510382933</v>
      </c>
      <c r="P358" s="0" t="n">
        <f aca="false">M358-0.00569-0.00478*SIN(RADIANS(125.04-1934.136*G358))</f>
        <v>271.627095736265</v>
      </c>
      <c r="Q358" s="0" t="n">
        <f aca="false">23+(26+((21.448-G358*(46.815+G358*(0.00059-G358*0.001813))))/60)/60</f>
        <v>23.4363032655379</v>
      </c>
      <c r="R358" s="0" t="n">
        <f aca="false">Q358+0.00256*COS(RADIANS(125.04-1934.136*G358))</f>
        <v>23.438245485384</v>
      </c>
      <c r="S358" s="0" t="n">
        <f aca="false">DEGREES(ATAN2(COS(RADIANS(P358)),COS(RADIANS(R358))*SIN(RADIANS(P358))))</f>
        <v>-88.2266675900762</v>
      </c>
      <c r="T358" s="0" t="n">
        <f aca="false">DEGREES(ASIN(SIN(RADIANS(R358))*SIN(RADIANS(P358))))</f>
        <v>-23.4282305423014</v>
      </c>
      <c r="U358" s="0" t="n">
        <f aca="false">TAN(RADIANS(R358/2))*TAN(RADIANS(R358/2))</f>
        <v>0.0430305806102466</v>
      </c>
      <c r="V358" s="0" t="n">
        <f aca="false">4*DEGREES(U358*SIN(2*RADIANS(I358))-2*K358*SIN(RADIANS(J358))+4*K358*U358*SIN(RADIANS(J358))*COS(2*RADIANS(I358))-0.5*U358*U358*SIN(4*RADIANS(I358))-1.25*K358*K358*SIN(2*RADIANS(J358)))</f>
        <v>0.936898962657969</v>
      </c>
      <c r="W358" s="0" t="n">
        <f aca="false">DEGREES(ACOS(COS(RADIANS(90.833))/(COS(RADIANS($B$2))*COS(RADIANS(T358)))-TAN(RADIANS($B$2))*TAN(RADIANS(T358))))</f>
        <v>27.8156068852341</v>
      </c>
      <c r="X358" s="7" t="n">
        <f aca="false">(720-4*$B$3-V358+$B$4*60)/1440</f>
        <v>0.50772873405371</v>
      </c>
      <c r="Y358" s="10" t="n">
        <f aca="false">(X358*1440-W358*4)/1440</f>
        <v>0.430463159372504</v>
      </c>
      <c r="Z358" s="7" t="n">
        <f aca="false">(X358*1440+W358*4)/1440</f>
        <v>0.584994308734916</v>
      </c>
      <c r="AA358" s="0" t="n">
        <f aca="false">8*W358</f>
        <v>222.524855081873</v>
      </c>
      <c r="AB358" s="0" t="n">
        <f aca="false">MOD(E358*1440+V358+4*$B$3-60*$B$4,1440)</f>
        <v>768.870622962658</v>
      </c>
      <c r="AC358" s="0" t="n">
        <f aca="false">IF(AB358/4&lt;0,AB358/4+180,AB358/4-180)</f>
        <v>12.2176557406645</v>
      </c>
      <c r="AD358" s="0" t="n">
        <f aca="false">DEGREES(ACOS(SIN(RADIANS($B$2))*SIN(RADIANS(T358))+COS(RADIANS($B$2))*COS(RADIANS(T358))*COS(RADIANS(AC358))))</f>
        <v>88.7549950107506</v>
      </c>
      <c r="AE358" s="0" t="n">
        <f aca="false">90-AD358</f>
        <v>1.24500498924945</v>
      </c>
      <c r="AF358" s="0" t="n">
        <f aca="false">IF(AE358&gt;85,0,IF(AE358&gt;5,58.1/TAN(RADIANS(AE358))-0.07/POWER(TAN(RADIANS(AE358)),3)+0.000086/POWER(TAN(RADIANS(AE358)),5),IF(AE358&gt;-0.575,1735+AE358*(-518.2+AE358*(103.4+AE358*(-12.79+AE358*0.711))),-20.772/TAN(RADIANS(AE358)))))/3600</f>
        <v>0.340871762999541</v>
      </c>
      <c r="AG358" s="0" t="n">
        <f aca="false">AE358+AF358</f>
        <v>1.58587675224899</v>
      </c>
      <c r="AH358" s="0" t="n">
        <f aca="false"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>191.199461817963</v>
      </c>
    </row>
    <row r="359" customFormat="false" ht="15" hidden="false" customHeight="false" outlineLevel="0" collapsed="false">
      <c r="D359" s="6" t="n">
        <f aca="false">D358+1</f>
        <v>44919</v>
      </c>
      <c r="E359" s="7" t="n">
        <f aca="false">$B$5</f>
        <v>0.541666666666667</v>
      </c>
      <c r="F359" s="8" t="n">
        <f aca="false">D359+2415018.5+E359-$B$4/24</f>
        <v>2459938</v>
      </c>
      <c r="G359" s="9" t="n">
        <f aca="false">(F359-2451545)/36525</f>
        <v>0.229787816563997</v>
      </c>
      <c r="I359" s="0" t="n">
        <f aca="false">MOD(280.46646+G359*(36000.76983+G359*0.0003032),360)</f>
        <v>273.004769868427</v>
      </c>
      <c r="J359" s="0" t="n">
        <f aca="false">357.52911+G359*(35999.05029-0.0001537*G359)</f>
        <v>8629.6722664009</v>
      </c>
      <c r="K359" s="0" t="n">
        <f aca="false">0.016708634-G359*(0.000042037+0.0000001267*G359)</f>
        <v>0.0166989677194859</v>
      </c>
      <c r="L359" s="0" t="n">
        <f aca="false">SIN(RADIANS(J359))*(1.914602-G359*(0.004817+0.000014*G359))+SIN(RADIANS(2*J359))*(0.019993-0.000101*G359)+SIN(RADIANS(3*J359))*0.000289</f>
        <v>-0.350241350041861</v>
      </c>
      <c r="M359" s="0" t="n">
        <f aca="false">I359+L359</f>
        <v>272.654528518385</v>
      </c>
      <c r="N359" s="0" t="n">
        <f aca="false">J359+L359</f>
        <v>8629.32202505086</v>
      </c>
      <c r="O359" s="0" t="n">
        <f aca="false">(1.000001018*(1-K359*K359))/(1+K359*COS(RADIANS(N359)))</f>
        <v>0.983581772194769</v>
      </c>
      <c r="P359" s="0" t="n">
        <f aca="false">M359-0.00569-0.00478*SIN(RADIANS(125.04-1934.136*G359))</f>
        <v>272.6457278739</v>
      </c>
      <c r="Q359" s="0" t="n">
        <f aca="false">23+(26+((21.448-G359*(46.815+G359*(0.00059-G359*0.001813))))/60)/60</f>
        <v>23.4363029095033</v>
      </c>
      <c r="R359" s="0" t="n">
        <f aca="false">Q359+0.00256*COS(RADIANS(125.04-1934.136*G359))</f>
        <v>23.4382466698811</v>
      </c>
      <c r="S359" s="0" t="n">
        <f aca="false">DEGREES(ATAN2(COS(RADIANS(P359)),COS(RADIANS(R359))*SIN(RADIANS(P359))))</f>
        <v>-87.1167242641383</v>
      </c>
      <c r="T359" s="0" t="n">
        <f aca="false">DEGREES(ASIN(SIN(RADIANS(R359))*SIN(RADIANS(P359))))</f>
        <v>-23.4117715687752</v>
      </c>
      <c r="U359" s="0" t="n">
        <f aca="false">TAN(RADIANS(R359/2))*TAN(RADIANS(R359/2))</f>
        <v>0.0430305850832274</v>
      </c>
      <c r="V359" s="0" t="n">
        <f aca="false">4*DEGREES(U359*SIN(2*RADIANS(I359))-2*K359*SIN(RADIANS(J359))+4*K359*U359*SIN(RADIANS(J359))*COS(2*RADIANS(I359))-0.5*U359*U359*SIN(4*RADIANS(I359))-1.25*K359*K359*SIN(2*RADIANS(J359)))</f>
        <v>0.441203409688467</v>
      </c>
      <c r="W359" s="0" t="n">
        <f aca="false">DEGREES(ACOS(COS(RADIANS(90.833))/(COS(RADIANS($B$2))*COS(RADIANS(T359)))-TAN(RADIANS($B$2))*TAN(RADIANS(T359))))</f>
        <v>27.9040101641819</v>
      </c>
      <c r="X359" s="7" t="n">
        <f aca="false">(720-4*$B$3-V359+$B$4*60)/1440</f>
        <v>0.508072967076605</v>
      </c>
      <c r="Y359" s="10" t="n">
        <f aca="false">(X359*1440-W359*4)/1440</f>
        <v>0.430561827731655</v>
      </c>
      <c r="Z359" s="7" t="n">
        <f aca="false">(X359*1440+W359*4)/1440</f>
        <v>0.585584106421555</v>
      </c>
      <c r="AA359" s="0" t="n">
        <f aca="false">8*W359</f>
        <v>223.232081313455</v>
      </c>
      <c r="AB359" s="0" t="n">
        <f aca="false">MOD(E359*1440+V359+4*$B$3-60*$B$4,1440)</f>
        <v>768.374927409688</v>
      </c>
      <c r="AC359" s="0" t="n">
        <f aca="false">IF(AB359/4&lt;0,AB359/4+180,AB359/4-180)</f>
        <v>12.0937318524221</v>
      </c>
      <c r="AD359" s="0" t="n">
        <f aca="false">DEGREES(ACOS(SIN(RADIANS($B$2))*SIN(RADIANS(T359))+COS(RADIANS($B$2))*COS(RADIANS(T359))*COS(RADIANS(AC359))))</f>
        <v>88.7284121798415</v>
      </c>
      <c r="AE359" s="0" t="n">
        <f aca="false">90-AD359</f>
        <v>1.27158782015846</v>
      </c>
      <c r="AF359" s="0" t="n">
        <f aca="false">IF(AE359&gt;85,0,IF(AE359&gt;5,58.1/TAN(RADIANS(AE359))-0.07/POWER(TAN(RADIANS(AE359)),3)+0.000086/POWER(TAN(RADIANS(AE359)),5),IF(AE359&gt;-0.575,1735+AE359*(-518.2+AE359*(103.4+AE359*(-12.79+AE359*0.711))),-20.772/TAN(RADIANS(AE359)))))/3600</f>
        <v>0.338560005534349</v>
      </c>
      <c r="AG359" s="0" t="n">
        <f aca="false">AE359+AF359</f>
        <v>1.61014782569281</v>
      </c>
      <c r="AH359" s="0" t="n">
        <f aca="false"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>191.08765272207</v>
      </c>
    </row>
    <row r="360" customFormat="false" ht="15" hidden="false" customHeight="false" outlineLevel="0" collapsed="false">
      <c r="D360" s="6" t="n">
        <f aca="false">D359+1</f>
        <v>44920</v>
      </c>
      <c r="E360" s="7" t="n">
        <f aca="false">$B$5</f>
        <v>0.541666666666667</v>
      </c>
      <c r="F360" s="8" t="n">
        <f aca="false">D360+2415018.5+E360-$B$4/24</f>
        <v>2459939</v>
      </c>
      <c r="G360" s="9" t="n">
        <f aca="false">(F360-2451545)/36525</f>
        <v>0.229815195071869</v>
      </c>
      <c r="I360" s="0" t="n">
        <f aca="false">MOD(280.46646+G360*(36000.76983+G360*0.0003032),360)</f>
        <v>273.990417232406</v>
      </c>
      <c r="J360" s="0" t="n">
        <f aca="false">357.52911+G360*(35999.05029-0.0001537*G360)</f>
        <v>8630.65786668069</v>
      </c>
      <c r="K360" s="0" t="n">
        <f aca="false">0.016708634-G360*(0.000042037+0.0000001267*G360)</f>
        <v>0.0166989665669812</v>
      </c>
      <c r="L360" s="0" t="n">
        <f aca="false">SIN(RADIANS(J360))*(1.914602-G360*(0.004817+0.000014*G360))+SIN(RADIANS(2*J360))*(0.019993-0.000101*G360)+SIN(RADIANS(3*J360))*0.000289</f>
        <v>-0.317149692730787</v>
      </c>
      <c r="M360" s="0" t="n">
        <f aca="false">I360+L360</f>
        <v>273.673267539675</v>
      </c>
      <c r="N360" s="0" t="n">
        <f aca="false">J360+L360</f>
        <v>8630.34071698796</v>
      </c>
      <c r="O360" s="0" t="n">
        <f aca="false">(1.000001018*(1-K360*K360))/(1+K360*COS(RADIANS(N360)))</f>
        <v>0.983531053143742</v>
      </c>
      <c r="P360" s="0" t="n">
        <f aca="false">M360-0.00569-0.00478*SIN(RADIANS(125.04-1934.136*G360))</f>
        <v>273.66447025084</v>
      </c>
      <c r="Q360" s="0" t="n">
        <f aca="false">23+(26+((21.448-G360*(46.815+G360*(0.00059-G360*0.001813))))/60)/60</f>
        <v>23.4363025534687</v>
      </c>
      <c r="R360" s="0" t="n">
        <f aca="false">Q360+0.00256*COS(RADIANS(125.04-1934.136*G360))</f>
        <v>23.4382478527179</v>
      </c>
      <c r="S360" s="0" t="n">
        <f aca="false">DEGREES(ATAN2(COS(RADIANS(P360)),COS(RADIANS(R360))*SIN(RADIANS(P360))))</f>
        <v>-86.0070026542407</v>
      </c>
      <c r="T360" s="0" t="n">
        <f aca="false">DEGREES(ASIN(SIN(RADIANS(R360))*SIN(RADIANS(P360))))</f>
        <v>-23.3874717981366</v>
      </c>
      <c r="U360" s="0" t="n">
        <f aca="false">TAN(RADIANS(R360/2))*TAN(RADIANS(R360/2))</f>
        <v>0.0430305895499386</v>
      </c>
      <c r="V360" s="0" t="n">
        <f aca="false">4*DEGREES(U360*SIN(2*RADIANS(I360))-2*K360*SIN(RADIANS(J360))+4*K360*U360*SIN(RADIANS(J360))*COS(2*RADIANS(I360))-0.5*U360*U360*SIN(4*RADIANS(I360))-1.25*K360*K360*SIN(2*RADIANS(J360)))</f>
        <v>-0.0535938541119719</v>
      </c>
      <c r="W360" s="0" t="n">
        <f aca="false">DEGREES(ACOS(COS(RADIANS(90.833))/(COS(RADIANS($B$2))*COS(RADIANS(T360)))-TAN(RADIANS($B$2))*TAN(RADIANS(T360))))</f>
        <v>28.0340193259614</v>
      </c>
      <c r="X360" s="7" t="n">
        <f aca="false">(720-4*$B$3-V360+$B$4*60)/1440</f>
        <v>0.508416576287578</v>
      </c>
      <c r="Y360" s="10" t="n">
        <f aca="false">(X360*1440-W360*4)/1440</f>
        <v>0.43054430038213</v>
      </c>
      <c r="Z360" s="7" t="n">
        <f aca="false">(X360*1440+W360*4)/1440</f>
        <v>0.586288852193026</v>
      </c>
      <c r="AA360" s="0" t="n">
        <f aca="false">8*W360</f>
        <v>224.272154607691</v>
      </c>
      <c r="AB360" s="0" t="n">
        <f aca="false">MOD(E360*1440+V360+4*$B$3-60*$B$4,1440)</f>
        <v>767.880130145888</v>
      </c>
      <c r="AC360" s="0" t="n">
        <f aca="false">IF(AB360/4&lt;0,AB360/4+180,AB360/4-180)</f>
        <v>11.970032536472</v>
      </c>
      <c r="AD360" s="0" t="n">
        <f aca="false">DEGREES(ACOS(SIN(RADIANS($B$2))*SIN(RADIANS(T360))+COS(RADIANS($B$2))*COS(RADIANS(T360))*COS(RADIANS(AC360))))</f>
        <v>88.6941370075546</v>
      </c>
      <c r="AE360" s="0" t="n">
        <f aca="false">90-AD360</f>
        <v>1.30586299244543</v>
      </c>
      <c r="AF360" s="0" t="n">
        <f aca="false">IF(AE360&gt;85,0,IF(AE360&gt;5,58.1/TAN(RADIANS(AE360))-0.07/POWER(TAN(RADIANS(AE360)),3)+0.000086/POWER(TAN(RADIANS(AE360)),5),IF(AE360&gt;-0.575,1735+AE360*(-518.2+AE360*(103.4+AE360*(-12.79+AE360*0.711))),-20.772/TAN(RADIANS(AE360)))))/3600</f>
        <v>0.335614886955643</v>
      </c>
      <c r="AG360" s="0" t="n">
        <f aca="false">AE360+AF360</f>
        <v>1.64147787940107</v>
      </c>
      <c r="AH360" s="0" t="n">
        <f aca="false"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>190.97670202414</v>
      </c>
    </row>
    <row r="361" customFormat="false" ht="15" hidden="false" customHeight="false" outlineLevel="0" collapsed="false">
      <c r="D361" s="6" t="n">
        <f aca="false">D360+1</f>
        <v>44921</v>
      </c>
      <c r="E361" s="7" t="n">
        <f aca="false">$B$5</f>
        <v>0.541666666666667</v>
      </c>
      <c r="F361" s="8" t="n">
        <f aca="false">D361+2415018.5+E361-$B$4/24</f>
        <v>2459940</v>
      </c>
      <c r="G361" s="9" t="n">
        <f aca="false">(F361-2451545)/36525</f>
        <v>0.22984257357974</v>
      </c>
      <c r="I361" s="0" t="n">
        <f aca="false">MOD(280.46646+G361*(36000.76983+G361*0.0003032),360)</f>
        <v>274.976064596387</v>
      </c>
      <c r="J361" s="0" t="n">
        <f aca="false">357.52911+G361*(35999.05029-0.0001537*G361)</f>
        <v>8631.64346696048</v>
      </c>
      <c r="K361" s="0" t="n">
        <f aca="false">0.016708634-G361*(0.000042037+0.0000001267*G361)</f>
        <v>0.0166989654144764</v>
      </c>
      <c r="L361" s="0" t="n">
        <f aca="false">SIN(RADIANS(J361))*(1.914602-G361*(0.004817+0.000014*G361))+SIN(RADIANS(2*J361))*(0.019993-0.000101*G361)+SIN(RADIANS(3*J361))*0.000289</f>
        <v>-0.283958195552732</v>
      </c>
      <c r="M361" s="0" t="n">
        <f aca="false">I361+L361</f>
        <v>274.692106400834</v>
      </c>
      <c r="N361" s="0" t="n">
        <f aca="false">J361+L361</f>
        <v>8631.35950876493</v>
      </c>
      <c r="O361" s="0" t="n">
        <f aca="false">(1.000001018*(1-K361*K361))/(1+K361*COS(RADIANS(N361)))</f>
        <v>0.983485369779661</v>
      </c>
      <c r="P361" s="0" t="n">
        <f aca="false">M361-0.00569-0.00478*SIN(RADIANS(125.04-1934.136*G361))</f>
        <v>274.683312470304</v>
      </c>
      <c r="Q361" s="0" t="n">
        <f aca="false">23+(26+((21.448-G361*(46.815+G361*(0.00059-G361*0.001813))))/60)/60</f>
        <v>23.4363021974342</v>
      </c>
      <c r="R361" s="0" t="n">
        <f aca="false">Q361+0.00256*COS(RADIANS(125.04-1934.136*G361))</f>
        <v>23.4382490338931</v>
      </c>
      <c r="S361" s="0" t="n">
        <f aca="false">DEGREES(ATAN2(COS(RADIANS(P361)),COS(RADIANS(R361))*SIN(RADIANS(P361))))</f>
        <v>-84.8976448831416</v>
      </c>
      <c r="T361" s="0" t="n">
        <f aca="false">DEGREES(ASIN(SIN(RADIANS(R361))*SIN(RADIANS(P361))))</f>
        <v>-23.3553410437987</v>
      </c>
      <c r="U361" s="0" t="n">
        <f aca="false">TAN(RADIANS(R361/2))*TAN(RADIANS(R361/2))</f>
        <v>0.0430305940103753</v>
      </c>
      <c r="V361" s="0" t="n">
        <f aca="false">4*DEGREES(U361*SIN(2*RADIANS(I361))-2*K361*SIN(RADIANS(J361))+4*K361*U361*SIN(RADIANS(J361))*COS(2*RADIANS(I361))-0.5*U361*U361*SIN(4*RADIANS(I361))-1.25*K361*K361*SIN(2*RADIANS(J361)))</f>
        <v>-0.546942139711487</v>
      </c>
      <c r="W361" s="0" t="n">
        <f aca="false">DEGREES(ACOS(COS(RADIANS(90.833))/(COS(RADIANS($B$2))*COS(RADIANS(T361)))-TAN(RADIANS($B$2))*TAN(RADIANS(T361))))</f>
        <v>28.2050088506607</v>
      </c>
      <c r="X361" s="7" t="n">
        <f aca="false">(720-4*$B$3-V361+$B$4*60)/1440</f>
        <v>0.508759179263689</v>
      </c>
      <c r="Y361" s="10" t="n">
        <f aca="false">(X361*1440-W361*4)/1440</f>
        <v>0.430411932456298</v>
      </c>
      <c r="Z361" s="7" t="n">
        <f aca="false">(X361*1440+W361*4)/1440</f>
        <v>0.587106426071079</v>
      </c>
      <c r="AA361" s="0" t="n">
        <f aca="false">8*W361</f>
        <v>225.640070805286</v>
      </c>
      <c r="AB361" s="0" t="n">
        <f aca="false">MOD(E361*1440+V361+4*$B$3-60*$B$4,1440)</f>
        <v>767.386781860289</v>
      </c>
      <c r="AC361" s="0" t="n">
        <f aca="false">IF(AB361/4&lt;0,AB361/4+180,AB361/4-180)</f>
        <v>11.8466954650721</v>
      </c>
      <c r="AD361" s="0" t="n">
        <f aca="false">DEGREES(ACOS(SIN(RADIANS($B$2))*SIN(RADIANS(T361))+COS(RADIANS($B$2))*COS(RADIANS(T361))*COS(RADIANS(AC361))))</f>
        <v>88.6521879921582</v>
      </c>
      <c r="AE361" s="0" t="n">
        <f aca="false">90-AD361</f>
        <v>1.34781200784182</v>
      </c>
      <c r="AF361" s="0" t="n">
        <f aca="false">IF(AE361&gt;85,0,IF(AE361&gt;5,58.1/TAN(RADIANS(AE361))-0.07/POWER(TAN(RADIANS(AE361)),3)+0.000086/POWER(TAN(RADIANS(AE361)),5),IF(AE361&gt;-0.575,1735+AE361*(-518.2+AE361*(103.4+AE361*(-12.79+AE361*0.711))),-20.772/TAN(RADIANS(AE361)))))/3600</f>
        <v>0.332064124356672</v>
      </c>
      <c r="AG361" s="0" t="n">
        <f aca="false">AE361+AF361</f>
        <v>1.6798761321985</v>
      </c>
      <c r="AH361" s="0" t="n">
        <f aca="false"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>190.866713952973</v>
      </c>
    </row>
    <row r="362" customFormat="false" ht="15" hidden="false" customHeight="false" outlineLevel="0" collapsed="false">
      <c r="D362" s="6" t="n">
        <f aca="false">D361+1</f>
        <v>44922</v>
      </c>
      <c r="E362" s="7" t="n">
        <f aca="false">$B$5</f>
        <v>0.541666666666667</v>
      </c>
      <c r="F362" s="8" t="n">
        <f aca="false">D362+2415018.5+E362-$B$4/24</f>
        <v>2459941</v>
      </c>
      <c r="G362" s="9" t="n">
        <f aca="false">(F362-2451545)/36525</f>
        <v>0.229869952087611</v>
      </c>
      <c r="I362" s="0" t="n">
        <f aca="false">MOD(280.46646+G362*(36000.76983+G362*0.0003032),360)</f>
        <v>275.961711960366</v>
      </c>
      <c r="J362" s="0" t="n">
        <f aca="false">357.52911+G362*(35999.05029-0.0001537*G362)</f>
        <v>8632.62906724027</v>
      </c>
      <c r="K362" s="0" t="n">
        <f aca="false">0.016708634-G362*(0.000042037+0.0000001267*G362)</f>
        <v>0.0166989642619714</v>
      </c>
      <c r="L362" s="0" t="n">
        <f aca="false">SIN(RADIANS(J362))*(1.914602-G362*(0.004817+0.000014*G362))+SIN(RADIANS(2*J362))*(0.019993-0.000101*G362)+SIN(RADIANS(3*J362))*0.000289</f>
        <v>-0.250677292407127</v>
      </c>
      <c r="M362" s="0" t="n">
        <f aca="false">I362+L362</f>
        <v>275.711034667959</v>
      </c>
      <c r="N362" s="0" t="n">
        <f aca="false">J362+L362</f>
        <v>8632.37838994786</v>
      </c>
      <c r="O362" s="0" t="n">
        <f aca="false">(1.000001018*(1-K362*K362))/(1+K362*COS(RADIANS(N362)))</f>
        <v>0.983444737013404</v>
      </c>
      <c r="P362" s="0" t="n">
        <f aca="false">M362-0.00569-0.00478*SIN(RADIANS(125.04-1934.136*G362))</f>
        <v>275.702244098385</v>
      </c>
      <c r="Q362" s="0" t="n">
        <f aca="false">23+(26+((21.448-G362*(46.815+G362*(0.00059-G362*0.001813))))/60)/60</f>
        <v>23.4363018413996</v>
      </c>
      <c r="R362" s="0" t="n">
        <f aca="false">Q362+0.00256*COS(RADIANS(125.04-1934.136*G362))</f>
        <v>23.4382502134053</v>
      </c>
      <c r="S362" s="0" t="n">
        <f aca="false">DEGREES(ATAN2(COS(RADIANS(P362)),COS(RADIANS(R362))*SIN(RADIANS(P362))))</f>
        <v>-83.788792240603</v>
      </c>
      <c r="T362" s="0" t="n">
        <f aca="false">DEGREES(ASIN(SIN(RADIANS(R362))*SIN(RADIANS(P362))))</f>
        <v>-23.3153932887632</v>
      </c>
      <c r="U362" s="0" t="n">
        <f aca="false">TAN(RADIANS(R362/2))*TAN(RADIANS(R362/2))</f>
        <v>0.0430305984645326</v>
      </c>
      <c r="V362" s="0" t="n">
        <f aca="false">4*DEGREES(U362*SIN(2*RADIANS(I362))-2*K362*SIN(RADIANS(J362))+4*K362*U362*SIN(RADIANS(J362))*COS(2*RADIANS(I362))-0.5*U362*U362*SIN(4*RADIANS(I362))-1.25*K362*K362*SIN(2*RADIANS(J362)))</f>
        <v>-1.03829377457356</v>
      </c>
      <c r="W362" s="0" t="n">
        <f aca="false">DEGREES(ACOS(COS(RADIANS(90.833))/(COS(RADIANS($B$2))*COS(RADIANS(T362)))-TAN(RADIANS($B$2))*TAN(RADIANS(T362))))</f>
        <v>28.4161679509411</v>
      </c>
      <c r="X362" s="7" t="n">
        <f aca="false">(720-4*$B$3-V362+$B$4*60)/1440</f>
        <v>0.509100395676787</v>
      </c>
      <c r="Y362" s="10" t="n">
        <f aca="false">(X362*1440-W362*4)/1440</f>
        <v>0.430166595813062</v>
      </c>
      <c r="Z362" s="7" t="n">
        <f aca="false">(X362*1440+W362*4)/1440</f>
        <v>0.588034195540513</v>
      </c>
      <c r="AA362" s="0" t="n">
        <f aca="false">8*W362</f>
        <v>227.329343607529</v>
      </c>
      <c r="AB362" s="0" t="n">
        <f aca="false">MOD(E362*1440+V362+4*$B$3-60*$B$4,1440)</f>
        <v>766.895430225427</v>
      </c>
      <c r="AC362" s="0" t="n">
        <f aca="false">IF(AB362/4&lt;0,AB362/4+180,AB362/4-180)</f>
        <v>11.7238575563566</v>
      </c>
      <c r="AD362" s="0" t="n">
        <f aca="false">DEGREES(ACOS(SIN(RADIANS($B$2))*SIN(RADIANS(T362))+COS(RADIANS($B$2))*COS(RADIANS(T362))*COS(RADIANS(AC362))))</f>
        <v>88.602587334456</v>
      </c>
      <c r="AE362" s="0" t="n">
        <f aca="false">90-AD362</f>
        <v>1.39741266554401</v>
      </c>
      <c r="AF362" s="0" t="n">
        <f aca="false">IF(AE362&gt;85,0,IF(AE362&gt;5,58.1/TAN(RADIANS(AE362))-0.07/POWER(TAN(RADIANS(AE362)),3)+0.000086/POWER(TAN(RADIANS(AE362)),5),IF(AE362&gt;-0.575,1735+AE362*(-518.2+AE362*(103.4+AE362*(-12.79+AE362*0.711))),-20.772/TAN(RADIANS(AE362)))))/3600</f>
        <v>0.327940574324544</v>
      </c>
      <c r="AG362" s="0" t="n">
        <f aca="false">AE362+AF362</f>
        <v>1.72535323986855</v>
      </c>
      <c r="AH362" s="0" t="n">
        <f aca="false"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>190.757791993941</v>
      </c>
    </row>
    <row r="363" s="22" customFormat="true" ht="15" hidden="false" customHeight="false" outlineLevel="0" collapsed="false">
      <c r="D363" s="12" t="n">
        <f aca="false">D362+1</f>
        <v>44923</v>
      </c>
      <c r="E363" s="10" t="n">
        <f aca="false">$B$5</f>
        <v>0.541666666666667</v>
      </c>
      <c r="F363" s="13" t="n">
        <f aca="false">D363+2415018.5+E363-$B$4/24</f>
        <v>2459942</v>
      </c>
      <c r="G363" s="15" t="n">
        <f aca="false">(F363-2451545)/36525</f>
        <v>0.229897330595483</v>
      </c>
      <c r="I363" s="22" t="n">
        <f aca="false">MOD(280.46646+G363*(36000.76983+G363*0.0003032),360)</f>
        <v>276.947359324346</v>
      </c>
      <c r="J363" s="22" t="n">
        <f aca="false">357.52911+G363*(35999.05029-0.0001537*G363)</f>
        <v>8633.61466752006</v>
      </c>
      <c r="K363" s="22" t="n">
        <f aca="false">0.016708634-G363*(0.000042037+0.0000001267*G363)</f>
        <v>0.0166989631094662</v>
      </c>
      <c r="L363" s="22" t="n">
        <f aca="false">SIN(RADIANS(J363))*(1.914602-G363*(0.004817+0.000014*G363))+SIN(RADIANS(2*J363))*(0.019993-0.000101*G363)+SIN(RADIANS(3*J363))*0.000289</f>
        <v>-0.217317450451535</v>
      </c>
      <c r="M363" s="22" t="n">
        <f aca="false">I363+L363</f>
        <v>276.730041873894</v>
      </c>
      <c r="N363" s="22" t="n">
        <f aca="false">J363+L363</f>
        <v>8633.39735006961</v>
      </c>
      <c r="O363" s="22" t="n">
        <f aca="false">(1.000001018*(1-K363*K363))/(1+K363*COS(RADIANS(N363)))</f>
        <v>0.983409168110709</v>
      </c>
      <c r="P363" s="22" t="n">
        <f aca="false">M363-0.00569-0.00478*SIN(RADIANS(125.04-1934.136*G363))</f>
        <v>276.721254667924</v>
      </c>
      <c r="Q363" s="22" t="n">
        <f aca="false">23+(26+((21.448-G363*(46.815+G363*(0.00059-G363*0.001813))))/60)/60</f>
        <v>23.4363014853651</v>
      </c>
      <c r="R363" s="22" t="n">
        <f aca="false">Q363+0.00256*COS(RADIANS(125.04-1934.136*G363))</f>
        <v>23.4382513912533</v>
      </c>
      <c r="S363" s="22" t="n">
        <f aca="false">DEGREES(ATAN2(COS(RADIANS(P363)),COS(RADIANS(R363))*SIN(RADIANS(P363))))</f>
        <v>-82.6805849120467</v>
      </c>
      <c r="T363" s="22" t="n">
        <f aca="false">DEGREES(ASIN(SIN(RADIANS(R363))*SIN(RADIANS(P363))))</f>
        <v>-23.2676466627491</v>
      </c>
      <c r="U363" s="22" t="n">
        <f aca="false">TAN(RADIANS(R363/2))*TAN(RADIANS(R363/2))</f>
        <v>0.0430306029124053</v>
      </c>
      <c r="V363" s="22" t="n">
        <f aca="false">4*DEGREES(U363*SIN(2*RADIANS(I363))-2*K363*SIN(RADIANS(J363))+4*K363*U363*SIN(RADIANS(J363))*COS(2*RADIANS(I363))-0.5*U363*U363*SIN(4*RADIANS(I363))-1.25*K363*K363*SIN(2*RADIANS(J363)))</f>
        <v>-1.52710501841247</v>
      </c>
      <c r="W363" s="22" t="n">
        <f aca="false">DEGREES(ACOS(COS(RADIANS(90.833))/(COS(RADIANS($B$2))*COS(RADIANS(T363)))-TAN(RADIANS($B$2))*TAN(RADIANS(T363))))</f>
        <v>28.6665177883227</v>
      </c>
      <c r="X363" s="10" t="n">
        <f aca="false">(720-4*$B$3-V363+$B$4*60)/1440</f>
        <v>0.509439847929453</v>
      </c>
      <c r="Y363" s="10" t="n">
        <f aca="false">(X363*1440-W363*4)/1440</f>
        <v>0.429810631850779</v>
      </c>
      <c r="Z363" s="10" t="n">
        <f aca="false">(X363*1440+W363*4)/1440</f>
        <v>0.589069064008127</v>
      </c>
      <c r="AA363" s="22" t="n">
        <f aca="false">8*W363</f>
        <v>229.332142306582</v>
      </c>
      <c r="AB363" s="22" t="n">
        <f aca="false">MOD(E363*1440+V363+4*$B$3-60*$B$4,1440)</f>
        <v>766.406618981588</v>
      </c>
      <c r="AC363" s="22" t="n">
        <f aca="false">IF(AB363/4&lt;0,AB363/4+180,AB363/4-180)</f>
        <v>11.6016547453969</v>
      </c>
      <c r="AD363" s="22" t="n">
        <f aca="false">DEGREES(ACOS(SIN(RADIANS($B$2))*SIN(RADIANS(T363))+COS(RADIANS($B$2))*COS(RADIANS(T363))*COS(RADIANS(AC363))))</f>
        <v>88.5453609107381</v>
      </c>
      <c r="AE363" s="22" t="n">
        <f aca="false">90-AD363</f>
        <v>1.45463908926189</v>
      </c>
      <c r="AF363" s="22" t="n">
        <f aca="false">IF(AE363&gt;85,0,IF(AE363&gt;5,58.1/TAN(RADIANS(AE363))-0.07/POWER(TAN(RADIANS(AE363)),3)+0.000086/POWER(TAN(RADIANS(AE363)),5),IF(AE363&gt;-0.575,1735+AE363*(-518.2+AE363*(103.4+AE363*(-12.79+AE363*0.711))),-20.772/TAN(RADIANS(AE363)))))/3600</f>
        <v>0.323281628022373</v>
      </c>
      <c r="AG363" s="22" t="n">
        <f aca="false">AE363+AF363</f>
        <v>1.77792071728426</v>
      </c>
      <c r="AH363" s="22" t="n">
        <f aca="false"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>190.650038776883</v>
      </c>
    </row>
    <row r="364" customFormat="false" ht="15" hidden="false" customHeight="false" outlineLevel="0" collapsed="false">
      <c r="D364" s="6" t="n">
        <f aca="false">D363+1</f>
        <v>44924</v>
      </c>
      <c r="E364" s="7" t="n">
        <f aca="false">$B$5</f>
        <v>0.541666666666667</v>
      </c>
      <c r="F364" s="8" t="n">
        <f aca="false">D364+2415018.5+E364-$B$4/24</f>
        <v>2459943</v>
      </c>
      <c r="G364" s="9" t="n">
        <f aca="false">(F364-2451545)/36525</f>
        <v>0.229924709103354</v>
      </c>
      <c r="I364" s="0" t="n">
        <f aca="false">MOD(280.46646+G364*(36000.76983+G364*0.0003032),360)</f>
        <v>277.933006688327</v>
      </c>
      <c r="J364" s="0" t="n">
        <f aca="false">357.52911+G364*(35999.05029-0.0001537*G364)</f>
        <v>8634.60026779985</v>
      </c>
      <c r="K364" s="0" t="n">
        <f aca="false">0.016708634-G364*(0.000042037+0.0000001267*G364)</f>
        <v>0.0166989619569608</v>
      </c>
      <c r="L364" s="0" t="n">
        <f aca="false">SIN(RADIANS(J364))*(1.914602-G364*(0.004817+0.000014*G364))+SIN(RADIANS(2*J364))*(0.019993-0.000101*G364)+SIN(RADIANS(3*J364))*0.000289</f>
        <v>-0.183889166223278</v>
      </c>
      <c r="M364" s="0" t="n">
        <f aca="false">I364+L364</f>
        <v>277.749117522103</v>
      </c>
      <c r="N364" s="0" t="n">
        <f aca="false">J364+L364</f>
        <v>8634.41637863363</v>
      </c>
      <c r="O364" s="0" t="n">
        <f aca="false">(1.000001018*(1-K364*K364))/(1+K364*COS(RADIANS(N364)))</f>
        <v>0.98337867468663</v>
      </c>
      <c r="P364" s="0" t="n">
        <f aca="false">M364-0.00569-0.00478*SIN(RADIANS(125.04-1934.136*G364))</f>
        <v>277.740333682384</v>
      </c>
      <c r="Q364" s="0" t="n">
        <f aca="false">23+(26+((21.448-G364*(46.815+G364*(0.00059-G364*0.001813))))/60)/60</f>
        <v>23.4363011293305</v>
      </c>
      <c r="R364" s="0" t="n">
        <f aca="false">Q364+0.00256*COS(RADIANS(125.04-1934.136*G364))</f>
        <v>23.4382525674357</v>
      </c>
      <c r="S364" s="0" t="n">
        <f aca="false">DEGREES(ATAN2(COS(RADIANS(P364)),COS(RADIANS(R364))*SIN(RADIANS(P364))))</f>
        <v>-81.5731617114251</v>
      </c>
      <c r="T364" s="0" t="n">
        <f aca="false">DEGREES(ASIN(SIN(RADIANS(R364))*SIN(RADIANS(P364))))</f>
        <v>-23.2121234121558</v>
      </c>
      <c r="U364" s="0" t="n">
        <f aca="false">TAN(RADIANS(R364/2))*TAN(RADIANS(R364/2))</f>
        <v>0.0430306073539888</v>
      </c>
      <c r="V364" s="0" t="n">
        <f aca="false">4*DEGREES(U364*SIN(2*RADIANS(I364))-2*K364*SIN(RADIANS(J364))+4*K364*U364*SIN(RADIANS(J364))*COS(2*RADIANS(I364))-0.5*U364*U364*SIN(4*RADIANS(I364))-1.25*K364*K364*SIN(2*RADIANS(J364)))</f>
        <v>-2.01283696835388</v>
      </c>
      <c r="W364" s="0" t="n">
        <f aca="false">DEGREES(ACOS(COS(RADIANS(90.833))/(COS(RADIANS($B$2))*COS(RADIANS(T364)))-TAN(RADIANS($B$2))*TAN(RADIANS(T364))))</f>
        <v>28.95493129011</v>
      </c>
      <c r="X364" s="7" t="n">
        <f aca="false">(720-4*$B$3-V364+$B$4*60)/1440</f>
        <v>0.509777161783579</v>
      </c>
      <c r="Y364" s="10" t="n">
        <f aca="false">(X364*1440-W364*4)/1440</f>
        <v>0.429346797088829</v>
      </c>
      <c r="Z364" s="7" t="n">
        <f aca="false">(X364*1440+W364*4)/1440</f>
        <v>0.590207526478329</v>
      </c>
      <c r="AA364" s="0" t="n">
        <f aca="false">8*W364</f>
        <v>231.63945032088</v>
      </c>
      <c r="AB364" s="0" t="n">
        <f aca="false">MOD(E364*1440+V364+4*$B$3-60*$B$4,1440)</f>
        <v>765.920887031646</v>
      </c>
      <c r="AC364" s="0" t="n">
        <f aca="false">IF(AB364/4&lt;0,AB364/4+180,AB364/4-180)</f>
        <v>11.4802217579115</v>
      </c>
      <c r="AD364" s="0" t="n">
        <f aca="false">DEGREES(ACOS(SIN(RADIANS($B$2))*SIN(RADIANS(T364))+COS(RADIANS($B$2))*COS(RADIANS(T364))*COS(RADIANS(AC364))))</f>
        <v>88.4805382405535</v>
      </c>
      <c r="AE364" s="0" t="n">
        <f aca="false">90-AD364</f>
        <v>1.51946175944651</v>
      </c>
      <c r="AF364" s="0" t="n">
        <f aca="false">IF(AE364&gt;85,0,IF(AE364&gt;5,58.1/TAN(RADIANS(AE364))-0.07/POWER(TAN(RADIANS(AE364)),3)+0.000086/POWER(TAN(RADIANS(AE364)),5),IF(AE364&gt;-0.575,1735+AE364*(-518.2+AE364*(103.4+AE364*(-12.79+AE364*0.711))),-20.772/TAN(RADIANS(AE364)))))/3600</f>
        <v>0.318128527760837</v>
      </c>
      <c r="AG364" s="0" t="n">
        <f aca="false">AE364+AF364</f>
        <v>1.83759028720735</v>
      </c>
      <c r="AH364" s="0" t="n">
        <f aca="false"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>190.543555965395</v>
      </c>
    </row>
    <row r="365" customFormat="false" ht="15" hidden="false" customHeight="false" outlineLevel="0" collapsed="false">
      <c r="D365" s="6" t="n">
        <f aca="false">D364+1</f>
        <v>44925</v>
      </c>
      <c r="E365" s="7" t="n">
        <f aca="false">$B$5</f>
        <v>0.541666666666667</v>
      </c>
      <c r="F365" s="8" t="n">
        <f aca="false">D365+2415018.5+E365-$B$4/24</f>
        <v>2459944</v>
      </c>
      <c r="G365" s="9" t="n">
        <f aca="false">(F365-2451545)/36525</f>
        <v>0.229952087611225</v>
      </c>
      <c r="I365" s="0" t="n">
        <f aca="false">MOD(280.46646+G365*(36000.76983+G365*0.0003032),360)</f>
        <v>278.91865405231</v>
      </c>
      <c r="J365" s="0" t="n">
        <f aca="false">357.52911+G365*(35999.05029-0.0001537*G365)</f>
        <v>8635.58586807964</v>
      </c>
      <c r="K365" s="0" t="n">
        <f aca="false">0.016708634-G365*(0.000042037+0.0000001267*G365)</f>
        <v>0.0166989608044552</v>
      </c>
      <c r="L365" s="0" t="n">
        <f aca="false">SIN(RADIANS(J365))*(1.914602-G365*(0.004817+0.000014*G365))+SIN(RADIANS(2*J365))*(0.019993-0.000101*G365)+SIN(RADIANS(3*J365))*0.000289</f>
        <v>-0.150402961745217</v>
      </c>
      <c r="M365" s="0" t="n">
        <f aca="false">I365+L365</f>
        <v>278.768251090564</v>
      </c>
      <c r="N365" s="0" t="n">
        <f aca="false">J365+L365</f>
        <v>8635.4354651179</v>
      </c>
      <c r="O365" s="0" t="n">
        <f aca="false">(1.000001018*(1-K365*K365))/(1+K365*COS(RADIANS(N365)))</f>
        <v>0.983353266700687</v>
      </c>
      <c r="P365" s="0" t="n">
        <f aca="false">M365-0.00569-0.00478*SIN(RADIANS(125.04-1934.136*G365))</f>
        <v>278.759470619737</v>
      </c>
      <c r="Q365" s="0" t="n">
        <f aca="false">23+(26+((21.448-G365*(46.815+G365*(0.00059-G365*0.001813))))/60)/60</f>
        <v>23.436300773296</v>
      </c>
      <c r="R365" s="0" t="n">
        <f aca="false">Q365+0.00256*COS(RADIANS(125.04-1934.136*G365))</f>
        <v>23.4382537419512</v>
      </c>
      <c r="S365" s="0" t="n">
        <f aca="false">DEGREES(ATAN2(COS(RADIANS(P365)),COS(RADIANS(R365))*SIN(RADIANS(P365))))</f>
        <v>-80.466659819283</v>
      </c>
      <c r="T365" s="0" t="n">
        <f aca="false">DEGREES(ASIN(SIN(RADIANS(R365))*SIN(RADIANS(P365))))</f>
        <v>-23.1488498630023</v>
      </c>
      <c r="U365" s="0" t="n">
        <f aca="false">TAN(RADIANS(R365/2))*TAN(RADIANS(R365/2))</f>
        <v>0.0430306117892779</v>
      </c>
      <c r="V365" s="0" t="n">
        <f aca="false">4*DEGREES(U365*SIN(2*RADIANS(I365))-2*K365*SIN(RADIANS(J365))+4*K365*U365*SIN(RADIANS(J365))*COS(2*RADIANS(I365))-0.5*U365*U365*SIN(4*RADIANS(I365))-1.25*K365*K365*SIN(2*RADIANS(J365)))</f>
        <v>-2.49495645118707</v>
      </c>
      <c r="W365" s="0" t="n">
        <f aca="false">DEGREES(ACOS(COS(RADIANS(90.833))/(COS(RADIANS($B$2))*COS(RADIANS(T365)))-TAN(RADIANS($B$2))*TAN(RADIANS(T365))))</f>
        <v>29.2801546891829</v>
      </c>
      <c r="X365" s="7" t="n">
        <f aca="false">(720-4*$B$3-V365+$B$4*60)/1440</f>
        <v>0.510111966979991</v>
      </c>
      <c r="Y365" s="10" t="n">
        <f aca="false">(X365*1440-W365*4)/1440</f>
        <v>0.428778203954483</v>
      </c>
      <c r="Z365" s="7" t="n">
        <f aca="false">(X365*1440+W365*4)/1440</f>
        <v>0.591445730005499</v>
      </c>
      <c r="AA365" s="0" t="n">
        <f aca="false">8*W365</f>
        <v>234.241237513463</v>
      </c>
      <c r="AB365" s="0" t="n">
        <f aca="false">MOD(E365*1440+V365+4*$B$3-60*$B$4,1440)</f>
        <v>765.438767548813</v>
      </c>
      <c r="AC365" s="0" t="n">
        <f aca="false">IF(AB365/4&lt;0,AB365/4+180,AB365/4-180)</f>
        <v>11.3596918872032</v>
      </c>
      <c r="AD365" s="0" t="n">
        <f aca="false">DEGREES(ACOS(SIN(RADIANS($B$2))*SIN(RADIANS(T365))+COS(RADIANS($B$2))*COS(RADIANS(T365))*COS(RADIANS(AC365))))</f>
        <v>88.4081524494038</v>
      </c>
      <c r="AE365" s="0" t="n">
        <f aca="false">90-AD365</f>
        <v>1.59184755059621</v>
      </c>
      <c r="AF365" s="0" t="n">
        <f aca="false">IF(AE365&gt;85,0,IF(AE365&gt;5,58.1/TAN(RADIANS(AE365))-0.07/POWER(TAN(RADIANS(AE365)),3)+0.000086/POWER(TAN(RADIANS(AE365)),5),IF(AE365&gt;-0.575,1735+AE365*(-518.2+AE365*(103.4+AE365*(-12.79+AE365*0.711))),-20.772/TAN(RADIANS(AE365)))))/3600</f>
        <v>0.312525620243503</v>
      </c>
      <c r="AG365" s="0" t="n">
        <f aca="false">AE365+AF365</f>
        <v>1.90437317083972</v>
      </c>
      <c r="AH365" s="0" t="n">
        <f aca="false"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>190.438444147548</v>
      </c>
    </row>
    <row r="366" customFormat="false" ht="15" hidden="false" customHeight="false" outlineLevel="0" collapsed="false">
      <c r="D366" s="6" t="n">
        <f aca="false">D365+1</f>
        <v>44926</v>
      </c>
      <c r="E366" s="7" t="n">
        <f aca="false">$B$5</f>
        <v>0.541666666666667</v>
      </c>
      <c r="F366" s="8" t="n">
        <f aca="false">D366+2415018.5+E366-$B$4/24</f>
        <v>2459945</v>
      </c>
      <c r="G366" s="9" t="n">
        <f aca="false">(F366-2451545)/36525</f>
        <v>0.229979466119097</v>
      </c>
      <c r="I366" s="0" t="n">
        <f aca="false">MOD(280.46646+G366*(36000.76983+G366*0.0003032),360)</f>
        <v>279.904301416291</v>
      </c>
      <c r="J366" s="0" t="n">
        <f aca="false">357.52911+G366*(35999.05029-0.0001537*G366)</f>
        <v>8636.57146835943</v>
      </c>
      <c r="K366" s="0" t="n">
        <f aca="false">0.016708634-G366*(0.000042037+0.0000001267*G366)</f>
        <v>0.0166989596519495</v>
      </c>
      <c r="L366" s="0" t="n">
        <f aca="false">SIN(RADIANS(J366))*(1.914602-G366*(0.004817+0.000014*G366))+SIN(RADIANS(2*J366))*(0.019993-0.000101*G366)+SIN(RADIANS(3*J366))*0.000289</f>
        <v>-0.116869380615926</v>
      </c>
      <c r="M366" s="0" t="n">
        <f aca="false">I366+L366</f>
        <v>279.787432035675</v>
      </c>
      <c r="N366" s="0" t="n">
        <f aca="false">J366+L366</f>
        <v>8636.45459897881</v>
      </c>
      <c r="O366" s="0" t="n">
        <f aca="false">(1.000001018*(1-K366*K366))/(1+K366*COS(RADIANS(N366)))</f>
        <v>0.983332952452708</v>
      </c>
      <c r="P366" s="0" t="n">
        <f aca="false">M366-0.00569-0.00478*SIN(RADIANS(125.04-1934.136*G366))</f>
        <v>279.77865493638</v>
      </c>
      <c r="Q366" s="0" t="n">
        <f aca="false">23+(26+((21.448-G366*(46.815+G366*(0.00059-G366*0.001813))))/60)/60</f>
        <v>23.4363004172614</v>
      </c>
      <c r="R366" s="0" t="n">
        <f aca="false">Q366+0.00256*COS(RADIANS(125.04-1934.136*G366))</f>
        <v>23.4382549147985</v>
      </c>
      <c r="S366" s="0" t="n">
        <f aca="false">DEGREES(ATAN2(COS(RADIANS(P366)),COS(RADIANS(R366))*SIN(RADIANS(P366))))</f>
        <v>-79.3612145269711</v>
      </c>
      <c r="T366" s="0" t="n">
        <f aca="false">DEGREES(ASIN(SIN(RADIANS(R366))*SIN(RADIANS(P366))))</f>
        <v>-23.0778563770142</v>
      </c>
      <c r="U366" s="0" t="n">
        <f aca="false">TAN(RADIANS(R366/2))*TAN(RADIANS(R366/2))</f>
        <v>0.0430306162182677</v>
      </c>
      <c r="V366" s="0" t="n">
        <f aca="false">4*DEGREES(U366*SIN(2*RADIANS(I366))-2*K366*SIN(RADIANS(J366))+4*K366*U366*SIN(RADIANS(J366))*COS(2*RADIANS(I366))-0.5*U366*U366*SIN(4*RADIANS(I366))-1.25*K366*K366*SIN(2*RADIANS(J366)))</f>
        <v>-2.97293690044752</v>
      </c>
      <c r="W366" s="0" t="n">
        <f aca="false">DEGREES(ACOS(COS(RADIANS(90.833))/(COS(RADIANS($B$2))*COS(RADIANS(T366)))-TAN(RADIANS($B$2))*TAN(RADIANS(T366))))</f>
        <v>29.6408299140766</v>
      </c>
      <c r="X366" s="7" t="n">
        <f aca="false">(720-4*$B$3-V366+$B$4*60)/1440</f>
        <v>0.510443897847533</v>
      </c>
      <c r="Y366" s="10" t="n">
        <f aca="false">(X366*1440-W366*4)/1440</f>
        <v>0.42810825919732</v>
      </c>
      <c r="Z366" s="7" t="n">
        <f aca="false">(X366*1440+W366*4)/1440</f>
        <v>0.592779536497746</v>
      </c>
      <c r="AA366" s="0" t="n">
        <f aca="false">8*W366</f>
        <v>237.126639312613</v>
      </c>
      <c r="AB366" s="0" t="n">
        <f aca="false">MOD(E366*1440+V366+4*$B$3-60*$B$4,1440)</f>
        <v>764.960787099553</v>
      </c>
      <c r="AC366" s="0" t="n">
        <f aca="false">IF(AB366/4&lt;0,AB366/4+180,AB366/4-180)</f>
        <v>11.2401967748881</v>
      </c>
      <c r="AD366" s="0" t="n">
        <f aca="false">DEGREES(ACOS(SIN(RADIANS($B$2))*SIN(RADIANS(T366))+COS(RADIANS($B$2))*COS(RADIANS(T366))*COS(RADIANS(AC366))))</f>
        <v>88.3282402264816</v>
      </c>
      <c r="AE366" s="0" t="n">
        <f aca="false">90-AD366</f>
        <v>1.67175977351837</v>
      </c>
      <c r="AF366" s="0" t="n">
        <f aca="false">IF(AE366&gt;85,0,IF(AE366&gt;5,58.1/TAN(RADIANS(AE366))-0.07/POWER(TAN(RADIANS(AE366)),3)+0.000086/POWER(TAN(RADIANS(AE366)),5),IF(AE366&gt;-0.575,1735+AE366*(-518.2+AE366*(103.4+AE366*(-12.79+AE366*0.711))),-20.772/TAN(RADIANS(AE366)))))/3600</f>
        <v>0.306519563465314</v>
      </c>
      <c r="AG366" s="0" t="n">
        <f aca="false">AE366+AF366</f>
        <v>1.97827933698369</v>
      </c>
      <c r="AH366" s="0" t="n">
        <f aca="false"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>190.334802728105</v>
      </c>
    </row>
    <row r="367" customFormat="false" ht="15" hidden="false" customHeight="false" outlineLevel="0" collapsed="false">
      <c r="D367" s="6" t="n">
        <f aca="false">D366+1</f>
        <v>44927</v>
      </c>
      <c r="E367" s="7" t="n">
        <f aca="false">$B$5</f>
        <v>0.541666666666667</v>
      </c>
      <c r="F367" s="8" t="n">
        <f aca="false">D367+2415018.5+E367-$B$4/24</f>
        <v>2459946</v>
      </c>
      <c r="G367" s="9" t="n">
        <f aca="false">(F367-2451545)/36525</f>
        <v>0.230006844626968</v>
      </c>
      <c r="I367" s="0" t="n">
        <f aca="false">MOD(280.46646+G367*(36000.76983+G367*0.0003032),360)</f>
        <v>280.889948780274</v>
      </c>
      <c r="J367" s="0" t="n">
        <f aca="false">357.52911+G367*(35999.05029-0.0001537*G367)</f>
        <v>8637.55706863922</v>
      </c>
      <c r="K367" s="0" t="n">
        <f aca="false">0.016708634-G367*(0.000042037+0.0000001267*G367)</f>
        <v>0.0166989584994435</v>
      </c>
      <c r="L367" s="0" t="n">
        <f aca="false">SIN(RADIANS(J367))*(1.914602-G367*(0.004817+0.000014*G367))+SIN(RADIANS(2*J367))*(0.019993-0.000101*G367)+SIN(RADIANS(3*J367))*0.000289</f>
        <v>-0.083298984087581</v>
      </c>
      <c r="M367" s="0" t="n">
        <f aca="false">I367+L367</f>
        <v>280.806649796186</v>
      </c>
      <c r="N367" s="0" t="n">
        <f aca="false">J367+L367</f>
        <v>8637.47376965513</v>
      </c>
      <c r="O367" s="0" t="n">
        <f aca="false">(1.000001018*(1-K367*K367))/(1+K367*COS(RADIANS(N367)))</f>
        <v>0.983317738579351</v>
      </c>
      <c r="P367" s="0" t="n">
        <f aca="false">M367-0.00569-0.00478*SIN(RADIANS(125.04-1934.136*G367))</f>
        <v>280.797876071061</v>
      </c>
      <c r="Q367" s="0" t="n">
        <f aca="false">23+(26+((21.448-G367*(46.815+G367*(0.00059-G367*0.001813))))/60)/60</f>
        <v>23.4363000612269</v>
      </c>
      <c r="R367" s="0" t="n">
        <f aca="false">Q367+0.00256*COS(RADIANS(125.04-1934.136*G367))</f>
        <v>23.4382560859764</v>
      </c>
      <c r="S367" s="0" t="n">
        <f aca="false">DEGREES(ATAN2(COS(RADIANS(P367)),COS(RADIANS(R367))*SIN(RADIANS(P367))))</f>
        <v>-78.2569589879168</v>
      </c>
      <c r="T367" s="0" t="n">
        <f aca="false">DEGREES(ASIN(SIN(RADIANS(R367))*SIN(RADIANS(P367))))</f>
        <v>-22.9991773010594</v>
      </c>
      <c r="U367" s="0" t="n">
        <f aca="false">TAN(RADIANS(R367/2))*TAN(RADIANS(R367/2))</f>
        <v>0.0430306206409533</v>
      </c>
      <c r="V367" s="0" t="n">
        <f aca="false">4*DEGREES(U367*SIN(2*RADIANS(I367))-2*K367*SIN(RADIANS(J367))+4*K367*U367*SIN(RADIANS(J367))*COS(2*RADIANS(I367))-0.5*U367*U367*SIN(4*RADIANS(I367))-1.25*K367*K367*SIN(2*RADIANS(J367)))</f>
        <v>-3.44625921611741</v>
      </c>
      <c r="W367" s="0" t="n">
        <f aca="false">DEGREES(ACOS(COS(RADIANS(90.833))/(COS(RADIANS($B$2))*COS(RADIANS(T367)))-TAN(RADIANS($B$2))*TAN(RADIANS(T367))))</f>
        <v>30.0355170180152</v>
      </c>
      <c r="X367" s="7" t="n">
        <f aca="false">(720-4*$B$3-V367+$B$4*60)/1440</f>
        <v>0.510772593900082</v>
      </c>
      <c r="Y367" s="10" t="n">
        <f aca="false">(X367*1440-W367*4)/1440</f>
        <v>0.427340602183373</v>
      </c>
      <c r="Z367" s="7" t="n">
        <f aca="false">(X367*1440+W367*4)/1440</f>
        <v>0.59420458561679</v>
      </c>
      <c r="AA367" s="0" t="n">
        <f aca="false">8*W367</f>
        <v>240.284136144121</v>
      </c>
      <c r="AB367" s="0" t="n">
        <f aca="false">MOD(E367*1440+V367+4*$B$3-60*$B$4,1440)</f>
        <v>764.487464783883</v>
      </c>
      <c r="AC367" s="0" t="n">
        <f aca="false">IF(AB367/4&lt;0,AB367/4+180,AB367/4-180)</f>
        <v>11.1218661959707</v>
      </c>
      <c r="AD367" s="0" t="n">
        <f aca="false">DEGREES(ACOS(SIN(RADIANS($B$2))*SIN(RADIANS(T367))+COS(RADIANS($B$2))*COS(RADIANS(T367))*COS(RADIANS(AC367))))</f>
        <v>88.2408417775942</v>
      </c>
      <c r="AE367" s="0" t="n">
        <f aca="false">90-AD367</f>
        <v>1.7591582224058</v>
      </c>
      <c r="AF367" s="0" t="n">
        <f aca="false">IF(AE367&gt;85,0,IF(AE367&gt;5,58.1/TAN(RADIANS(AE367))-0.07/POWER(TAN(RADIANS(AE367)),3)+0.000086/POWER(TAN(RADIANS(AE367)),5),IF(AE367&gt;-0.575,1735+AE367*(-518.2+AE367*(103.4+AE367*(-12.79+AE367*0.711))),-20.772/TAN(RADIANS(AE367)))))/3600</f>
        <v>0.300158505824301</v>
      </c>
      <c r="AG367" s="0" t="n">
        <f aca="false">AE367+AF367</f>
        <v>2.0593167282301</v>
      </c>
      <c r="AH367" s="0" t="n">
        <f aca="false"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>190.232729822263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1601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2022-12-23T06:59:21Z</dcterms:created>
  <dc:creator/>
  <dc:description/>
  <dc:language>en-GB</dc:language>
  <cp:lastModifiedBy/>
  <dcterms:modified xsi:type="dcterms:W3CDTF">2022-12-29T19:35:22Z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