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LENOVO\OneDrive\Desktop\ExcelR\Protfolio\Excel\"/>
    </mc:Choice>
  </mc:AlternateContent>
  <xr:revisionPtr revIDLastSave="0" documentId="13_ncr:1_{28A35774-1741-4DD9-B0E7-E2D6B861F561}" xr6:coauthVersionLast="47" xr6:coauthVersionMax="47" xr10:uidLastSave="{00000000-0000-0000-0000-000000000000}"/>
  <bookViews>
    <workbookView xWindow="-108" yWindow="-108" windowWidth="23256" windowHeight="12576" activeTab="2" xr2:uid="{0A0D8D68-EFC2-4074-BDCA-85DAF874A3F1}"/>
  </bookViews>
  <sheets>
    <sheet name="Sheet1" sheetId="6" r:id="rId1"/>
    <sheet name="Input Data" sheetId="2" r:id="rId2"/>
    <sheet name="Dashboard" sheetId="5" r:id="rId3"/>
    <sheet name="Master Data" sheetId="1" r:id="rId4"/>
    <sheet name="Analysis" sheetId="3" r:id="rId5"/>
    <sheet name="Icons" sheetId="4" r:id="rId6"/>
  </sheets>
  <definedNames>
    <definedName name="_xlnm._FilterDatabase" localSheetId="4" hidden="1">Analysis!$L$2:$O$14</definedName>
    <definedName name="Category">OFFSET(Analysis!$AF$1,1,0,COUNT(Analysis!$AG:$AG))</definedName>
    <definedName name="CategoryRange">OFFSET(Analysis!$AF$1,1,1,COUNT(Analysis!$AG:$AG))</definedName>
    <definedName name="Slicer_Month">#N/A</definedName>
    <definedName name="Slicer_PAYMENT_MODE">#N/A</definedName>
    <definedName name="Slicer_SALE_TYPE">#N/A</definedName>
    <definedName name="Slicer_Year">#N/A</definedName>
  </definedNames>
  <calcPr calcId="191029"/>
  <pivotCaches>
    <pivotCache cacheId="6"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3" l="1"/>
  <c r="O14" i="3" s="1"/>
  <c r="M14" i="3"/>
  <c r="N13" i="3"/>
  <c r="O13" i="3" s="1"/>
  <c r="M13" i="3"/>
  <c r="N12" i="3"/>
  <c r="O12" i="3" s="1"/>
  <c r="M12" i="3"/>
  <c r="N11" i="3"/>
  <c r="O11" i="3" s="1"/>
  <c r="M11" i="3"/>
  <c r="N10" i="3"/>
  <c r="O10" i="3" s="1"/>
  <c r="M10" i="3"/>
  <c r="N9" i="3"/>
  <c r="O9" i="3" s="1"/>
  <c r="M9" i="3"/>
  <c r="N8" i="3"/>
  <c r="O8" i="3" s="1"/>
  <c r="M8" i="3"/>
  <c r="N7" i="3"/>
  <c r="O7" i="3" s="1"/>
  <c r="M7" i="3"/>
  <c r="N6" i="3"/>
  <c r="O6" i="3" s="1"/>
  <c r="M6" i="3"/>
  <c r="N5" i="3"/>
  <c r="O5" i="3" s="1"/>
  <c r="M5" i="3"/>
  <c r="N4" i="3"/>
  <c r="O4" i="3" s="1"/>
  <c r="M4" i="3"/>
  <c r="Z3" i="3" a="1"/>
  <c r="Z3" i="3" s="1"/>
  <c r="Y3" i="3" a="1"/>
  <c r="Y3" i="3" s="1"/>
  <c r="V3" i="3" s="1" a="1"/>
  <c r="V3" i="3" s="1"/>
  <c r="X3" i="3" a="1"/>
  <c r="X3" i="3" s="1"/>
  <c r="W3" i="3" a="1"/>
  <c r="W3" i="3" s="1"/>
  <c r="N3" i="3"/>
  <c r="O3" i="3" s="1"/>
  <c r="M3" i="3"/>
  <c r="AK2" i="3" a="1"/>
  <c r="AK2" i="3" s="1"/>
  <c r="AI2" i="3" s="1" a="1"/>
  <c r="AI2" i="3" s="1"/>
  <c r="AJ2" i="3" a="1"/>
  <c r="AJ2" i="3" s="1"/>
  <c r="AC1" i="3"/>
  <c r="AD1" i="3" s="1"/>
  <c r="AC15" i="3" s="1" a="1"/>
  <c r="AC15" i="3" s="1"/>
  <c r="P528" i="2"/>
  <c r="O528" i="2"/>
  <c r="N528" i="2"/>
  <c r="M528" i="2"/>
  <c r="L528" i="2"/>
  <c r="K528" i="2"/>
  <c r="J528" i="2"/>
  <c r="I528" i="2"/>
  <c r="H528" i="2"/>
  <c r="G528" i="2"/>
  <c r="P527" i="2"/>
  <c r="O527" i="2"/>
  <c r="N527" i="2"/>
  <c r="M527" i="2"/>
  <c r="L527" i="2"/>
  <c r="K527" i="2"/>
  <c r="J527" i="2"/>
  <c r="I527" i="2"/>
  <c r="H527" i="2"/>
  <c r="G527" i="2"/>
  <c r="P526" i="2"/>
  <c r="O526" i="2"/>
  <c r="N526" i="2"/>
  <c r="M526" i="2"/>
  <c r="L526" i="2"/>
  <c r="K526" i="2"/>
  <c r="J526" i="2"/>
  <c r="I526" i="2"/>
  <c r="H526" i="2"/>
  <c r="G526" i="2"/>
  <c r="P525" i="2"/>
  <c r="O525" i="2"/>
  <c r="N525" i="2"/>
  <c r="M525" i="2"/>
  <c r="L525" i="2"/>
  <c r="K525" i="2"/>
  <c r="J525" i="2"/>
  <c r="I525" i="2"/>
  <c r="H525" i="2"/>
  <c r="G525" i="2"/>
  <c r="P524" i="2"/>
  <c r="O524" i="2"/>
  <c r="N524" i="2"/>
  <c r="M524" i="2"/>
  <c r="L524" i="2"/>
  <c r="K524" i="2"/>
  <c r="J524" i="2"/>
  <c r="I524" i="2"/>
  <c r="H524" i="2"/>
  <c r="G524" i="2"/>
  <c r="P523" i="2"/>
  <c r="O523" i="2"/>
  <c r="N523" i="2"/>
  <c r="M523" i="2"/>
  <c r="L523" i="2"/>
  <c r="K523" i="2"/>
  <c r="J523" i="2"/>
  <c r="I523" i="2"/>
  <c r="H523" i="2"/>
  <c r="G523" i="2"/>
  <c r="P522" i="2"/>
  <c r="O522" i="2"/>
  <c r="N522" i="2"/>
  <c r="M522" i="2"/>
  <c r="L522" i="2"/>
  <c r="K522" i="2"/>
  <c r="J522" i="2"/>
  <c r="I522" i="2"/>
  <c r="H522" i="2"/>
  <c r="G522" i="2"/>
  <c r="P521" i="2"/>
  <c r="O521" i="2"/>
  <c r="N521" i="2"/>
  <c r="M521" i="2"/>
  <c r="L521" i="2"/>
  <c r="K521" i="2"/>
  <c r="J521" i="2"/>
  <c r="I521" i="2"/>
  <c r="H521" i="2"/>
  <c r="G521" i="2"/>
  <c r="P520" i="2"/>
  <c r="O520" i="2"/>
  <c r="N520" i="2"/>
  <c r="M520" i="2"/>
  <c r="L520" i="2"/>
  <c r="K520" i="2"/>
  <c r="J520" i="2"/>
  <c r="I520" i="2"/>
  <c r="H520" i="2"/>
  <c r="G520" i="2"/>
  <c r="P519" i="2"/>
  <c r="O519" i="2"/>
  <c r="N519" i="2"/>
  <c r="M519" i="2"/>
  <c r="L519" i="2"/>
  <c r="K519" i="2"/>
  <c r="J519" i="2"/>
  <c r="I519" i="2"/>
  <c r="H519" i="2"/>
  <c r="G519" i="2"/>
  <c r="P518" i="2"/>
  <c r="O518" i="2"/>
  <c r="N518" i="2"/>
  <c r="M518" i="2"/>
  <c r="L518" i="2"/>
  <c r="K518" i="2"/>
  <c r="J518" i="2"/>
  <c r="I518" i="2"/>
  <c r="H518" i="2"/>
  <c r="G518" i="2"/>
  <c r="P517" i="2"/>
  <c r="O517" i="2"/>
  <c r="N517" i="2"/>
  <c r="M517" i="2"/>
  <c r="L517" i="2"/>
  <c r="K517" i="2"/>
  <c r="J517" i="2"/>
  <c r="I517" i="2"/>
  <c r="H517" i="2"/>
  <c r="G517" i="2"/>
  <c r="P516" i="2"/>
  <c r="O516" i="2"/>
  <c r="N516" i="2"/>
  <c r="M516" i="2"/>
  <c r="L516" i="2"/>
  <c r="K516" i="2"/>
  <c r="J516" i="2"/>
  <c r="I516" i="2"/>
  <c r="H516" i="2"/>
  <c r="G516" i="2"/>
  <c r="P515" i="2"/>
  <c r="O515" i="2"/>
  <c r="N515" i="2"/>
  <c r="M515" i="2"/>
  <c r="L515" i="2"/>
  <c r="K515" i="2"/>
  <c r="J515" i="2"/>
  <c r="I515" i="2"/>
  <c r="H515" i="2"/>
  <c r="G515" i="2"/>
  <c r="P514" i="2"/>
  <c r="O514" i="2"/>
  <c r="N514" i="2"/>
  <c r="M514" i="2"/>
  <c r="L514" i="2"/>
  <c r="K514" i="2"/>
  <c r="J514" i="2"/>
  <c r="I514" i="2"/>
  <c r="H514" i="2"/>
  <c r="G514" i="2"/>
  <c r="P513" i="2"/>
  <c r="O513" i="2"/>
  <c r="N513" i="2"/>
  <c r="M513" i="2"/>
  <c r="L513" i="2"/>
  <c r="K513" i="2"/>
  <c r="J513" i="2"/>
  <c r="I513" i="2"/>
  <c r="H513" i="2"/>
  <c r="G513" i="2"/>
  <c r="P512" i="2"/>
  <c r="O512" i="2"/>
  <c r="N512" i="2"/>
  <c r="M512" i="2"/>
  <c r="L512" i="2"/>
  <c r="K512" i="2"/>
  <c r="J512" i="2"/>
  <c r="I512" i="2"/>
  <c r="H512" i="2"/>
  <c r="G512" i="2"/>
  <c r="P511" i="2"/>
  <c r="O511" i="2"/>
  <c r="N511" i="2"/>
  <c r="M511" i="2"/>
  <c r="L511" i="2"/>
  <c r="K511" i="2"/>
  <c r="J511" i="2"/>
  <c r="I511" i="2"/>
  <c r="H511" i="2"/>
  <c r="G511" i="2"/>
  <c r="P510" i="2"/>
  <c r="O510" i="2"/>
  <c r="N510" i="2"/>
  <c r="M510" i="2"/>
  <c r="L510" i="2"/>
  <c r="K510" i="2"/>
  <c r="J510" i="2"/>
  <c r="I510" i="2"/>
  <c r="H510" i="2"/>
  <c r="G510" i="2"/>
  <c r="P509" i="2"/>
  <c r="O509" i="2"/>
  <c r="N509" i="2"/>
  <c r="M509" i="2"/>
  <c r="L509" i="2"/>
  <c r="K509" i="2"/>
  <c r="J509" i="2"/>
  <c r="I509" i="2"/>
  <c r="H509" i="2"/>
  <c r="G509" i="2"/>
  <c r="P508" i="2"/>
  <c r="O508" i="2"/>
  <c r="N508" i="2"/>
  <c r="M508" i="2"/>
  <c r="L508" i="2"/>
  <c r="K508" i="2"/>
  <c r="J508" i="2"/>
  <c r="I508" i="2"/>
  <c r="H508" i="2"/>
  <c r="G508" i="2"/>
  <c r="P507" i="2"/>
  <c r="O507" i="2"/>
  <c r="N507" i="2"/>
  <c r="M507" i="2"/>
  <c r="L507" i="2"/>
  <c r="K507" i="2"/>
  <c r="J507" i="2"/>
  <c r="I507" i="2"/>
  <c r="H507" i="2"/>
  <c r="G507" i="2"/>
  <c r="P506" i="2"/>
  <c r="O506" i="2"/>
  <c r="N506" i="2"/>
  <c r="M506" i="2"/>
  <c r="L506" i="2"/>
  <c r="K506" i="2"/>
  <c r="J506" i="2"/>
  <c r="I506" i="2"/>
  <c r="H506" i="2"/>
  <c r="G506" i="2"/>
  <c r="P505" i="2"/>
  <c r="O505" i="2"/>
  <c r="N505" i="2"/>
  <c r="M505" i="2"/>
  <c r="L505" i="2"/>
  <c r="K505" i="2"/>
  <c r="J505" i="2"/>
  <c r="I505" i="2"/>
  <c r="H505" i="2"/>
  <c r="G505" i="2"/>
  <c r="P504" i="2"/>
  <c r="O504" i="2"/>
  <c r="N504" i="2"/>
  <c r="M504" i="2"/>
  <c r="L504" i="2"/>
  <c r="K504" i="2"/>
  <c r="J504" i="2"/>
  <c r="I504" i="2"/>
  <c r="H504" i="2"/>
  <c r="G504" i="2"/>
  <c r="P503" i="2"/>
  <c r="O503" i="2"/>
  <c r="N503" i="2"/>
  <c r="M503" i="2"/>
  <c r="L503" i="2"/>
  <c r="K503" i="2"/>
  <c r="J503" i="2"/>
  <c r="I503" i="2"/>
  <c r="H503" i="2"/>
  <c r="G503" i="2"/>
  <c r="P502" i="2"/>
  <c r="O502" i="2"/>
  <c r="N502" i="2"/>
  <c r="M502" i="2"/>
  <c r="L502" i="2"/>
  <c r="K502" i="2"/>
  <c r="J502" i="2"/>
  <c r="I502" i="2"/>
  <c r="H502" i="2"/>
  <c r="G502" i="2"/>
  <c r="P501" i="2"/>
  <c r="O501" i="2"/>
  <c r="N501" i="2"/>
  <c r="M501" i="2"/>
  <c r="L501" i="2"/>
  <c r="K501" i="2"/>
  <c r="J501" i="2"/>
  <c r="I501" i="2"/>
  <c r="H501" i="2"/>
  <c r="G501" i="2"/>
  <c r="P500" i="2"/>
  <c r="O500" i="2"/>
  <c r="N500" i="2"/>
  <c r="M500" i="2"/>
  <c r="L500" i="2"/>
  <c r="K500" i="2"/>
  <c r="J500" i="2"/>
  <c r="I500" i="2"/>
  <c r="H500" i="2"/>
  <c r="G500" i="2"/>
  <c r="P499" i="2"/>
  <c r="O499" i="2"/>
  <c r="N499" i="2"/>
  <c r="M499" i="2"/>
  <c r="L499" i="2"/>
  <c r="K499" i="2"/>
  <c r="J499" i="2"/>
  <c r="I499" i="2"/>
  <c r="H499" i="2"/>
  <c r="G499" i="2"/>
  <c r="P498" i="2"/>
  <c r="O498" i="2"/>
  <c r="N498" i="2"/>
  <c r="M498" i="2"/>
  <c r="L498" i="2"/>
  <c r="K498" i="2"/>
  <c r="J498" i="2"/>
  <c r="I498" i="2"/>
  <c r="H498" i="2"/>
  <c r="G498" i="2"/>
  <c r="P497" i="2"/>
  <c r="O497" i="2"/>
  <c r="N497" i="2"/>
  <c r="M497" i="2"/>
  <c r="L497" i="2"/>
  <c r="K497" i="2"/>
  <c r="J497" i="2"/>
  <c r="I497" i="2"/>
  <c r="H497" i="2"/>
  <c r="G497" i="2"/>
  <c r="P496" i="2"/>
  <c r="O496" i="2"/>
  <c r="N496" i="2"/>
  <c r="M496" i="2"/>
  <c r="L496" i="2"/>
  <c r="K496" i="2"/>
  <c r="J496" i="2"/>
  <c r="I496" i="2"/>
  <c r="H496" i="2"/>
  <c r="G496" i="2"/>
  <c r="P495" i="2"/>
  <c r="O495" i="2"/>
  <c r="N495" i="2"/>
  <c r="M495" i="2"/>
  <c r="L495" i="2"/>
  <c r="K495" i="2"/>
  <c r="J495" i="2"/>
  <c r="I495" i="2"/>
  <c r="H495" i="2"/>
  <c r="G495" i="2"/>
  <c r="P494" i="2"/>
  <c r="O494" i="2"/>
  <c r="N494" i="2"/>
  <c r="M494" i="2"/>
  <c r="L494" i="2"/>
  <c r="K494" i="2"/>
  <c r="J494" i="2"/>
  <c r="I494" i="2"/>
  <c r="H494" i="2"/>
  <c r="G494" i="2"/>
  <c r="P493" i="2"/>
  <c r="O493" i="2"/>
  <c r="N493" i="2"/>
  <c r="M493" i="2"/>
  <c r="L493" i="2"/>
  <c r="K493" i="2"/>
  <c r="J493" i="2"/>
  <c r="I493" i="2"/>
  <c r="H493" i="2"/>
  <c r="G493" i="2"/>
  <c r="P492" i="2"/>
  <c r="O492" i="2"/>
  <c r="N492" i="2"/>
  <c r="M492" i="2"/>
  <c r="L492" i="2"/>
  <c r="K492" i="2"/>
  <c r="J492" i="2"/>
  <c r="I492" i="2"/>
  <c r="H492" i="2"/>
  <c r="G492" i="2"/>
  <c r="P491" i="2"/>
  <c r="O491" i="2"/>
  <c r="N491" i="2"/>
  <c r="M491" i="2"/>
  <c r="L491" i="2"/>
  <c r="K491" i="2"/>
  <c r="J491" i="2"/>
  <c r="I491" i="2"/>
  <c r="H491" i="2"/>
  <c r="G491" i="2"/>
  <c r="P490" i="2"/>
  <c r="O490" i="2"/>
  <c r="N490" i="2"/>
  <c r="M490" i="2"/>
  <c r="L490" i="2"/>
  <c r="K490" i="2"/>
  <c r="J490" i="2"/>
  <c r="I490" i="2"/>
  <c r="H490" i="2"/>
  <c r="G490" i="2"/>
  <c r="P489" i="2"/>
  <c r="O489" i="2"/>
  <c r="N489" i="2"/>
  <c r="M489" i="2"/>
  <c r="L489" i="2"/>
  <c r="K489" i="2"/>
  <c r="J489" i="2"/>
  <c r="I489" i="2"/>
  <c r="H489" i="2"/>
  <c r="G489" i="2"/>
  <c r="P488" i="2"/>
  <c r="O488" i="2"/>
  <c r="N488" i="2"/>
  <c r="M488" i="2"/>
  <c r="L488" i="2"/>
  <c r="K488" i="2"/>
  <c r="J488" i="2"/>
  <c r="I488" i="2"/>
  <c r="H488" i="2"/>
  <c r="G488" i="2"/>
  <c r="P487" i="2"/>
  <c r="O487" i="2"/>
  <c r="N487" i="2"/>
  <c r="M487" i="2"/>
  <c r="L487" i="2"/>
  <c r="K487" i="2"/>
  <c r="J487" i="2"/>
  <c r="I487" i="2"/>
  <c r="H487" i="2"/>
  <c r="G487" i="2"/>
  <c r="P486" i="2"/>
  <c r="O486" i="2"/>
  <c r="N486" i="2"/>
  <c r="M486" i="2"/>
  <c r="L486" i="2"/>
  <c r="K486" i="2"/>
  <c r="J486" i="2"/>
  <c r="I486" i="2"/>
  <c r="H486" i="2"/>
  <c r="G486" i="2"/>
  <c r="P485" i="2"/>
  <c r="O485" i="2"/>
  <c r="N485" i="2"/>
  <c r="M485" i="2"/>
  <c r="L485" i="2"/>
  <c r="K485" i="2"/>
  <c r="J485" i="2"/>
  <c r="I485" i="2"/>
  <c r="H485" i="2"/>
  <c r="G485" i="2"/>
  <c r="P484" i="2"/>
  <c r="O484" i="2"/>
  <c r="N484" i="2"/>
  <c r="M484" i="2"/>
  <c r="L484" i="2"/>
  <c r="K484" i="2"/>
  <c r="J484" i="2"/>
  <c r="I484" i="2"/>
  <c r="H484" i="2"/>
  <c r="G484" i="2"/>
  <c r="P483" i="2"/>
  <c r="O483" i="2"/>
  <c r="N483" i="2"/>
  <c r="M483" i="2"/>
  <c r="L483" i="2"/>
  <c r="K483" i="2"/>
  <c r="J483" i="2"/>
  <c r="I483" i="2"/>
  <c r="H483" i="2"/>
  <c r="G483" i="2"/>
  <c r="P482" i="2"/>
  <c r="O482" i="2"/>
  <c r="N482" i="2"/>
  <c r="M482" i="2"/>
  <c r="L482" i="2"/>
  <c r="K482" i="2"/>
  <c r="J482" i="2"/>
  <c r="I482" i="2"/>
  <c r="H482" i="2"/>
  <c r="G482" i="2"/>
  <c r="P481" i="2"/>
  <c r="O481" i="2"/>
  <c r="N481" i="2"/>
  <c r="M481" i="2"/>
  <c r="L481" i="2"/>
  <c r="K481" i="2"/>
  <c r="J481" i="2"/>
  <c r="I481" i="2"/>
  <c r="H481" i="2"/>
  <c r="G481" i="2"/>
  <c r="P480" i="2"/>
  <c r="O480" i="2"/>
  <c r="N480" i="2"/>
  <c r="M480" i="2"/>
  <c r="L480" i="2"/>
  <c r="K480" i="2"/>
  <c r="J480" i="2"/>
  <c r="I480" i="2"/>
  <c r="H480" i="2"/>
  <c r="G480" i="2"/>
  <c r="P479" i="2"/>
  <c r="O479" i="2"/>
  <c r="N479" i="2"/>
  <c r="M479" i="2"/>
  <c r="L479" i="2"/>
  <c r="K479" i="2"/>
  <c r="J479" i="2"/>
  <c r="I479" i="2"/>
  <c r="H479" i="2"/>
  <c r="G479" i="2"/>
  <c r="P478" i="2"/>
  <c r="O478" i="2"/>
  <c r="N478" i="2"/>
  <c r="M478" i="2"/>
  <c r="L478" i="2"/>
  <c r="K478" i="2"/>
  <c r="J478" i="2"/>
  <c r="I478" i="2"/>
  <c r="H478" i="2"/>
  <c r="G478" i="2"/>
  <c r="P477" i="2"/>
  <c r="O477" i="2"/>
  <c r="N477" i="2"/>
  <c r="M477" i="2"/>
  <c r="L477" i="2"/>
  <c r="K477" i="2"/>
  <c r="J477" i="2"/>
  <c r="I477" i="2"/>
  <c r="H477" i="2"/>
  <c r="G477" i="2"/>
  <c r="P476" i="2"/>
  <c r="O476" i="2"/>
  <c r="N476" i="2"/>
  <c r="M476" i="2"/>
  <c r="L476" i="2"/>
  <c r="K476" i="2"/>
  <c r="J476" i="2"/>
  <c r="I476" i="2"/>
  <c r="H476" i="2"/>
  <c r="G476" i="2"/>
  <c r="P475" i="2"/>
  <c r="O475" i="2"/>
  <c r="N475" i="2"/>
  <c r="M475" i="2"/>
  <c r="L475" i="2"/>
  <c r="K475" i="2"/>
  <c r="J475" i="2"/>
  <c r="I475" i="2"/>
  <c r="H475" i="2"/>
  <c r="G475" i="2"/>
  <c r="P474" i="2"/>
  <c r="O474" i="2"/>
  <c r="N474" i="2"/>
  <c r="M474" i="2"/>
  <c r="L474" i="2"/>
  <c r="K474" i="2"/>
  <c r="J474" i="2"/>
  <c r="I474" i="2"/>
  <c r="H474" i="2"/>
  <c r="G474" i="2"/>
  <c r="P473" i="2"/>
  <c r="O473" i="2"/>
  <c r="N473" i="2"/>
  <c r="M473" i="2"/>
  <c r="L473" i="2"/>
  <c r="K473" i="2"/>
  <c r="J473" i="2"/>
  <c r="I473" i="2"/>
  <c r="H473" i="2"/>
  <c r="G473" i="2"/>
  <c r="P472" i="2"/>
  <c r="O472" i="2"/>
  <c r="N472" i="2"/>
  <c r="M472" i="2"/>
  <c r="L472" i="2"/>
  <c r="K472" i="2"/>
  <c r="J472" i="2"/>
  <c r="I472" i="2"/>
  <c r="H472" i="2"/>
  <c r="G472" i="2"/>
  <c r="P471" i="2"/>
  <c r="O471" i="2"/>
  <c r="N471" i="2"/>
  <c r="M471" i="2"/>
  <c r="L471" i="2"/>
  <c r="K471" i="2"/>
  <c r="J471" i="2"/>
  <c r="I471" i="2"/>
  <c r="H471" i="2"/>
  <c r="G471" i="2"/>
  <c r="P470" i="2"/>
  <c r="O470" i="2"/>
  <c r="N470" i="2"/>
  <c r="M470" i="2"/>
  <c r="L470" i="2"/>
  <c r="K470" i="2"/>
  <c r="J470" i="2"/>
  <c r="I470" i="2"/>
  <c r="H470" i="2"/>
  <c r="G470" i="2"/>
  <c r="P469" i="2"/>
  <c r="O469" i="2"/>
  <c r="N469" i="2"/>
  <c r="M469" i="2"/>
  <c r="L469" i="2"/>
  <c r="K469" i="2"/>
  <c r="J469" i="2"/>
  <c r="I469" i="2"/>
  <c r="H469" i="2"/>
  <c r="G469" i="2"/>
  <c r="P468" i="2"/>
  <c r="O468" i="2"/>
  <c r="N468" i="2"/>
  <c r="M468" i="2"/>
  <c r="L468" i="2"/>
  <c r="K468" i="2"/>
  <c r="J468" i="2"/>
  <c r="I468" i="2"/>
  <c r="H468" i="2"/>
  <c r="G468" i="2"/>
  <c r="P467" i="2"/>
  <c r="O467" i="2"/>
  <c r="N467" i="2"/>
  <c r="M467" i="2"/>
  <c r="L467" i="2"/>
  <c r="K467" i="2"/>
  <c r="J467" i="2"/>
  <c r="I467" i="2"/>
  <c r="H467" i="2"/>
  <c r="G467" i="2"/>
  <c r="P466" i="2"/>
  <c r="O466" i="2"/>
  <c r="N466" i="2"/>
  <c r="M466" i="2"/>
  <c r="L466" i="2"/>
  <c r="K466" i="2"/>
  <c r="J466" i="2"/>
  <c r="I466" i="2"/>
  <c r="H466" i="2"/>
  <c r="G466" i="2"/>
  <c r="P465" i="2"/>
  <c r="O465" i="2"/>
  <c r="N465" i="2"/>
  <c r="M465" i="2"/>
  <c r="L465" i="2"/>
  <c r="K465" i="2"/>
  <c r="J465" i="2"/>
  <c r="I465" i="2"/>
  <c r="H465" i="2"/>
  <c r="G465" i="2"/>
  <c r="P464" i="2"/>
  <c r="O464" i="2"/>
  <c r="N464" i="2"/>
  <c r="M464" i="2"/>
  <c r="L464" i="2"/>
  <c r="K464" i="2"/>
  <c r="J464" i="2"/>
  <c r="I464" i="2"/>
  <c r="H464" i="2"/>
  <c r="G464" i="2"/>
  <c r="P463" i="2"/>
  <c r="O463" i="2"/>
  <c r="N463" i="2"/>
  <c r="M463" i="2"/>
  <c r="L463" i="2"/>
  <c r="K463" i="2"/>
  <c r="J463" i="2"/>
  <c r="I463" i="2"/>
  <c r="H463" i="2"/>
  <c r="G463" i="2"/>
  <c r="P462" i="2"/>
  <c r="O462" i="2"/>
  <c r="N462" i="2"/>
  <c r="M462" i="2"/>
  <c r="L462" i="2"/>
  <c r="K462" i="2"/>
  <c r="J462" i="2"/>
  <c r="I462" i="2"/>
  <c r="H462" i="2"/>
  <c r="G462" i="2"/>
  <c r="P461" i="2"/>
  <c r="O461" i="2"/>
  <c r="N461" i="2"/>
  <c r="M461" i="2"/>
  <c r="L461" i="2"/>
  <c r="K461" i="2"/>
  <c r="J461" i="2"/>
  <c r="I461" i="2"/>
  <c r="H461" i="2"/>
  <c r="G461" i="2"/>
  <c r="P460" i="2"/>
  <c r="O460" i="2"/>
  <c r="N460" i="2"/>
  <c r="M460" i="2"/>
  <c r="L460" i="2"/>
  <c r="K460" i="2"/>
  <c r="J460" i="2"/>
  <c r="I460" i="2"/>
  <c r="H460" i="2"/>
  <c r="G460" i="2"/>
  <c r="P459" i="2"/>
  <c r="O459" i="2"/>
  <c r="N459" i="2"/>
  <c r="M459" i="2"/>
  <c r="L459" i="2"/>
  <c r="K459" i="2"/>
  <c r="J459" i="2"/>
  <c r="I459" i="2"/>
  <c r="H459" i="2"/>
  <c r="G459" i="2"/>
  <c r="P458" i="2"/>
  <c r="O458" i="2"/>
  <c r="N458" i="2"/>
  <c r="M458" i="2"/>
  <c r="L458" i="2"/>
  <c r="K458" i="2"/>
  <c r="J458" i="2"/>
  <c r="I458" i="2"/>
  <c r="H458" i="2"/>
  <c r="G458" i="2"/>
  <c r="P457" i="2"/>
  <c r="O457" i="2"/>
  <c r="N457" i="2"/>
  <c r="M457" i="2"/>
  <c r="L457" i="2"/>
  <c r="K457" i="2"/>
  <c r="J457" i="2"/>
  <c r="I457" i="2"/>
  <c r="H457" i="2"/>
  <c r="G457" i="2"/>
  <c r="P456" i="2"/>
  <c r="O456" i="2"/>
  <c r="N456" i="2"/>
  <c r="M456" i="2"/>
  <c r="L456" i="2"/>
  <c r="K456" i="2"/>
  <c r="J456" i="2"/>
  <c r="I456" i="2"/>
  <c r="H456" i="2"/>
  <c r="G456" i="2"/>
  <c r="P455" i="2"/>
  <c r="O455" i="2"/>
  <c r="N455" i="2"/>
  <c r="M455" i="2"/>
  <c r="L455" i="2"/>
  <c r="K455" i="2"/>
  <c r="J455" i="2"/>
  <c r="I455" i="2"/>
  <c r="H455" i="2"/>
  <c r="G455" i="2"/>
  <c r="P454" i="2"/>
  <c r="O454" i="2"/>
  <c r="N454" i="2"/>
  <c r="M454" i="2"/>
  <c r="L454" i="2"/>
  <c r="K454" i="2"/>
  <c r="J454" i="2"/>
  <c r="I454" i="2"/>
  <c r="H454" i="2"/>
  <c r="G454" i="2"/>
  <c r="P453" i="2"/>
  <c r="O453" i="2"/>
  <c r="N453" i="2"/>
  <c r="M453" i="2"/>
  <c r="L453" i="2"/>
  <c r="K453" i="2"/>
  <c r="J453" i="2"/>
  <c r="I453" i="2"/>
  <c r="H453" i="2"/>
  <c r="G453" i="2"/>
  <c r="P452" i="2"/>
  <c r="O452" i="2"/>
  <c r="N452" i="2"/>
  <c r="M452" i="2"/>
  <c r="L452" i="2"/>
  <c r="K452" i="2"/>
  <c r="J452" i="2"/>
  <c r="I452" i="2"/>
  <c r="H452" i="2"/>
  <c r="G452" i="2"/>
  <c r="P451" i="2"/>
  <c r="O451" i="2"/>
  <c r="N451" i="2"/>
  <c r="M451" i="2"/>
  <c r="L451" i="2"/>
  <c r="K451" i="2"/>
  <c r="J451" i="2"/>
  <c r="I451" i="2"/>
  <c r="H451" i="2"/>
  <c r="G451" i="2"/>
  <c r="P450" i="2"/>
  <c r="O450" i="2"/>
  <c r="N450" i="2"/>
  <c r="M450" i="2"/>
  <c r="L450" i="2"/>
  <c r="K450" i="2"/>
  <c r="J450" i="2"/>
  <c r="I450" i="2"/>
  <c r="H450" i="2"/>
  <c r="G450" i="2"/>
  <c r="P449" i="2"/>
  <c r="O449" i="2"/>
  <c r="N449" i="2"/>
  <c r="M449" i="2"/>
  <c r="L449" i="2"/>
  <c r="K449" i="2"/>
  <c r="J449" i="2"/>
  <c r="I449" i="2"/>
  <c r="H449" i="2"/>
  <c r="G449" i="2"/>
  <c r="P448" i="2"/>
  <c r="O448" i="2"/>
  <c r="N448" i="2"/>
  <c r="M448" i="2"/>
  <c r="L448" i="2"/>
  <c r="K448" i="2"/>
  <c r="J448" i="2"/>
  <c r="I448" i="2"/>
  <c r="H448" i="2"/>
  <c r="G448" i="2"/>
  <c r="P447" i="2"/>
  <c r="O447" i="2"/>
  <c r="N447" i="2"/>
  <c r="M447" i="2"/>
  <c r="L447" i="2"/>
  <c r="K447" i="2"/>
  <c r="J447" i="2"/>
  <c r="I447" i="2"/>
  <c r="H447" i="2"/>
  <c r="G447" i="2"/>
  <c r="P446" i="2"/>
  <c r="O446" i="2"/>
  <c r="N446" i="2"/>
  <c r="M446" i="2"/>
  <c r="L446" i="2"/>
  <c r="K446" i="2"/>
  <c r="J446" i="2"/>
  <c r="I446" i="2"/>
  <c r="H446" i="2"/>
  <c r="G446" i="2"/>
  <c r="P445" i="2"/>
  <c r="O445" i="2"/>
  <c r="N445" i="2"/>
  <c r="M445" i="2"/>
  <c r="L445" i="2"/>
  <c r="K445" i="2"/>
  <c r="J445" i="2"/>
  <c r="I445" i="2"/>
  <c r="H445" i="2"/>
  <c r="G445" i="2"/>
  <c r="P444" i="2"/>
  <c r="O444" i="2"/>
  <c r="N444" i="2"/>
  <c r="M444" i="2"/>
  <c r="L444" i="2"/>
  <c r="K444" i="2"/>
  <c r="J444" i="2"/>
  <c r="I444" i="2"/>
  <c r="H444" i="2"/>
  <c r="G444" i="2"/>
  <c r="P443" i="2"/>
  <c r="O443" i="2"/>
  <c r="N443" i="2"/>
  <c r="M443" i="2"/>
  <c r="L443" i="2"/>
  <c r="K443" i="2"/>
  <c r="J443" i="2"/>
  <c r="I443" i="2"/>
  <c r="H443" i="2"/>
  <c r="G443" i="2"/>
  <c r="P442" i="2"/>
  <c r="O442" i="2"/>
  <c r="N442" i="2"/>
  <c r="M442" i="2"/>
  <c r="L442" i="2"/>
  <c r="K442" i="2"/>
  <c r="J442" i="2"/>
  <c r="I442" i="2"/>
  <c r="H442" i="2"/>
  <c r="G442" i="2"/>
  <c r="P441" i="2"/>
  <c r="O441" i="2"/>
  <c r="N441" i="2"/>
  <c r="M441" i="2"/>
  <c r="L441" i="2"/>
  <c r="K441" i="2"/>
  <c r="J441" i="2"/>
  <c r="I441" i="2"/>
  <c r="H441" i="2"/>
  <c r="G441" i="2"/>
  <c r="P440" i="2"/>
  <c r="O440" i="2"/>
  <c r="N440" i="2"/>
  <c r="M440" i="2"/>
  <c r="L440" i="2"/>
  <c r="K440" i="2"/>
  <c r="J440" i="2"/>
  <c r="I440" i="2"/>
  <c r="H440" i="2"/>
  <c r="G440" i="2"/>
  <c r="P439" i="2"/>
  <c r="O439" i="2"/>
  <c r="N439" i="2"/>
  <c r="M439" i="2"/>
  <c r="L439" i="2"/>
  <c r="K439" i="2"/>
  <c r="J439" i="2"/>
  <c r="I439" i="2"/>
  <c r="H439" i="2"/>
  <c r="G439" i="2"/>
  <c r="P438" i="2"/>
  <c r="O438" i="2"/>
  <c r="N438" i="2"/>
  <c r="M438" i="2"/>
  <c r="L438" i="2"/>
  <c r="K438" i="2"/>
  <c r="J438" i="2"/>
  <c r="I438" i="2"/>
  <c r="H438" i="2"/>
  <c r="G438" i="2"/>
  <c r="P437" i="2"/>
  <c r="O437" i="2"/>
  <c r="N437" i="2"/>
  <c r="M437" i="2"/>
  <c r="L437" i="2"/>
  <c r="K437" i="2"/>
  <c r="J437" i="2"/>
  <c r="I437" i="2"/>
  <c r="H437" i="2"/>
  <c r="G437" i="2"/>
  <c r="P436" i="2"/>
  <c r="O436" i="2"/>
  <c r="N436" i="2"/>
  <c r="M436" i="2"/>
  <c r="L436" i="2"/>
  <c r="K436" i="2"/>
  <c r="J436" i="2"/>
  <c r="I436" i="2"/>
  <c r="H436" i="2"/>
  <c r="G436" i="2"/>
  <c r="P435" i="2"/>
  <c r="O435" i="2"/>
  <c r="N435" i="2"/>
  <c r="M435" i="2"/>
  <c r="L435" i="2"/>
  <c r="K435" i="2"/>
  <c r="J435" i="2"/>
  <c r="I435" i="2"/>
  <c r="H435" i="2"/>
  <c r="G435" i="2"/>
  <c r="P434" i="2"/>
  <c r="O434" i="2"/>
  <c r="N434" i="2"/>
  <c r="M434" i="2"/>
  <c r="L434" i="2"/>
  <c r="K434" i="2"/>
  <c r="J434" i="2"/>
  <c r="I434" i="2"/>
  <c r="H434" i="2"/>
  <c r="G434" i="2"/>
  <c r="P433" i="2"/>
  <c r="O433" i="2"/>
  <c r="N433" i="2"/>
  <c r="M433" i="2"/>
  <c r="L433" i="2"/>
  <c r="K433" i="2"/>
  <c r="J433" i="2"/>
  <c r="I433" i="2"/>
  <c r="H433" i="2"/>
  <c r="G433" i="2"/>
  <c r="P432" i="2"/>
  <c r="O432" i="2"/>
  <c r="N432" i="2"/>
  <c r="M432" i="2"/>
  <c r="L432" i="2"/>
  <c r="K432" i="2"/>
  <c r="J432" i="2"/>
  <c r="I432" i="2"/>
  <c r="H432" i="2"/>
  <c r="G432" i="2"/>
  <c r="P431" i="2"/>
  <c r="O431" i="2"/>
  <c r="N431" i="2"/>
  <c r="M431" i="2"/>
  <c r="L431" i="2"/>
  <c r="K431" i="2"/>
  <c r="J431" i="2"/>
  <c r="I431" i="2"/>
  <c r="H431" i="2"/>
  <c r="G431" i="2"/>
  <c r="P430" i="2"/>
  <c r="O430" i="2"/>
  <c r="N430" i="2"/>
  <c r="M430" i="2"/>
  <c r="L430" i="2"/>
  <c r="K430" i="2"/>
  <c r="J430" i="2"/>
  <c r="I430" i="2"/>
  <c r="H430" i="2"/>
  <c r="G430" i="2"/>
  <c r="P429" i="2"/>
  <c r="O429" i="2"/>
  <c r="N429" i="2"/>
  <c r="M429" i="2"/>
  <c r="L429" i="2"/>
  <c r="K429" i="2"/>
  <c r="J429" i="2"/>
  <c r="I429" i="2"/>
  <c r="H429" i="2"/>
  <c r="G429" i="2"/>
  <c r="P428" i="2"/>
  <c r="O428" i="2"/>
  <c r="N428" i="2"/>
  <c r="M428" i="2"/>
  <c r="L428" i="2"/>
  <c r="K428" i="2"/>
  <c r="J428" i="2"/>
  <c r="I428" i="2"/>
  <c r="H428" i="2"/>
  <c r="G428" i="2"/>
  <c r="P427" i="2"/>
  <c r="O427" i="2"/>
  <c r="N427" i="2"/>
  <c r="M427" i="2"/>
  <c r="L427" i="2"/>
  <c r="K427" i="2"/>
  <c r="J427" i="2"/>
  <c r="I427" i="2"/>
  <c r="H427" i="2"/>
  <c r="G427" i="2"/>
  <c r="P426" i="2"/>
  <c r="O426" i="2"/>
  <c r="N426" i="2"/>
  <c r="M426" i="2"/>
  <c r="L426" i="2"/>
  <c r="K426" i="2"/>
  <c r="J426" i="2"/>
  <c r="I426" i="2"/>
  <c r="H426" i="2"/>
  <c r="G426" i="2"/>
  <c r="P425" i="2"/>
  <c r="O425" i="2"/>
  <c r="N425" i="2"/>
  <c r="M425" i="2"/>
  <c r="L425" i="2"/>
  <c r="K425" i="2"/>
  <c r="J425" i="2"/>
  <c r="I425" i="2"/>
  <c r="H425" i="2"/>
  <c r="G425" i="2"/>
  <c r="P424" i="2"/>
  <c r="O424" i="2"/>
  <c r="N424" i="2"/>
  <c r="M424" i="2"/>
  <c r="L424" i="2"/>
  <c r="K424" i="2"/>
  <c r="J424" i="2"/>
  <c r="I424" i="2"/>
  <c r="H424" i="2"/>
  <c r="G424" i="2"/>
  <c r="P423" i="2"/>
  <c r="O423" i="2"/>
  <c r="N423" i="2"/>
  <c r="M423" i="2"/>
  <c r="L423" i="2"/>
  <c r="K423" i="2"/>
  <c r="J423" i="2"/>
  <c r="I423" i="2"/>
  <c r="H423" i="2"/>
  <c r="G423" i="2"/>
  <c r="P422" i="2"/>
  <c r="O422" i="2"/>
  <c r="N422" i="2"/>
  <c r="M422" i="2"/>
  <c r="L422" i="2"/>
  <c r="K422" i="2"/>
  <c r="J422" i="2"/>
  <c r="I422" i="2"/>
  <c r="H422" i="2"/>
  <c r="G422" i="2"/>
  <c r="P421" i="2"/>
  <c r="O421" i="2"/>
  <c r="N421" i="2"/>
  <c r="M421" i="2"/>
  <c r="L421" i="2"/>
  <c r="K421" i="2"/>
  <c r="J421" i="2"/>
  <c r="I421" i="2"/>
  <c r="H421" i="2"/>
  <c r="G421" i="2"/>
  <c r="P420" i="2"/>
  <c r="O420" i="2"/>
  <c r="N420" i="2"/>
  <c r="M420" i="2"/>
  <c r="L420" i="2"/>
  <c r="K420" i="2"/>
  <c r="J420" i="2"/>
  <c r="I420" i="2"/>
  <c r="H420" i="2"/>
  <c r="G420" i="2"/>
  <c r="P419" i="2"/>
  <c r="O419" i="2"/>
  <c r="N419" i="2"/>
  <c r="M419" i="2"/>
  <c r="L419" i="2"/>
  <c r="K419" i="2"/>
  <c r="J419" i="2"/>
  <c r="I419" i="2"/>
  <c r="H419" i="2"/>
  <c r="G419" i="2"/>
  <c r="P418" i="2"/>
  <c r="O418" i="2"/>
  <c r="N418" i="2"/>
  <c r="M418" i="2"/>
  <c r="L418" i="2"/>
  <c r="K418" i="2"/>
  <c r="J418" i="2"/>
  <c r="I418" i="2"/>
  <c r="H418" i="2"/>
  <c r="G418" i="2"/>
  <c r="P417" i="2"/>
  <c r="O417" i="2"/>
  <c r="N417" i="2"/>
  <c r="M417" i="2"/>
  <c r="L417" i="2"/>
  <c r="K417" i="2"/>
  <c r="J417" i="2"/>
  <c r="I417" i="2"/>
  <c r="H417" i="2"/>
  <c r="G417" i="2"/>
  <c r="P416" i="2"/>
  <c r="O416" i="2"/>
  <c r="N416" i="2"/>
  <c r="M416" i="2"/>
  <c r="L416" i="2"/>
  <c r="K416" i="2"/>
  <c r="J416" i="2"/>
  <c r="I416" i="2"/>
  <c r="H416" i="2"/>
  <c r="G416" i="2"/>
  <c r="P415" i="2"/>
  <c r="O415" i="2"/>
  <c r="N415" i="2"/>
  <c r="M415" i="2"/>
  <c r="L415" i="2"/>
  <c r="K415" i="2"/>
  <c r="J415" i="2"/>
  <c r="I415" i="2"/>
  <c r="H415" i="2"/>
  <c r="G415" i="2"/>
  <c r="P414" i="2"/>
  <c r="O414" i="2"/>
  <c r="N414" i="2"/>
  <c r="M414" i="2"/>
  <c r="L414" i="2"/>
  <c r="K414" i="2"/>
  <c r="J414" i="2"/>
  <c r="I414" i="2"/>
  <c r="H414" i="2"/>
  <c r="G414" i="2"/>
  <c r="P413" i="2"/>
  <c r="O413" i="2"/>
  <c r="N413" i="2"/>
  <c r="M413" i="2"/>
  <c r="L413" i="2"/>
  <c r="K413" i="2"/>
  <c r="J413" i="2"/>
  <c r="I413" i="2"/>
  <c r="H413" i="2"/>
  <c r="G413" i="2"/>
  <c r="P412" i="2"/>
  <c r="O412" i="2"/>
  <c r="N412" i="2"/>
  <c r="M412" i="2"/>
  <c r="L412" i="2"/>
  <c r="K412" i="2"/>
  <c r="J412" i="2"/>
  <c r="I412" i="2"/>
  <c r="H412" i="2"/>
  <c r="G412" i="2"/>
  <c r="P411" i="2"/>
  <c r="O411" i="2"/>
  <c r="N411" i="2"/>
  <c r="M411" i="2"/>
  <c r="L411" i="2"/>
  <c r="K411" i="2"/>
  <c r="J411" i="2"/>
  <c r="I411" i="2"/>
  <c r="H411" i="2"/>
  <c r="G411" i="2"/>
  <c r="P410" i="2"/>
  <c r="O410" i="2"/>
  <c r="N410" i="2"/>
  <c r="M410" i="2"/>
  <c r="L410" i="2"/>
  <c r="K410" i="2"/>
  <c r="J410" i="2"/>
  <c r="I410" i="2"/>
  <c r="H410" i="2"/>
  <c r="G410" i="2"/>
  <c r="P409" i="2"/>
  <c r="O409" i="2"/>
  <c r="N409" i="2"/>
  <c r="M409" i="2"/>
  <c r="L409" i="2"/>
  <c r="K409" i="2"/>
  <c r="J409" i="2"/>
  <c r="I409" i="2"/>
  <c r="H409" i="2"/>
  <c r="G409" i="2"/>
  <c r="P408" i="2"/>
  <c r="O408" i="2"/>
  <c r="N408" i="2"/>
  <c r="M408" i="2"/>
  <c r="L408" i="2"/>
  <c r="K408" i="2"/>
  <c r="J408" i="2"/>
  <c r="I408" i="2"/>
  <c r="H408" i="2"/>
  <c r="G408" i="2"/>
  <c r="P407" i="2"/>
  <c r="O407" i="2"/>
  <c r="N407" i="2"/>
  <c r="M407" i="2"/>
  <c r="L407" i="2"/>
  <c r="K407" i="2"/>
  <c r="J407" i="2"/>
  <c r="I407" i="2"/>
  <c r="H407" i="2"/>
  <c r="G407" i="2"/>
  <c r="P406" i="2"/>
  <c r="O406" i="2"/>
  <c r="N406" i="2"/>
  <c r="M406" i="2"/>
  <c r="L406" i="2"/>
  <c r="K406" i="2"/>
  <c r="J406" i="2"/>
  <c r="I406" i="2"/>
  <c r="H406" i="2"/>
  <c r="G406" i="2"/>
  <c r="P405" i="2"/>
  <c r="O405" i="2"/>
  <c r="N405" i="2"/>
  <c r="M405" i="2"/>
  <c r="L405" i="2"/>
  <c r="K405" i="2"/>
  <c r="J405" i="2"/>
  <c r="I405" i="2"/>
  <c r="H405" i="2"/>
  <c r="G405" i="2"/>
  <c r="P404" i="2"/>
  <c r="O404" i="2"/>
  <c r="N404" i="2"/>
  <c r="M404" i="2"/>
  <c r="L404" i="2"/>
  <c r="K404" i="2"/>
  <c r="J404" i="2"/>
  <c r="I404" i="2"/>
  <c r="H404" i="2"/>
  <c r="G404" i="2"/>
  <c r="P403" i="2"/>
  <c r="O403" i="2"/>
  <c r="N403" i="2"/>
  <c r="M403" i="2"/>
  <c r="L403" i="2"/>
  <c r="K403" i="2"/>
  <c r="J403" i="2"/>
  <c r="I403" i="2"/>
  <c r="H403" i="2"/>
  <c r="G403" i="2"/>
  <c r="P402" i="2"/>
  <c r="O402" i="2"/>
  <c r="N402" i="2"/>
  <c r="M402" i="2"/>
  <c r="L402" i="2"/>
  <c r="K402" i="2"/>
  <c r="J402" i="2"/>
  <c r="I402" i="2"/>
  <c r="H402" i="2"/>
  <c r="G402" i="2"/>
  <c r="P401" i="2"/>
  <c r="O401" i="2"/>
  <c r="N401" i="2"/>
  <c r="M401" i="2"/>
  <c r="L401" i="2"/>
  <c r="K401" i="2"/>
  <c r="J401" i="2"/>
  <c r="I401" i="2"/>
  <c r="H401" i="2"/>
  <c r="G401" i="2"/>
  <c r="P400" i="2"/>
  <c r="O400" i="2"/>
  <c r="N400" i="2"/>
  <c r="M400" i="2"/>
  <c r="L400" i="2"/>
  <c r="K400" i="2"/>
  <c r="J400" i="2"/>
  <c r="I400" i="2"/>
  <c r="H400" i="2"/>
  <c r="G400" i="2"/>
  <c r="P399" i="2"/>
  <c r="O399" i="2"/>
  <c r="N399" i="2"/>
  <c r="M399" i="2"/>
  <c r="L399" i="2"/>
  <c r="K399" i="2"/>
  <c r="J399" i="2"/>
  <c r="I399" i="2"/>
  <c r="H399" i="2"/>
  <c r="G399" i="2"/>
  <c r="P398" i="2"/>
  <c r="O398" i="2"/>
  <c r="N398" i="2"/>
  <c r="M398" i="2"/>
  <c r="L398" i="2"/>
  <c r="K398" i="2"/>
  <c r="J398" i="2"/>
  <c r="I398" i="2"/>
  <c r="H398" i="2"/>
  <c r="G398" i="2"/>
  <c r="P397" i="2"/>
  <c r="O397" i="2"/>
  <c r="N397" i="2"/>
  <c r="M397" i="2"/>
  <c r="L397" i="2"/>
  <c r="K397" i="2"/>
  <c r="J397" i="2"/>
  <c r="I397" i="2"/>
  <c r="H397" i="2"/>
  <c r="G397" i="2"/>
  <c r="P396" i="2"/>
  <c r="O396" i="2"/>
  <c r="N396" i="2"/>
  <c r="M396" i="2"/>
  <c r="L396" i="2"/>
  <c r="K396" i="2"/>
  <c r="J396" i="2"/>
  <c r="I396" i="2"/>
  <c r="H396" i="2"/>
  <c r="G396" i="2"/>
  <c r="P395" i="2"/>
  <c r="O395" i="2"/>
  <c r="N395" i="2"/>
  <c r="M395" i="2"/>
  <c r="L395" i="2"/>
  <c r="K395" i="2"/>
  <c r="J395" i="2"/>
  <c r="I395" i="2"/>
  <c r="H395" i="2"/>
  <c r="G395" i="2"/>
  <c r="P394" i="2"/>
  <c r="O394" i="2"/>
  <c r="N394" i="2"/>
  <c r="M394" i="2"/>
  <c r="L394" i="2"/>
  <c r="K394" i="2"/>
  <c r="J394" i="2"/>
  <c r="I394" i="2"/>
  <c r="H394" i="2"/>
  <c r="G394" i="2"/>
  <c r="P393" i="2"/>
  <c r="O393" i="2"/>
  <c r="N393" i="2"/>
  <c r="M393" i="2"/>
  <c r="L393" i="2"/>
  <c r="K393" i="2"/>
  <c r="J393" i="2"/>
  <c r="I393" i="2"/>
  <c r="H393" i="2"/>
  <c r="G393" i="2"/>
  <c r="P392" i="2"/>
  <c r="O392" i="2"/>
  <c r="N392" i="2"/>
  <c r="M392" i="2"/>
  <c r="L392" i="2"/>
  <c r="K392" i="2"/>
  <c r="J392" i="2"/>
  <c r="I392" i="2"/>
  <c r="H392" i="2"/>
  <c r="G392" i="2"/>
  <c r="P391" i="2"/>
  <c r="O391" i="2"/>
  <c r="N391" i="2"/>
  <c r="M391" i="2"/>
  <c r="L391" i="2"/>
  <c r="K391" i="2"/>
  <c r="J391" i="2"/>
  <c r="I391" i="2"/>
  <c r="H391" i="2"/>
  <c r="G391" i="2"/>
  <c r="P390" i="2"/>
  <c r="O390" i="2"/>
  <c r="N390" i="2"/>
  <c r="M390" i="2"/>
  <c r="L390" i="2"/>
  <c r="K390" i="2"/>
  <c r="J390" i="2"/>
  <c r="I390" i="2"/>
  <c r="H390" i="2"/>
  <c r="G390" i="2"/>
  <c r="P389" i="2"/>
  <c r="O389" i="2"/>
  <c r="N389" i="2"/>
  <c r="M389" i="2"/>
  <c r="L389" i="2"/>
  <c r="K389" i="2"/>
  <c r="J389" i="2"/>
  <c r="I389" i="2"/>
  <c r="H389" i="2"/>
  <c r="G389" i="2"/>
  <c r="P388" i="2"/>
  <c r="O388" i="2"/>
  <c r="N388" i="2"/>
  <c r="M388" i="2"/>
  <c r="L388" i="2"/>
  <c r="K388" i="2"/>
  <c r="J388" i="2"/>
  <c r="I388" i="2"/>
  <c r="H388" i="2"/>
  <c r="G388" i="2"/>
  <c r="P387" i="2"/>
  <c r="O387" i="2"/>
  <c r="N387" i="2"/>
  <c r="M387" i="2"/>
  <c r="L387" i="2"/>
  <c r="K387" i="2"/>
  <c r="J387" i="2"/>
  <c r="I387" i="2"/>
  <c r="H387" i="2"/>
  <c r="G387" i="2"/>
  <c r="P386" i="2"/>
  <c r="O386" i="2"/>
  <c r="N386" i="2"/>
  <c r="M386" i="2"/>
  <c r="L386" i="2"/>
  <c r="K386" i="2"/>
  <c r="J386" i="2"/>
  <c r="I386" i="2"/>
  <c r="H386" i="2"/>
  <c r="G386" i="2"/>
  <c r="P385" i="2"/>
  <c r="O385" i="2"/>
  <c r="N385" i="2"/>
  <c r="M385" i="2"/>
  <c r="L385" i="2"/>
  <c r="K385" i="2"/>
  <c r="J385" i="2"/>
  <c r="I385" i="2"/>
  <c r="H385" i="2"/>
  <c r="G385" i="2"/>
  <c r="P384" i="2"/>
  <c r="O384" i="2"/>
  <c r="N384" i="2"/>
  <c r="M384" i="2"/>
  <c r="L384" i="2"/>
  <c r="K384" i="2"/>
  <c r="J384" i="2"/>
  <c r="I384" i="2"/>
  <c r="H384" i="2"/>
  <c r="G384" i="2"/>
  <c r="P383" i="2"/>
  <c r="O383" i="2"/>
  <c r="N383" i="2"/>
  <c r="M383" i="2"/>
  <c r="L383" i="2"/>
  <c r="K383" i="2"/>
  <c r="J383" i="2"/>
  <c r="I383" i="2"/>
  <c r="H383" i="2"/>
  <c r="G383" i="2"/>
  <c r="P382" i="2"/>
  <c r="O382" i="2"/>
  <c r="N382" i="2"/>
  <c r="M382" i="2"/>
  <c r="L382" i="2"/>
  <c r="K382" i="2"/>
  <c r="J382" i="2"/>
  <c r="I382" i="2"/>
  <c r="H382" i="2"/>
  <c r="G382" i="2"/>
  <c r="P381" i="2"/>
  <c r="O381" i="2"/>
  <c r="N381" i="2"/>
  <c r="M381" i="2"/>
  <c r="L381" i="2"/>
  <c r="K381" i="2"/>
  <c r="J381" i="2"/>
  <c r="I381" i="2"/>
  <c r="H381" i="2"/>
  <c r="G381" i="2"/>
  <c r="P380" i="2"/>
  <c r="O380" i="2"/>
  <c r="N380" i="2"/>
  <c r="M380" i="2"/>
  <c r="L380" i="2"/>
  <c r="K380" i="2"/>
  <c r="J380" i="2"/>
  <c r="I380" i="2"/>
  <c r="H380" i="2"/>
  <c r="G380" i="2"/>
  <c r="P379" i="2"/>
  <c r="O379" i="2"/>
  <c r="N379" i="2"/>
  <c r="M379" i="2"/>
  <c r="L379" i="2"/>
  <c r="K379" i="2"/>
  <c r="J379" i="2"/>
  <c r="I379" i="2"/>
  <c r="H379" i="2"/>
  <c r="G379" i="2"/>
  <c r="P378" i="2"/>
  <c r="O378" i="2"/>
  <c r="N378" i="2"/>
  <c r="M378" i="2"/>
  <c r="L378" i="2"/>
  <c r="K378" i="2"/>
  <c r="J378" i="2"/>
  <c r="I378" i="2"/>
  <c r="H378" i="2"/>
  <c r="G378" i="2"/>
  <c r="P377" i="2"/>
  <c r="O377" i="2"/>
  <c r="N377" i="2"/>
  <c r="M377" i="2"/>
  <c r="L377" i="2"/>
  <c r="K377" i="2"/>
  <c r="J377" i="2"/>
  <c r="I377" i="2"/>
  <c r="H377" i="2"/>
  <c r="G377" i="2"/>
  <c r="P376" i="2"/>
  <c r="O376" i="2"/>
  <c r="N376" i="2"/>
  <c r="M376" i="2"/>
  <c r="L376" i="2"/>
  <c r="K376" i="2"/>
  <c r="J376" i="2"/>
  <c r="I376" i="2"/>
  <c r="H376" i="2"/>
  <c r="G376" i="2"/>
  <c r="P375" i="2"/>
  <c r="O375" i="2"/>
  <c r="N375" i="2"/>
  <c r="M375" i="2"/>
  <c r="L375" i="2"/>
  <c r="K375" i="2"/>
  <c r="J375" i="2"/>
  <c r="I375" i="2"/>
  <c r="H375" i="2"/>
  <c r="G375" i="2"/>
  <c r="P374" i="2"/>
  <c r="O374" i="2"/>
  <c r="N374" i="2"/>
  <c r="M374" i="2"/>
  <c r="L374" i="2"/>
  <c r="K374" i="2"/>
  <c r="J374" i="2"/>
  <c r="I374" i="2"/>
  <c r="H374" i="2"/>
  <c r="G374" i="2"/>
  <c r="P373" i="2"/>
  <c r="O373" i="2"/>
  <c r="N373" i="2"/>
  <c r="M373" i="2"/>
  <c r="L373" i="2"/>
  <c r="K373" i="2"/>
  <c r="J373" i="2"/>
  <c r="I373" i="2"/>
  <c r="H373" i="2"/>
  <c r="G373" i="2"/>
  <c r="P372" i="2"/>
  <c r="O372" i="2"/>
  <c r="N372" i="2"/>
  <c r="M372" i="2"/>
  <c r="L372" i="2"/>
  <c r="K372" i="2"/>
  <c r="J372" i="2"/>
  <c r="I372" i="2"/>
  <c r="H372" i="2"/>
  <c r="G372" i="2"/>
  <c r="P371" i="2"/>
  <c r="O371" i="2"/>
  <c r="N371" i="2"/>
  <c r="M371" i="2"/>
  <c r="L371" i="2"/>
  <c r="K371" i="2"/>
  <c r="J371" i="2"/>
  <c r="I371" i="2"/>
  <c r="H371" i="2"/>
  <c r="G371" i="2"/>
  <c r="P370" i="2"/>
  <c r="O370" i="2"/>
  <c r="N370" i="2"/>
  <c r="M370" i="2"/>
  <c r="L370" i="2"/>
  <c r="K370" i="2"/>
  <c r="J370" i="2"/>
  <c r="I370" i="2"/>
  <c r="H370" i="2"/>
  <c r="G370" i="2"/>
  <c r="P369" i="2"/>
  <c r="O369" i="2"/>
  <c r="N369" i="2"/>
  <c r="M369" i="2"/>
  <c r="L369" i="2"/>
  <c r="K369" i="2"/>
  <c r="J369" i="2"/>
  <c r="I369" i="2"/>
  <c r="H369" i="2"/>
  <c r="G369" i="2"/>
  <c r="P368" i="2"/>
  <c r="O368" i="2"/>
  <c r="N368" i="2"/>
  <c r="M368" i="2"/>
  <c r="L368" i="2"/>
  <c r="K368" i="2"/>
  <c r="J368" i="2"/>
  <c r="I368" i="2"/>
  <c r="H368" i="2"/>
  <c r="G368" i="2"/>
  <c r="P367" i="2"/>
  <c r="O367" i="2"/>
  <c r="N367" i="2"/>
  <c r="M367" i="2"/>
  <c r="L367" i="2"/>
  <c r="K367" i="2"/>
  <c r="J367" i="2"/>
  <c r="I367" i="2"/>
  <c r="H367" i="2"/>
  <c r="G367" i="2"/>
  <c r="P366" i="2"/>
  <c r="O366" i="2"/>
  <c r="N366" i="2"/>
  <c r="M366" i="2"/>
  <c r="L366" i="2"/>
  <c r="K366" i="2"/>
  <c r="J366" i="2"/>
  <c r="I366" i="2"/>
  <c r="H366" i="2"/>
  <c r="G366" i="2"/>
  <c r="P365" i="2"/>
  <c r="O365" i="2"/>
  <c r="N365" i="2"/>
  <c r="M365" i="2"/>
  <c r="L365" i="2"/>
  <c r="K365" i="2"/>
  <c r="J365" i="2"/>
  <c r="I365" i="2"/>
  <c r="H365" i="2"/>
  <c r="G365" i="2"/>
  <c r="P364" i="2"/>
  <c r="O364" i="2"/>
  <c r="N364" i="2"/>
  <c r="M364" i="2"/>
  <c r="L364" i="2"/>
  <c r="K364" i="2"/>
  <c r="J364" i="2"/>
  <c r="I364" i="2"/>
  <c r="H364" i="2"/>
  <c r="G364" i="2"/>
  <c r="P363" i="2"/>
  <c r="O363" i="2"/>
  <c r="N363" i="2"/>
  <c r="M363" i="2"/>
  <c r="L363" i="2"/>
  <c r="K363" i="2"/>
  <c r="J363" i="2"/>
  <c r="I363" i="2"/>
  <c r="H363" i="2"/>
  <c r="G363" i="2"/>
  <c r="P362" i="2"/>
  <c r="O362" i="2"/>
  <c r="N362" i="2"/>
  <c r="M362" i="2"/>
  <c r="L362" i="2"/>
  <c r="K362" i="2"/>
  <c r="J362" i="2"/>
  <c r="I362" i="2"/>
  <c r="H362" i="2"/>
  <c r="G362" i="2"/>
  <c r="P361" i="2"/>
  <c r="O361" i="2"/>
  <c r="N361" i="2"/>
  <c r="M361" i="2"/>
  <c r="L361" i="2"/>
  <c r="K361" i="2"/>
  <c r="J361" i="2"/>
  <c r="I361" i="2"/>
  <c r="H361" i="2"/>
  <c r="G361" i="2"/>
  <c r="P360" i="2"/>
  <c r="O360" i="2"/>
  <c r="N360" i="2"/>
  <c r="M360" i="2"/>
  <c r="L360" i="2"/>
  <c r="K360" i="2"/>
  <c r="J360" i="2"/>
  <c r="I360" i="2"/>
  <c r="H360" i="2"/>
  <c r="G360" i="2"/>
  <c r="P359" i="2"/>
  <c r="O359" i="2"/>
  <c r="N359" i="2"/>
  <c r="M359" i="2"/>
  <c r="L359" i="2"/>
  <c r="K359" i="2"/>
  <c r="J359" i="2"/>
  <c r="I359" i="2"/>
  <c r="H359" i="2"/>
  <c r="G359" i="2"/>
  <c r="P358" i="2"/>
  <c r="O358" i="2"/>
  <c r="N358" i="2"/>
  <c r="M358" i="2"/>
  <c r="L358" i="2"/>
  <c r="K358" i="2"/>
  <c r="J358" i="2"/>
  <c r="I358" i="2"/>
  <c r="H358" i="2"/>
  <c r="G358" i="2"/>
  <c r="P357" i="2"/>
  <c r="O357" i="2"/>
  <c r="N357" i="2"/>
  <c r="M357" i="2"/>
  <c r="L357" i="2"/>
  <c r="K357" i="2"/>
  <c r="J357" i="2"/>
  <c r="I357" i="2"/>
  <c r="H357" i="2"/>
  <c r="G357" i="2"/>
  <c r="P356" i="2"/>
  <c r="O356" i="2"/>
  <c r="N356" i="2"/>
  <c r="M356" i="2"/>
  <c r="L356" i="2"/>
  <c r="K356" i="2"/>
  <c r="J356" i="2"/>
  <c r="I356" i="2"/>
  <c r="H356" i="2"/>
  <c r="G356" i="2"/>
  <c r="P355" i="2"/>
  <c r="O355" i="2"/>
  <c r="N355" i="2"/>
  <c r="M355" i="2"/>
  <c r="L355" i="2"/>
  <c r="K355" i="2"/>
  <c r="J355" i="2"/>
  <c r="I355" i="2"/>
  <c r="H355" i="2"/>
  <c r="G355" i="2"/>
  <c r="P354" i="2"/>
  <c r="O354" i="2"/>
  <c r="N354" i="2"/>
  <c r="M354" i="2"/>
  <c r="L354" i="2"/>
  <c r="K354" i="2"/>
  <c r="J354" i="2"/>
  <c r="I354" i="2"/>
  <c r="H354" i="2"/>
  <c r="G354" i="2"/>
  <c r="P353" i="2"/>
  <c r="O353" i="2"/>
  <c r="N353" i="2"/>
  <c r="M353" i="2"/>
  <c r="L353" i="2"/>
  <c r="K353" i="2"/>
  <c r="J353" i="2"/>
  <c r="I353" i="2"/>
  <c r="H353" i="2"/>
  <c r="G353" i="2"/>
  <c r="P352" i="2"/>
  <c r="O352" i="2"/>
  <c r="N352" i="2"/>
  <c r="M352" i="2"/>
  <c r="L352" i="2"/>
  <c r="K352" i="2"/>
  <c r="J352" i="2"/>
  <c r="I352" i="2"/>
  <c r="H352" i="2"/>
  <c r="G352" i="2"/>
  <c r="P351" i="2"/>
  <c r="O351" i="2"/>
  <c r="N351" i="2"/>
  <c r="M351" i="2"/>
  <c r="L351" i="2"/>
  <c r="K351" i="2"/>
  <c r="J351" i="2"/>
  <c r="I351" i="2"/>
  <c r="H351" i="2"/>
  <c r="G351" i="2"/>
  <c r="P350" i="2"/>
  <c r="O350" i="2"/>
  <c r="N350" i="2"/>
  <c r="M350" i="2"/>
  <c r="L350" i="2"/>
  <c r="K350" i="2"/>
  <c r="J350" i="2"/>
  <c r="I350" i="2"/>
  <c r="H350" i="2"/>
  <c r="G350" i="2"/>
  <c r="P349" i="2"/>
  <c r="O349" i="2"/>
  <c r="N349" i="2"/>
  <c r="M349" i="2"/>
  <c r="L349" i="2"/>
  <c r="K349" i="2"/>
  <c r="J349" i="2"/>
  <c r="I349" i="2"/>
  <c r="H349" i="2"/>
  <c r="G349" i="2"/>
  <c r="P348" i="2"/>
  <c r="O348" i="2"/>
  <c r="N348" i="2"/>
  <c r="M348" i="2"/>
  <c r="L348" i="2"/>
  <c r="K348" i="2"/>
  <c r="J348" i="2"/>
  <c r="I348" i="2"/>
  <c r="H348" i="2"/>
  <c r="G348" i="2"/>
  <c r="P347" i="2"/>
  <c r="O347" i="2"/>
  <c r="N347" i="2"/>
  <c r="M347" i="2"/>
  <c r="L347" i="2"/>
  <c r="K347" i="2"/>
  <c r="J347" i="2"/>
  <c r="I347" i="2"/>
  <c r="H347" i="2"/>
  <c r="G347" i="2"/>
  <c r="P346" i="2"/>
  <c r="O346" i="2"/>
  <c r="N346" i="2"/>
  <c r="M346" i="2"/>
  <c r="L346" i="2"/>
  <c r="K346" i="2"/>
  <c r="J346" i="2"/>
  <c r="I346" i="2"/>
  <c r="H346" i="2"/>
  <c r="G346" i="2"/>
  <c r="P345" i="2"/>
  <c r="O345" i="2"/>
  <c r="N345" i="2"/>
  <c r="M345" i="2"/>
  <c r="L345" i="2"/>
  <c r="K345" i="2"/>
  <c r="J345" i="2"/>
  <c r="I345" i="2"/>
  <c r="H345" i="2"/>
  <c r="G345" i="2"/>
  <c r="P344" i="2"/>
  <c r="O344" i="2"/>
  <c r="N344" i="2"/>
  <c r="M344" i="2"/>
  <c r="L344" i="2"/>
  <c r="K344" i="2"/>
  <c r="J344" i="2"/>
  <c r="I344" i="2"/>
  <c r="H344" i="2"/>
  <c r="G344" i="2"/>
  <c r="P343" i="2"/>
  <c r="O343" i="2"/>
  <c r="N343" i="2"/>
  <c r="M343" i="2"/>
  <c r="L343" i="2"/>
  <c r="K343" i="2"/>
  <c r="J343" i="2"/>
  <c r="I343" i="2"/>
  <c r="H343" i="2"/>
  <c r="G343" i="2"/>
  <c r="P342" i="2"/>
  <c r="O342" i="2"/>
  <c r="N342" i="2"/>
  <c r="M342" i="2"/>
  <c r="L342" i="2"/>
  <c r="K342" i="2"/>
  <c r="J342" i="2"/>
  <c r="I342" i="2"/>
  <c r="H342" i="2"/>
  <c r="G342" i="2"/>
  <c r="P341" i="2"/>
  <c r="O341" i="2"/>
  <c r="N341" i="2"/>
  <c r="M341" i="2"/>
  <c r="L341" i="2"/>
  <c r="K341" i="2"/>
  <c r="J341" i="2"/>
  <c r="I341" i="2"/>
  <c r="H341" i="2"/>
  <c r="G341" i="2"/>
  <c r="P340" i="2"/>
  <c r="O340" i="2"/>
  <c r="N340" i="2"/>
  <c r="M340" i="2"/>
  <c r="L340" i="2"/>
  <c r="K340" i="2"/>
  <c r="J340" i="2"/>
  <c r="I340" i="2"/>
  <c r="H340" i="2"/>
  <c r="G340" i="2"/>
  <c r="P339" i="2"/>
  <c r="O339" i="2"/>
  <c r="N339" i="2"/>
  <c r="M339" i="2"/>
  <c r="L339" i="2"/>
  <c r="K339" i="2"/>
  <c r="J339" i="2"/>
  <c r="I339" i="2"/>
  <c r="H339" i="2"/>
  <c r="G339" i="2"/>
  <c r="P338" i="2"/>
  <c r="O338" i="2"/>
  <c r="N338" i="2"/>
  <c r="M338" i="2"/>
  <c r="L338" i="2"/>
  <c r="K338" i="2"/>
  <c r="J338" i="2"/>
  <c r="I338" i="2"/>
  <c r="H338" i="2"/>
  <c r="G338" i="2"/>
  <c r="P337" i="2"/>
  <c r="O337" i="2"/>
  <c r="N337" i="2"/>
  <c r="M337" i="2"/>
  <c r="L337" i="2"/>
  <c r="K337" i="2"/>
  <c r="J337" i="2"/>
  <c r="I337" i="2"/>
  <c r="H337" i="2"/>
  <c r="G337" i="2"/>
  <c r="P336" i="2"/>
  <c r="O336" i="2"/>
  <c r="N336" i="2"/>
  <c r="M336" i="2"/>
  <c r="L336" i="2"/>
  <c r="K336" i="2"/>
  <c r="J336" i="2"/>
  <c r="I336" i="2"/>
  <c r="H336" i="2"/>
  <c r="G336" i="2"/>
  <c r="P335" i="2"/>
  <c r="O335" i="2"/>
  <c r="N335" i="2"/>
  <c r="M335" i="2"/>
  <c r="L335" i="2"/>
  <c r="K335" i="2"/>
  <c r="J335" i="2"/>
  <c r="I335" i="2"/>
  <c r="H335" i="2"/>
  <c r="G335" i="2"/>
  <c r="P334" i="2"/>
  <c r="O334" i="2"/>
  <c r="N334" i="2"/>
  <c r="M334" i="2"/>
  <c r="L334" i="2"/>
  <c r="K334" i="2"/>
  <c r="J334" i="2"/>
  <c r="I334" i="2"/>
  <c r="H334" i="2"/>
  <c r="G334" i="2"/>
  <c r="P333" i="2"/>
  <c r="O333" i="2"/>
  <c r="N333" i="2"/>
  <c r="M333" i="2"/>
  <c r="L333" i="2"/>
  <c r="K333" i="2"/>
  <c r="J333" i="2"/>
  <c r="I333" i="2"/>
  <c r="H333" i="2"/>
  <c r="G333" i="2"/>
  <c r="P332" i="2"/>
  <c r="O332" i="2"/>
  <c r="N332" i="2"/>
  <c r="M332" i="2"/>
  <c r="L332" i="2"/>
  <c r="K332" i="2"/>
  <c r="J332" i="2"/>
  <c r="I332" i="2"/>
  <c r="H332" i="2"/>
  <c r="G332" i="2"/>
  <c r="P331" i="2"/>
  <c r="O331" i="2"/>
  <c r="N331" i="2"/>
  <c r="M331" i="2"/>
  <c r="L331" i="2"/>
  <c r="K331" i="2"/>
  <c r="J331" i="2"/>
  <c r="I331" i="2"/>
  <c r="H331" i="2"/>
  <c r="G331" i="2"/>
  <c r="P330" i="2"/>
  <c r="O330" i="2"/>
  <c r="N330" i="2"/>
  <c r="M330" i="2"/>
  <c r="L330" i="2"/>
  <c r="K330" i="2"/>
  <c r="J330" i="2"/>
  <c r="I330" i="2"/>
  <c r="H330" i="2"/>
  <c r="G330" i="2"/>
  <c r="P329" i="2"/>
  <c r="O329" i="2"/>
  <c r="N329" i="2"/>
  <c r="M329" i="2"/>
  <c r="L329" i="2"/>
  <c r="K329" i="2"/>
  <c r="J329" i="2"/>
  <c r="I329" i="2"/>
  <c r="H329" i="2"/>
  <c r="G329" i="2"/>
  <c r="P328" i="2"/>
  <c r="O328" i="2"/>
  <c r="N328" i="2"/>
  <c r="M328" i="2"/>
  <c r="L328" i="2"/>
  <c r="K328" i="2"/>
  <c r="J328" i="2"/>
  <c r="I328" i="2"/>
  <c r="H328" i="2"/>
  <c r="G328" i="2"/>
  <c r="P327" i="2"/>
  <c r="O327" i="2"/>
  <c r="N327" i="2"/>
  <c r="M327" i="2"/>
  <c r="L327" i="2"/>
  <c r="K327" i="2"/>
  <c r="J327" i="2"/>
  <c r="I327" i="2"/>
  <c r="H327" i="2"/>
  <c r="G327" i="2"/>
  <c r="P326" i="2"/>
  <c r="O326" i="2"/>
  <c r="N326" i="2"/>
  <c r="M326" i="2"/>
  <c r="L326" i="2"/>
  <c r="K326" i="2"/>
  <c r="J326" i="2"/>
  <c r="I326" i="2"/>
  <c r="H326" i="2"/>
  <c r="G326" i="2"/>
  <c r="P325" i="2"/>
  <c r="O325" i="2"/>
  <c r="N325" i="2"/>
  <c r="M325" i="2"/>
  <c r="L325" i="2"/>
  <c r="K325" i="2"/>
  <c r="J325" i="2"/>
  <c r="I325" i="2"/>
  <c r="H325" i="2"/>
  <c r="G325" i="2"/>
  <c r="P324" i="2"/>
  <c r="O324" i="2"/>
  <c r="N324" i="2"/>
  <c r="M324" i="2"/>
  <c r="L324" i="2"/>
  <c r="K324" i="2"/>
  <c r="J324" i="2"/>
  <c r="I324" i="2"/>
  <c r="H324" i="2"/>
  <c r="G324" i="2"/>
  <c r="P323" i="2"/>
  <c r="O323" i="2"/>
  <c r="N323" i="2"/>
  <c r="M323" i="2"/>
  <c r="L323" i="2"/>
  <c r="K323" i="2"/>
  <c r="J323" i="2"/>
  <c r="I323" i="2"/>
  <c r="H323" i="2"/>
  <c r="G323" i="2"/>
  <c r="P322" i="2"/>
  <c r="O322" i="2"/>
  <c r="N322" i="2"/>
  <c r="M322" i="2"/>
  <c r="L322" i="2"/>
  <c r="K322" i="2"/>
  <c r="J322" i="2"/>
  <c r="I322" i="2"/>
  <c r="H322" i="2"/>
  <c r="G322" i="2"/>
  <c r="P321" i="2"/>
  <c r="O321" i="2"/>
  <c r="N321" i="2"/>
  <c r="M321" i="2"/>
  <c r="L321" i="2"/>
  <c r="K321" i="2"/>
  <c r="J321" i="2"/>
  <c r="I321" i="2"/>
  <c r="H321" i="2"/>
  <c r="G321" i="2"/>
  <c r="P320" i="2"/>
  <c r="O320" i="2"/>
  <c r="N320" i="2"/>
  <c r="M320" i="2"/>
  <c r="L320" i="2"/>
  <c r="K320" i="2"/>
  <c r="J320" i="2"/>
  <c r="I320" i="2"/>
  <c r="H320" i="2"/>
  <c r="G320" i="2"/>
  <c r="P319" i="2"/>
  <c r="O319" i="2"/>
  <c r="N319" i="2"/>
  <c r="M319" i="2"/>
  <c r="L319" i="2"/>
  <c r="K319" i="2"/>
  <c r="J319" i="2"/>
  <c r="I319" i="2"/>
  <c r="H319" i="2"/>
  <c r="G319" i="2"/>
  <c r="P318" i="2"/>
  <c r="O318" i="2"/>
  <c r="N318" i="2"/>
  <c r="M318" i="2"/>
  <c r="L318" i="2"/>
  <c r="K318" i="2"/>
  <c r="J318" i="2"/>
  <c r="I318" i="2"/>
  <c r="H318" i="2"/>
  <c r="G318" i="2"/>
  <c r="P317" i="2"/>
  <c r="O317" i="2"/>
  <c r="N317" i="2"/>
  <c r="M317" i="2"/>
  <c r="L317" i="2"/>
  <c r="K317" i="2"/>
  <c r="J317" i="2"/>
  <c r="I317" i="2"/>
  <c r="H317" i="2"/>
  <c r="G317" i="2"/>
  <c r="P316" i="2"/>
  <c r="O316" i="2"/>
  <c r="N316" i="2"/>
  <c r="M316" i="2"/>
  <c r="L316" i="2"/>
  <c r="K316" i="2"/>
  <c r="J316" i="2"/>
  <c r="I316" i="2"/>
  <c r="H316" i="2"/>
  <c r="G316" i="2"/>
  <c r="P315" i="2"/>
  <c r="O315" i="2"/>
  <c r="N315" i="2"/>
  <c r="M315" i="2"/>
  <c r="L315" i="2"/>
  <c r="K315" i="2"/>
  <c r="J315" i="2"/>
  <c r="I315" i="2"/>
  <c r="H315" i="2"/>
  <c r="G315" i="2"/>
  <c r="P314" i="2"/>
  <c r="O314" i="2"/>
  <c r="N314" i="2"/>
  <c r="M314" i="2"/>
  <c r="L314" i="2"/>
  <c r="K314" i="2"/>
  <c r="J314" i="2"/>
  <c r="I314" i="2"/>
  <c r="H314" i="2"/>
  <c r="G314" i="2"/>
  <c r="P313" i="2"/>
  <c r="O313" i="2"/>
  <c r="N313" i="2"/>
  <c r="M313" i="2"/>
  <c r="L313" i="2"/>
  <c r="K313" i="2"/>
  <c r="J313" i="2"/>
  <c r="I313" i="2"/>
  <c r="H313" i="2"/>
  <c r="G313" i="2"/>
  <c r="P312" i="2"/>
  <c r="O312" i="2"/>
  <c r="N312" i="2"/>
  <c r="M312" i="2"/>
  <c r="L312" i="2"/>
  <c r="K312" i="2"/>
  <c r="J312" i="2"/>
  <c r="I312" i="2"/>
  <c r="H312" i="2"/>
  <c r="G312" i="2"/>
  <c r="P311" i="2"/>
  <c r="O311" i="2"/>
  <c r="N311" i="2"/>
  <c r="M311" i="2"/>
  <c r="L311" i="2"/>
  <c r="K311" i="2"/>
  <c r="J311" i="2"/>
  <c r="I311" i="2"/>
  <c r="H311" i="2"/>
  <c r="G311" i="2"/>
  <c r="P310" i="2"/>
  <c r="O310" i="2"/>
  <c r="N310" i="2"/>
  <c r="M310" i="2"/>
  <c r="L310" i="2"/>
  <c r="K310" i="2"/>
  <c r="J310" i="2"/>
  <c r="I310" i="2"/>
  <c r="H310" i="2"/>
  <c r="G310" i="2"/>
  <c r="P309" i="2"/>
  <c r="O309" i="2"/>
  <c r="N309" i="2"/>
  <c r="M309" i="2"/>
  <c r="L309" i="2"/>
  <c r="K309" i="2"/>
  <c r="J309" i="2"/>
  <c r="I309" i="2"/>
  <c r="H309" i="2"/>
  <c r="G309" i="2"/>
  <c r="P308" i="2"/>
  <c r="O308" i="2"/>
  <c r="N308" i="2"/>
  <c r="M308" i="2"/>
  <c r="L308" i="2"/>
  <c r="K308" i="2"/>
  <c r="J308" i="2"/>
  <c r="I308" i="2"/>
  <c r="H308" i="2"/>
  <c r="G308" i="2"/>
  <c r="P307" i="2"/>
  <c r="O307" i="2"/>
  <c r="N307" i="2"/>
  <c r="M307" i="2"/>
  <c r="L307" i="2"/>
  <c r="K307" i="2"/>
  <c r="J307" i="2"/>
  <c r="I307" i="2"/>
  <c r="H307" i="2"/>
  <c r="G307" i="2"/>
  <c r="P306" i="2"/>
  <c r="O306" i="2"/>
  <c r="N306" i="2"/>
  <c r="M306" i="2"/>
  <c r="L306" i="2"/>
  <c r="K306" i="2"/>
  <c r="J306" i="2"/>
  <c r="I306" i="2"/>
  <c r="H306" i="2"/>
  <c r="G306" i="2"/>
  <c r="P305" i="2"/>
  <c r="O305" i="2"/>
  <c r="N305" i="2"/>
  <c r="M305" i="2"/>
  <c r="L305" i="2"/>
  <c r="K305" i="2"/>
  <c r="J305" i="2"/>
  <c r="I305" i="2"/>
  <c r="H305" i="2"/>
  <c r="G305" i="2"/>
  <c r="P304" i="2"/>
  <c r="O304" i="2"/>
  <c r="N304" i="2"/>
  <c r="M304" i="2"/>
  <c r="L304" i="2"/>
  <c r="K304" i="2"/>
  <c r="J304" i="2"/>
  <c r="I304" i="2"/>
  <c r="H304" i="2"/>
  <c r="G304" i="2"/>
  <c r="P303" i="2"/>
  <c r="O303" i="2"/>
  <c r="N303" i="2"/>
  <c r="M303" i="2"/>
  <c r="L303" i="2"/>
  <c r="K303" i="2"/>
  <c r="J303" i="2"/>
  <c r="I303" i="2"/>
  <c r="H303" i="2"/>
  <c r="G303" i="2"/>
  <c r="P302" i="2"/>
  <c r="O302" i="2"/>
  <c r="N302" i="2"/>
  <c r="M302" i="2"/>
  <c r="L302" i="2"/>
  <c r="K302" i="2"/>
  <c r="J302" i="2"/>
  <c r="I302" i="2"/>
  <c r="H302" i="2"/>
  <c r="G302" i="2"/>
  <c r="P301" i="2"/>
  <c r="O301" i="2"/>
  <c r="N301" i="2"/>
  <c r="M301" i="2"/>
  <c r="L301" i="2"/>
  <c r="K301" i="2"/>
  <c r="J301" i="2"/>
  <c r="I301" i="2"/>
  <c r="H301" i="2"/>
  <c r="G301" i="2"/>
  <c r="P300" i="2"/>
  <c r="O300" i="2"/>
  <c r="N300" i="2"/>
  <c r="M300" i="2"/>
  <c r="L300" i="2"/>
  <c r="K300" i="2"/>
  <c r="J300" i="2"/>
  <c r="I300" i="2"/>
  <c r="H300" i="2"/>
  <c r="G300" i="2"/>
  <c r="P299" i="2"/>
  <c r="O299" i="2"/>
  <c r="N299" i="2"/>
  <c r="M299" i="2"/>
  <c r="L299" i="2"/>
  <c r="K299" i="2"/>
  <c r="J299" i="2"/>
  <c r="I299" i="2"/>
  <c r="H299" i="2"/>
  <c r="G299" i="2"/>
  <c r="P298" i="2"/>
  <c r="O298" i="2"/>
  <c r="N298" i="2"/>
  <c r="M298" i="2"/>
  <c r="L298" i="2"/>
  <c r="K298" i="2"/>
  <c r="J298" i="2"/>
  <c r="I298" i="2"/>
  <c r="H298" i="2"/>
  <c r="G298" i="2"/>
  <c r="P297" i="2"/>
  <c r="O297" i="2"/>
  <c r="N297" i="2"/>
  <c r="M297" i="2"/>
  <c r="L297" i="2"/>
  <c r="K297" i="2"/>
  <c r="J297" i="2"/>
  <c r="I297" i="2"/>
  <c r="H297" i="2"/>
  <c r="G297" i="2"/>
  <c r="P296" i="2"/>
  <c r="O296" i="2"/>
  <c r="N296" i="2"/>
  <c r="M296" i="2"/>
  <c r="L296" i="2"/>
  <c r="K296" i="2"/>
  <c r="J296" i="2"/>
  <c r="I296" i="2"/>
  <c r="H296" i="2"/>
  <c r="G296" i="2"/>
  <c r="P295" i="2"/>
  <c r="O295" i="2"/>
  <c r="N295" i="2"/>
  <c r="M295" i="2"/>
  <c r="L295" i="2"/>
  <c r="K295" i="2"/>
  <c r="J295" i="2"/>
  <c r="I295" i="2"/>
  <c r="H295" i="2"/>
  <c r="G295" i="2"/>
  <c r="P294" i="2"/>
  <c r="O294" i="2"/>
  <c r="N294" i="2"/>
  <c r="M294" i="2"/>
  <c r="L294" i="2"/>
  <c r="K294" i="2"/>
  <c r="J294" i="2"/>
  <c r="I294" i="2"/>
  <c r="H294" i="2"/>
  <c r="G294" i="2"/>
  <c r="P293" i="2"/>
  <c r="O293" i="2"/>
  <c r="N293" i="2"/>
  <c r="M293" i="2"/>
  <c r="L293" i="2"/>
  <c r="K293" i="2"/>
  <c r="J293" i="2"/>
  <c r="I293" i="2"/>
  <c r="H293" i="2"/>
  <c r="G293" i="2"/>
  <c r="P292" i="2"/>
  <c r="O292" i="2"/>
  <c r="N292" i="2"/>
  <c r="M292" i="2"/>
  <c r="L292" i="2"/>
  <c r="K292" i="2"/>
  <c r="J292" i="2"/>
  <c r="I292" i="2"/>
  <c r="H292" i="2"/>
  <c r="G292" i="2"/>
  <c r="P291" i="2"/>
  <c r="O291" i="2"/>
  <c r="N291" i="2"/>
  <c r="M291" i="2"/>
  <c r="L291" i="2"/>
  <c r="K291" i="2"/>
  <c r="J291" i="2"/>
  <c r="I291" i="2"/>
  <c r="H291" i="2"/>
  <c r="G291" i="2"/>
  <c r="P290" i="2"/>
  <c r="O290" i="2"/>
  <c r="N290" i="2"/>
  <c r="M290" i="2"/>
  <c r="L290" i="2"/>
  <c r="K290" i="2"/>
  <c r="J290" i="2"/>
  <c r="I290" i="2"/>
  <c r="H290" i="2"/>
  <c r="G290" i="2"/>
  <c r="P289" i="2"/>
  <c r="O289" i="2"/>
  <c r="N289" i="2"/>
  <c r="M289" i="2"/>
  <c r="L289" i="2"/>
  <c r="K289" i="2"/>
  <c r="J289" i="2"/>
  <c r="I289" i="2"/>
  <c r="H289" i="2"/>
  <c r="G289" i="2"/>
  <c r="P288" i="2"/>
  <c r="O288" i="2"/>
  <c r="N288" i="2"/>
  <c r="M288" i="2"/>
  <c r="L288" i="2"/>
  <c r="K288" i="2"/>
  <c r="J288" i="2"/>
  <c r="I288" i="2"/>
  <c r="H288" i="2"/>
  <c r="G288" i="2"/>
  <c r="P287" i="2"/>
  <c r="O287" i="2"/>
  <c r="N287" i="2"/>
  <c r="M287" i="2"/>
  <c r="L287" i="2"/>
  <c r="K287" i="2"/>
  <c r="J287" i="2"/>
  <c r="I287" i="2"/>
  <c r="H287" i="2"/>
  <c r="G287" i="2"/>
  <c r="P286" i="2"/>
  <c r="O286" i="2"/>
  <c r="N286" i="2"/>
  <c r="M286" i="2"/>
  <c r="L286" i="2"/>
  <c r="K286" i="2"/>
  <c r="J286" i="2"/>
  <c r="I286" i="2"/>
  <c r="H286" i="2"/>
  <c r="G286" i="2"/>
  <c r="P285" i="2"/>
  <c r="O285" i="2"/>
  <c r="N285" i="2"/>
  <c r="M285" i="2"/>
  <c r="L285" i="2"/>
  <c r="K285" i="2"/>
  <c r="J285" i="2"/>
  <c r="I285" i="2"/>
  <c r="H285" i="2"/>
  <c r="G285" i="2"/>
  <c r="P284" i="2"/>
  <c r="O284" i="2"/>
  <c r="N284" i="2"/>
  <c r="M284" i="2"/>
  <c r="L284" i="2"/>
  <c r="K284" i="2"/>
  <c r="J284" i="2"/>
  <c r="I284" i="2"/>
  <c r="H284" i="2"/>
  <c r="G284" i="2"/>
  <c r="P283" i="2"/>
  <c r="O283" i="2"/>
  <c r="N283" i="2"/>
  <c r="M283" i="2"/>
  <c r="L283" i="2"/>
  <c r="K283" i="2"/>
  <c r="J283" i="2"/>
  <c r="I283" i="2"/>
  <c r="H283" i="2"/>
  <c r="G283" i="2"/>
  <c r="P282" i="2"/>
  <c r="O282" i="2"/>
  <c r="N282" i="2"/>
  <c r="M282" i="2"/>
  <c r="L282" i="2"/>
  <c r="K282" i="2"/>
  <c r="J282" i="2"/>
  <c r="I282" i="2"/>
  <c r="H282" i="2"/>
  <c r="G282" i="2"/>
  <c r="P281" i="2"/>
  <c r="O281" i="2"/>
  <c r="N281" i="2"/>
  <c r="M281" i="2"/>
  <c r="L281" i="2"/>
  <c r="K281" i="2"/>
  <c r="J281" i="2"/>
  <c r="I281" i="2"/>
  <c r="H281" i="2"/>
  <c r="G281" i="2"/>
  <c r="P280" i="2"/>
  <c r="O280" i="2"/>
  <c r="N280" i="2"/>
  <c r="M280" i="2"/>
  <c r="L280" i="2"/>
  <c r="K280" i="2"/>
  <c r="J280" i="2"/>
  <c r="I280" i="2"/>
  <c r="H280" i="2"/>
  <c r="G280" i="2"/>
  <c r="P279" i="2"/>
  <c r="O279" i="2"/>
  <c r="N279" i="2"/>
  <c r="M279" i="2"/>
  <c r="L279" i="2"/>
  <c r="K279" i="2"/>
  <c r="J279" i="2"/>
  <c r="I279" i="2"/>
  <c r="H279" i="2"/>
  <c r="G279" i="2"/>
  <c r="P278" i="2"/>
  <c r="O278" i="2"/>
  <c r="N278" i="2"/>
  <c r="M278" i="2"/>
  <c r="L278" i="2"/>
  <c r="K278" i="2"/>
  <c r="J278" i="2"/>
  <c r="I278" i="2"/>
  <c r="H278" i="2"/>
  <c r="G278" i="2"/>
  <c r="P277" i="2"/>
  <c r="O277" i="2"/>
  <c r="N277" i="2"/>
  <c r="M277" i="2"/>
  <c r="L277" i="2"/>
  <c r="K277" i="2"/>
  <c r="J277" i="2"/>
  <c r="I277" i="2"/>
  <c r="H277" i="2"/>
  <c r="G277" i="2"/>
  <c r="P276" i="2"/>
  <c r="O276" i="2"/>
  <c r="N276" i="2"/>
  <c r="M276" i="2"/>
  <c r="L276" i="2"/>
  <c r="K276" i="2"/>
  <c r="J276" i="2"/>
  <c r="I276" i="2"/>
  <c r="H276" i="2"/>
  <c r="G276" i="2"/>
  <c r="P275" i="2"/>
  <c r="O275" i="2"/>
  <c r="N275" i="2"/>
  <c r="M275" i="2"/>
  <c r="L275" i="2"/>
  <c r="K275" i="2"/>
  <c r="J275" i="2"/>
  <c r="I275" i="2"/>
  <c r="H275" i="2"/>
  <c r="G275" i="2"/>
  <c r="P274" i="2"/>
  <c r="O274" i="2"/>
  <c r="N274" i="2"/>
  <c r="M274" i="2"/>
  <c r="L274" i="2"/>
  <c r="K274" i="2"/>
  <c r="J274" i="2"/>
  <c r="I274" i="2"/>
  <c r="H274" i="2"/>
  <c r="G274" i="2"/>
  <c r="P273" i="2"/>
  <c r="O273" i="2"/>
  <c r="N273" i="2"/>
  <c r="M273" i="2"/>
  <c r="L273" i="2"/>
  <c r="K273" i="2"/>
  <c r="J273" i="2"/>
  <c r="I273" i="2"/>
  <c r="H273" i="2"/>
  <c r="G273" i="2"/>
  <c r="P272" i="2"/>
  <c r="O272" i="2"/>
  <c r="N272" i="2"/>
  <c r="M272" i="2"/>
  <c r="L272" i="2"/>
  <c r="K272" i="2"/>
  <c r="J272" i="2"/>
  <c r="I272" i="2"/>
  <c r="H272" i="2"/>
  <c r="G272" i="2"/>
  <c r="P271" i="2"/>
  <c r="O271" i="2"/>
  <c r="N271" i="2"/>
  <c r="M271" i="2"/>
  <c r="L271" i="2"/>
  <c r="K271" i="2"/>
  <c r="J271" i="2"/>
  <c r="I271" i="2"/>
  <c r="H271" i="2"/>
  <c r="G271" i="2"/>
  <c r="P270" i="2"/>
  <c r="O270" i="2"/>
  <c r="N270" i="2"/>
  <c r="M270" i="2"/>
  <c r="L270" i="2"/>
  <c r="K270" i="2"/>
  <c r="J270" i="2"/>
  <c r="I270" i="2"/>
  <c r="H270" i="2"/>
  <c r="G270" i="2"/>
  <c r="P269" i="2"/>
  <c r="O269" i="2"/>
  <c r="N269" i="2"/>
  <c r="M269" i="2"/>
  <c r="L269" i="2"/>
  <c r="K269" i="2"/>
  <c r="J269" i="2"/>
  <c r="I269" i="2"/>
  <c r="H269" i="2"/>
  <c r="G269" i="2"/>
  <c r="P268" i="2"/>
  <c r="O268" i="2"/>
  <c r="N268" i="2"/>
  <c r="M268" i="2"/>
  <c r="L268" i="2"/>
  <c r="K268" i="2"/>
  <c r="J268" i="2"/>
  <c r="I268" i="2"/>
  <c r="H268" i="2"/>
  <c r="G268" i="2"/>
  <c r="P267" i="2"/>
  <c r="O267" i="2"/>
  <c r="N267" i="2"/>
  <c r="M267" i="2"/>
  <c r="L267" i="2"/>
  <c r="K267" i="2"/>
  <c r="J267" i="2"/>
  <c r="I267" i="2"/>
  <c r="H267" i="2"/>
  <c r="G267" i="2"/>
  <c r="P266" i="2"/>
  <c r="O266" i="2"/>
  <c r="N266" i="2"/>
  <c r="M266" i="2"/>
  <c r="L266" i="2"/>
  <c r="K266" i="2"/>
  <c r="J266" i="2"/>
  <c r="I266" i="2"/>
  <c r="H266" i="2"/>
  <c r="G266" i="2"/>
  <c r="P265" i="2"/>
  <c r="O265" i="2"/>
  <c r="N265" i="2"/>
  <c r="M265" i="2"/>
  <c r="L265" i="2"/>
  <c r="K265" i="2"/>
  <c r="J265" i="2"/>
  <c r="I265" i="2"/>
  <c r="H265" i="2"/>
  <c r="G265" i="2"/>
  <c r="P264" i="2"/>
  <c r="O264" i="2"/>
  <c r="N264" i="2"/>
  <c r="M264" i="2"/>
  <c r="L264" i="2"/>
  <c r="K264" i="2"/>
  <c r="J264" i="2"/>
  <c r="I264" i="2"/>
  <c r="H264" i="2"/>
  <c r="G264" i="2"/>
  <c r="P263" i="2"/>
  <c r="O263" i="2"/>
  <c r="N263" i="2"/>
  <c r="M263" i="2"/>
  <c r="L263" i="2"/>
  <c r="K263" i="2"/>
  <c r="J263" i="2"/>
  <c r="I263" i="2"/>
  <c r="H263" i="2"/>
  <c r="G263" i="2"/>
  <c r="P262" i="2"/>
  <c r="O262" i="2"/>
  <c r="N262" i="2"/>
  <c r="M262" i="2"/>
  <c r="L262" i="2"/>
  <c r="K262" i="2"/>
  <c r="J262" i="2"/>
  <c r="I262" i="2"/>
  <c r="H262" i="2"/>
  <c r="G262" i="2"/>
  <c r="P261" i="2"/>
  <c r="O261" i="2"/>
  <c r="N261" i="2"/>
  <c r="M261" i="2"/>
  <c r="L261" i="2"/>
  <c r="K261" i="2"/>
  <c r="J261" i="2"/>
  <c r="I261" i="2"/>
  <c r="H261" i="2"/>
  <c r="G261" i="2"/>
  <c r="P260" i="2"/>
  <c r="O260" i="2"/>
  <c r="N260" i="2"/>
  <c r="M260" i="2"/>
  <c r="L260" i="2"/>
  <c r="K260" i="2"/>
  <c r="J260" i="2"/>
  <c r="I260" i="2"/>
  <c r="H260" i="2"/>
  <c r="G260" i="2"/>
  <c r="P259" i="2"/>
  <c r="O259" i="2"/>
  <c r="N259" i="2"/>
  <c r="M259" i="2"/>
  <c r="L259" i="2"/>
  <c r="K259" i="2"/>
  <c r="J259" i="2"/>
  <c r="I259" i="2"/>
  <c r="H259" i="2"/>
  <c r="G259" i="2"/>
  <c r="P258" i="2"/>
  <c r="O258" i="2"/>
  <c r="N258" i="2"/>
  <c r="M258" i="2"/>
  <c r="L258" i="2"/>
  <c r="K258" i="2"/>
  <c r="J258" i="2"/>
  <c r="I258" i="2"/>
  <c r="H258" i="2"/>
  <c r="G258" i="2"/>
  <c r="P257" i="2"/>
  <c r="O257" i="2"/>
  <c r="N257" i="2"/>
  <c r="M257" i="2"/>
  <c r="L257" i="2"/>
  <c r="K257" i="2"/>
  <c r="J257" i="2"/>
  <c r="I257" i="2"/>
  <c r="H257" i="2"/>
  <c r="G257" i="2"/>
  <c r="P256" i="2"/>
  <c r="O256" i="2"/>
  <c r="N256" i="2"/>
  <c r="M256" i="2"/>
  <c r="L256" i="2"/>
  <c r="K256" i="2"/>
  <c r="J256" i="2"/>
  <c r="I256" i="2"/>
  <c r="H256" i="2"/>
  <c r="G256" i="2"/>
  <c r="P255" i="2"/>
  <c r="O255" i="2"/>
  <c r="N255" i="2"/>
  <c r="M255" i="2"/>
  <c r="L255" i="2"/>
  <c r="K255" i="2"/>
  <c r="J255" i="2"/>
  <c r="I255" i="2"/>
  <c r="H255" i="2"/>
  <c r="G255" i="2"/>
  <c r="P254" i="2"/>
  <c r="O254" i="2"/>
  <c r="N254" i="2"/>
  <c r="M254" i="2"/>
  <c r="L254" i="2"/>
  <c r="K254" i="2"/>
  <c r="J254" i="2"/>
  <c r="I254" i="2"/>
  <c r="H254" i="2"/>
  <c r="G254" i="2"/>
  <c r="P253" i="2"/>
  <c r="O253" i="2"/>
  <c r="N253" i="2"/>
  <c r="M253" i="2"/>
  <c r="L253" i="2"/>
  <c r="K253" i="2"/>
  <c r="J253" i="2"/>
  <c r="I253" i="2"/>
  <c r="H253" i="2"/>
  <c r="G253" i="2"/>
  <c r="P252" i="2"/>
  <c r="O252" i="2"/>
  <c r="N252" i="2"/>
  <c r="M252" i="2"/>
  <c r="L252" i="2"/>
  <c r="K252" i="2"/>
  <c r="J252" i="2"/>
  <c r="I252" i="2"/>
  <c r="H252" i="2"/>
  <c r="G252" i="2"/>
  <c r="P251" i="2"/>
  <c r="O251" i="2"/>
  <c r="N251" i="2"/>
  <c r="M251" i="2"/>
  <c r="L251" i="2"/>
  <c r="K251" i="2"/>
  <c r="J251" i="2"/>
  <c r="I251" i="2"/>
  <c r="H251" i="2"/>
  <c r="G251" i="2"/>
  <c r="P250" i="2"/>
  <c r="O250" i="2"/>
  <c r="N250" i="2"/>
  <c r="M250" i="2"/>
  <c r="L250" i="2"/>
  <c r="K250" i="2"/>
  <c r="J250" i="2"/>
  <c r="I250" i="2"/>
  <c r="H250" i="2"/>
  <c r="G250" i="2"/>
  <c r="P249" i="2"/>
  <c r="O249" i="2"/>
  <c r="N249" i="2"/>
  <c r="M249" i="2"/>
  <c r="L249" i="2"/>
  <c r="K249" i="2"/>
  <c r="J249" i="2"/>
  <c r="I249" i="2"/>
  <c r="H249" i="2"/>
  <c r="G249" i="2"/>
  <c r="P248" i="2"/>
  <c r="O248" i="2"/>
  <c r="N248" i="2"/>
  <c r="M248" i="2"/>
  <c r="L248" i="2"/>
  <c r="K248" i="2"/>
  <c r="J248" i="2"/>
  <c r="I248" i="2"/>
  <c r="H248" i="2"/>
  <c r="G248" i="2"/>
  <c r="P247" i="2"/>
  <c r="O247" i="2"/>
  <c r="N247" i="2"/>
  <c r="M247" i="2"/>
  <c r="L247" i="2"/>
  <c r="K247" i="2"/>
  <c r="J247" i="2"/>
  <c r="I247" i="2"/>
  <c r="H247" i="2"/>
  <c r="G247" i="2"/>
  <c r="P246" i="2"/>
  <c r="O246" i="2"/>
  <c r="N246" i="2"/>
  <c r="M246" i="2"/>
  <c r="L246" i="2"/>
  <c r="K246" i="2"/>
  <c r="J246" i="2"/>
  <c r="I246" i="2"/>
  <c r="H246" i="2"/>
  <c r="G246" i="2"/>
  <c r="P245" i="2"/>
  <c r="O245" i="2"/>
  <c r="N245" i="2"/>
  <c r="M245" i="2"/>
  <c r="L245" i="2"/>
  <c r="K245" i="2"/>
  <c r="J245" i="2"/>
  <c r="I245" i="2"/>
  <c r="H245" i="2"/>
  <c r="G245" i="2"/>
  <c r="P244" i="2"/>
  <c r="O244" i="2"/>
  <c r="N244" i="2"/>
  <c r="M244" i="2"/>
  <c r="L244" i="2"/>
  <c r="K244" i="2"/>
  <c r="J244" i="2"/>
  <c r="I244" i="2"/>
  <c r="H244" i="2"/>
  <c r="G244" i="2"/>
  <c r="P243" i="2"/>
  <c r="O243" i="2"/>
  <c r="N243" i="2"/>
  <c r="M243" i="2"/>
  <c r="L243" i="2"/>
  <c r="K243" i="2"/>
  <c r="J243" i="2"/>
  <c r="I243" i="2"/>
  <c r="H243" i="2"/>
  <c r="G243" i="2"/>
  <c r="P242" i="2"/>
  <c r="O242" i="2"/>
  <c r="N242" i="2"/>
  <c r="M242" i="2"/>
  <c r="L242" i="2"/>
  <c r="K242" i="2"/>
  <c r="J242" i="2"/>
  <c r="I242" i="2"/>
  <c r="H242" i="2"/>
  <c r="G242" i="2"/>
  <c r="P241" i="2"/>
  <c r="O241" i="2"/>
  <c r="N241" i="2"/>
  <c r="M241" i="2"/>
  <c r="L241" i="2"/>
  <c r="K241" i="2"/>
  <c r="J241" i="2"/>
  <c r="I241" i="2"/>
  <c r="H241" i="2"/>
  <c r="G241" i="2"/>
  <c r="P240" i="2"/>
  <c r="O240" i="2"/>
  <c r="N240" i="2"/>
  <c r="M240" i="2"/>
  <c r="L240" i="2"/>
  <c r="K240" i="2"/>
  <c r="J240" i="2"/>
  <c r="I240" i="2"/>
  <c r="H240" i="2"/>
  <c r="G240" i="2"/>
  <c r="P239" i="2"/>
  <c r="O239" i="2"/>
  <c r="N239" i="2"/>
  <c r="M239" i="2"/>
  <c r="L239" i="2"/>
  <c r="K239" i="2"/>
  <c r="J239" i="2"/>
  <c r="I239" i="2"/>
  <c r="H239" i="2"/>
  <c r="G239" i="2"/>
  <c r="P238" i="2"/>
  <c r="O238" i="2"/>
  <c r="N238" i="2"/>
  <c r="M238" i="2"/>
  <c r="L238" i="2"/>
  <c r="K238" i="2"/>
  <c r="J238" i="2"/>
  <c r="I238" i="2"/>
  <c r="H238" i="2"/>
  <c r="G238" i="2"/>
  <c r="P237" i="2"/>
  <c r="O237" i="2"/>
  <c r="N237" i="2"/>
  <c r="M237" i="2"/>
  <c r="L237" i="2"/>
  <c r="K237" i="2"/>
  <c r="J237" i="2"/>
  <c r="I237" i="2"/>
  <c r="H237" i="2"/>
  <c r="G237" i="2"/>
  <c r="P236" i="2"/>
  <c r="O236" i="2"/>
  <c r="N236" i="2"/>
  <c r="M236" i="2"/>
  <c r="L236" i="2"/>
  <c r="K236" i="2"/>
  <c r="J236" i="2"/>
  <c r="I236" i="2"/>
  <c r="H236" i="2"/>
  <c r="G236" i="2"/>
  <c r="P235" i="2"/>
  <c r="O235" i="2"/>
  <c r="N235" i="2"/>
  <c r="M235" i="2"/>
  <c r="L235" i="2"/>
  <c r="K235" i="2"/>
  <c r="J235" i="2"/>
  <c r="I235" i="2"/>
  <c r="H235" i="2"/>
  <c r="G235" i="2"/>
  <c r="P234" i="2"/>
  <c r="O234" i="2"/>
  <c r="N234" i="2"/>
  <c r="M234" i="2"/>
  <c r="L234" i="2"/>
  <c r="K234" i="2"/>
  <c r="J234" i="2"/>
  <c r="I234" i="2"/>
  <c r="H234" i="2"/>
  <c r="G234" i="2"/>
  <c r="P233" i="2"/>
  <c r="O233" i="2"/>
  <c r="N233" i="2"/>
  <c r="M233" i="2"/>
  <c r="L233" i="2"/>
  <c r="K233" i="2"/>
  <c r="J233" i="2"/>
  <c r="I233" i="2"/>
  <c r="H233" i="2"/>
  <c r="G233" i="2"/>
  <c r="P232" i="2"/>
  <c r="O232" i="2"/>
  <c r="N232" i="2"/>
  <c r="M232" i="2"/>
  <c r="L232" i="2"/>
  <c r="K232" i="2"/>
  <c r="J232" i="2"/>
  <c r="I232" i="2"/>
  <c r="H232" i="2"/>
  <c r="G232" i="2"/>
  <c r="P231" i="2"/>
  <c r="O231" i="2"/>
  <c r="N231" i="2"/>
  <c r="M231" i="2"/>
  <c r="L231" i="2"/>
  <c r="K231" i="2"/>
  <c r="J231" i="2"/>
  <c r="I231" i="2"/>
  <c r="H231" i="2"/>
  <c r="G231" i="2"/>
  <c r="P230" i="2"/>
  <c r="O230" i="2"/>
  <c r="N230" i="2"/>
  <c r="M230" i="2"/>
  <c r="L230" i="2"/>
  <c r="K230" i="2"/>
  <c r="J230" i="2"/>
  <c r="I230" i="2"/>
  <c r="H230" i="2"/>
  <c r="G230" i="2"/>
  <c r="P229" i="2"/>
  <c r="O229" i="2"/>
  <c r="N229" i="2"/>
  <c r="M229" i="2"/>
  <c r="L229" i="2"/>
  <c r="K229" i="2"/>
  <c r="J229" i="2"/>
  <c r="I229" i="2"/>
  <c r="H229" i="2"/>
  <c r="G229" i="2"/>
  <c r="P228" i="2"/>
  <c r="O228" i="2"/>
  <c r="N228" i="2"/>
  <c r="M228" i="2"/>
  <c r="L228" i="2"/>
  <c r="K228" i="2"/>
  <c r="J228" i="2"/>
  <c r="I228" i="2"/>
  <c r="H228" i="2"/>
  <c r="G228" i="2"/>
  <c r="P227" i="2"/>
  <c r="O227" i="2"/>
  <c r="N227" i="2"/>
  <c r="M227" i="2"/>
  <c r="L227" i="2"/>
  <c r="K227" i="2"/>
  <c r="J227" i="2"/>
  <c r="I227" i="2"/>
  <c r="H227" i="2"/>
  <c r="G227" i="2"/>
  <c r="P226" i="2"/>
  <c r="O226" i="2"/>
  <c r="N226" i="2"/>
  <c r="M226" i="2"/>
  <c r="L226" i="2"/>
  <c r="K226" i="2"/>
  <c r="J226" i="2"/>
  <c r="I226" i="2"/>
  <c r="H226" i="2"/>
  <c r="G226" i="2"/>
  <c r="P225" i="2"/>
  <c r="O225" i="2"/>
  <c r="N225" i="2"/>
  <c r="M225" i="2"/>
  <c r="L225" i="2"/>
  <c r="K225" i="2"/>
  <c r="J225" i="2"/>
  <c r="I225" i="2"/>
  <c r="H225" i="2"/>
  <c r="G225" i="2"/>
  <c r="P224" i="2"/>
  <c r="O224" i="2"/>
  <c r="N224" i="2"/>
  <c r="M224" i="2"/>
  <c r="L224" i="2"/>
  <c r="K224" i="2"/>
  <c r="J224" i="2"/>
  <c r="I224" i="2"/>
  <c r="H224" i="2"/>
  <c r="G224" i="2"/>
  <c r="P223" i="2"/>
  <c r="O223" i="2"/>
  <c r="N223" i="2"/>
  <c r="M223" i="2"/>
  <c r="L223" i="2"/>
  <c r="K223" i="2"/>
  <c r="J223" i="2"/>
  <c r="I223" i="2"/>
  <c r="H223" i="2"/>
  <c r="G223" i="2"/>
  <c r="P222" i="2"/>
  <c r="O222" i="2"/>
  <c r="N222" i="2"/>
  <c r="M222" i="2"/>
  <c r="L222" i="2"/>
  <c r="K222" i="2"/>
  <c r="J222" i="2"/>
  <c r="I222" i="2"/>
  <c r="H222" i="2"/>
  <c r="G222" i="2"/>
  <c r="P221" i="2"/>
  <c r="O221" i="2"/>
  <c r="N221" i="2"/>
  <c r="M221" i="2"/>
  <c r="L221" i="2"/>
  <c r="K221" i="2"/>
  <c r="J221" i="2"/>
  <c r="I221" i="2"/>
  <c r="H221" i="2"/>
  <c r="G221" i="2"/>
  <c r="P220" i="2"/>
  <c r="O220" i="2"/>
  <c r="N220" i="2"/>
  <c r="M220" i="2"/>
  <c r="L220" i="2"/>
  <c r="K220" i="2"/>
  <c r="J220" i="2"/>
  <c r="I220" i="2"/>
  <c r="H220" i="2"/>
  <c r="G220" i="2"/>
  <c r="P219" i="2"/>
  <c r="O219" i="2"/>
  <c r="N219" i="2"/>
  <c r="M219" i="2"/>
  <c r="L219" i="2"/>
  <c r="K219" i="2"/>
  <c r="J219" i="2"/>
  <c r="I219" i="2"/>
  <c r="H219" i="2"/>
  <c r="G219" i="2"/>
  <c r="P218" i="2"/>
  <c r="O218" i="2"/>
  <c r="N218" i="2"/>
  <c r="M218" i="2"/>
  <c r="L218" i="2"/>
  <c r="K218" i="2"/>
  <c r="J218" i="2"/>
  <c r="I218" i="2"/>
  <c r="H218" i="2"/>
  <c r="G218" i="2"/>
  <c r="P217" i="2"/>
  <c r="O217" i="2"/>
  <c r="N217" i="2"/>
  <c r="M217" i="2"/>
  <c r="L217" i="2"/>
  <c r="K217" i="2"/>
  <c r="J217" i="2"/>
  <c r="I217" i="2"/>
  <c r="H217" i="2"/>
  <c r="G217" i="2"/>
  <c r="P216" i="2"/>
  <c r="O216" i="2"/>
  <c r="N216" i="2"/>
  <c r="M216" i="2"/>
  <c r="L216" i="2"/>
  <c r="K216" i="2"/>
  <c r="J216" i="2"/>
  <c r="I216" i="2"/>
  <c r="H216" i="2"/>
  <c r="G216" i="2"/>
  <c r="P215" i="2"/>
  <c r="O215" i="2"/>
  <c r="N215" i="2"/>
  <c r="M215" i="2"/>
  <c r="L215" i="2"/>
  <c r="K215" i="2"/>
  <c r="J215" i="2"/>
  <c r="I215" i="2"/>
  <c r="H215" i="2"/>
  <c r="G215" i="2"/>
  <c r="P214" i="2"/>
  <c r="O214" i="2"/>
  <c r="N214" i="2"/>
  <c r="M214" i="2"/>
  <c r="L214" i="2"/>
  <c r="K214" i="2"/>
  <c r="J214" i="2"/>
  <c r="I214" i="2"/>
  <c r="H214" i="2"/>
  <c r="G214" i="2"/>
  <c r="P213" i="2"/>
  <c r="O213" i="2"/>
  <c r="N213" i="2"/>
  <c r="M213" i="2"/>
  <c r="L213" i="2"/>
  <c r="K213" i="2"/>
  <c r="J213" i="2"/>
  <c r="I213" i="2"/>
  <c r="H213" i="2"/>
  <c r="G213" i="2"/>
  <c r="P212" i="2"/>
  <c r="O212" i="2"/>
  <c r="N212" i="2"/>
  <c r="M212" i="2"/>
  <c r="L212" i="2"/>
  <c r="K212" i="2"/>
  <c r="J212" i="2"/>
  <c r="I212" i="2"/>
  <c r="H212" i="2"/>
  <c r="G212" i="2"/>
  <c r="P211" i="2"/>
  <c r="O211" i="2"/>
  <c r="N211" i="2"/>
  <c r="M211" i="2"/>
  <c r="L211" i="2"/>
  <c r="K211" i="2"/>
  <c r="J211" i="2"/>
  <c r="I211" i="2"/>
  <c r="H211" i="2"/>
  <c r="G211" i="2"/>
  <c r="P210" i="2"/>
  <c r="O210" i="2"/>
  <c r="N210" i="2"/>
  <c r="M210" i="2"/>
  <c r="L210" i="2"/>
  <c r="K210" i="2"/>
  <c r="J210" i="2"/>
  <c r="I210" i="2"/>
  <c r="H210" i="2"/>
  <c r="G210" i="2"/>
  <c r="P209" i="2"/>
  <c r="O209" i="2"/>
  <c r="N209" i="2"/>
  <c r="M209" i="2"/>
  <c r="L209" i="2"/>
  <c r="K209" i="2"/>
  <c r="J209" i="2"/>
  <c r="I209" i="2"/>
  <c r="H209" i="2"/>
  <c r="G209" i="2"/>
  <c r="P208" i="2"/>
  <c r="O208" i="2"/>
  <c r="N208" i="2"/>
  <c r="M208" i="2"/>
  <c r="L208" i="2"/>
  <c r="K208" i="2"/>
  <c r="J208" i="2"/>
  <c r="I208" i="2"/>
  <c r="H208" i="2"/>
  <c r="G208" i="2"/>
  <c r="P207" i="2"/>
  <c r="O207" i="2"/>
  <c r="N207" i="2"/>
  <c r="M207" i="2"/>
  <c r="L207" i="2"/>
  <c r="K207" i="2"/>
  <c r="J207" i="2"/>
  <c r="I207" i="2"/>
  <c r="H207" i="2"/>
  <c r="G207" i="2"/>
  <c r="P206" i="2"/>
  <c r="O206" i="2"/>
  <c r="N206" i="2"/>
  <c r="M206" i="2"/>
  <c r="L206" i="2"/>
  <c r="K206" i="2"/>
  <c r="J206" i="2"/>
  <c r="I206" i="2"/>
  <c r="H206" i="2"/>
  <c r="G206" i="2"/>
  <c r="P205" i="2"/>
  <c r="O205" i="2"/>
  <c r="N205" i="2"/>
  <c r="M205" i="2"/>
  <c r="L205" i="2"/>
  <c r="K205" i="2"/>
  <c r="J205" i="2"/>
  <c r="I205" i="2"/>
  <c r="H205" i="2"/>
  <c r="G205" i="2"/>
  <c r="P204" i="2"/>
  <c r="O204" i="2"/>
  <c r="N204" i="2"/>
  <c r="M204" i="2"/>
  <c r="L204" i="2"/>
  <c r="K204" i="2"/>
  <c r="J204" i="2"/>
  <c r="I204" i="2"/>
  <c r="H204" i="2"/>
  <c r="G204" i="2"/>
  <c r="P203" i="2"/>
  <c r="O203" i="2"/>
  <c r="N203" i="2"/>
  <c r="M203" i="2"/>
  <c r="L203" i="2"/>
  <c r="K203" i="2"/>
  <c r="J203" i="2"/>
  <c r="I203" i="2"/>
  <c r="H203" i="2"/>
  <c r="G203" i="2"/>
  <c r="P202" i="2"/>
  <c r="O202" i="2"/>
  <c r="N202" i="2"/>
  <c r="M202" i="2"/>
  <c r="L202" i="2"/>
  <c r="K202" i="2"/>
  <c r="J202" i="2"/>
  <c r="I202" i="2"/>
  <c r="H202" i="2"/>
  <c r="G202" i="2"/>
  <c r="P201" i="2"/>
  <c r="O201" i="2"/>
  <c r="N201" i="2"/>
  <c r="M201" i="2"/>
  <c r="L201" i="2"/>
  <c r="K201" i="2"/>
  <c r="J201" i="2"/>
  <c r="I201" i="2"/>
  <c r="H201" i="2"/>
  <c r="G201" i="2"/>
  <c r="P200" i="2"/>
  <c r="O200" i="2"/>
  <c r="N200" i="2"/>
  <c r="M200" i="2"/>
  <c r="L200" i="2"/>
  <c r="K200" i="2"/>
  <c r="J200" i="2"/>
  <c r="I200" i="2"/>
  <c r="H200" i="2"/>
  <c r="G200" i="2"/>
  <c r="P199" i="2"/>
  <c r="O199" i="2"/>
  <c r="N199" i="2"/>
  <c r="M199" i="2"/>
  <c r="L199" i="2"/>
  <c r="K199" i="2"/>
  <c r="J199" i="2"/>
  <c r="I199" i="2"/>
  <c r="H199" i="2"/>
  <c r="G199" i="2"/>
  <c r="P198" i="2"/>
  <c r="O198" i="2"/>
  <c r="N198" i="2"/>
  <c r="M198" i="2"/>
  <c r="L198" i="2"/>
  <c r="K198" i="2"/>
  <c r="J198" i="2"/>
  <c r="I198" i="2"/>
  <c r="H198" i="2"/>
  <c r="G198" i="2"/>
  <c r="P197" i="2"/>
  <c r="O197" i="2"/>
  <c r="N197" i="2"/>
  <c r="M197" i="2"/>
  <c r="L197" i="2"/>
  <c r="K197" i="2"/>
  <c r="J197" i="2"/>
  <c r="I197" i="2"/>
  <c r="H197" i="2"/>
  <c r="G197" i="2"/>
  <c r="P196" i="2"/>
  <c r="O196" i="2"/>
  <c r="N196" i="2"/>
  <c r="M196" i="2"/>
  <c r="L196" i="2"/>
  <c r="K196" i="2"/>
  <c r="J196" i="2"/>
  <c r="I196" i="2"/>
  <c r="H196" i="2"/>
  <c r="G196" i="2"/>
  <c r="P195" i="2"/>
  <c r="O195" i="2"/>
  <c r="N195" i="2"/>
  <c r="M195" i="2"/>
  <c r="L195" i="2"/>
  <c r="K195" i="2"/>
  <c r="J195" i="2"/>
  <c r="I195" i="2"/>
  <c r="H195" i="2"/>
  <c r="G195" i="2"/>
  <c r="P194" i="2"/>
  <c r="O194" i="2"/>
  <c r="N194" i="2"/>
  <c r="M194" i="2"/>
  <c r="L194" i="2"/>
  <c r="K194" i="2"/>
  <c r="J194" i="2"/>
  <c r="I194" i="2"/>
  <c r="H194" i="2"/>
  <c r="G194" i="2"/>
  <c r="P193" i="2"/>
  <c r="O193" i="2"/>
  <c r="N193" i="2"/>
  <c r="M193" i="2"/>
  <c r="L193" i="2"/>
  <c r="K193" i="2"/>
  <c r="J193" i="2"/>
  <c r="I193" i="2"/>
  <c r="H193" i="2"/>
  <c r="G193" i="2"/>
  <c r="P192" i="2"/>
  <c r="O192" i="2"/>
  <c r="N192" i="2"/>
  <c r="M192" i="2"/>
  <c r="L192" i="2"/>
  <c r="K192" i="2"/>
  <c r="J192" i="2"/>
  <c r="I192" i="2"/>
  <c r="H192" i="2"/>
  <c r="G192" i="2"/>
  <c r="P191" i="2"/>
  <c r="O191" i="2"/>
  <c r="N191" i="2"/>
  <c r="M191" i="2"/>
  <c r="L191" i="2"/>
  <c r="K191" i="2"/>
  <c r="J191" i="2"/>
  <c r="I191" i="2"/>
  <c r="H191" i="2"/>
  <c r="G191" i="2"/>
  <c r="P190" i="2"/>
  <c r="O190" i="2"/>
  <c r="N190" i="2"/>
  <c r="M190" i="2"/>
  <c r="L190" i="2"/>
  <c r="K190" i="2"/>
  <c r="J190" i="2"/>
  <c r="I190" i="2"/>
  <c r="H190" i="2"/>
  <c r="G190" i="2"/>
  <c r="P189" i="2"/>
  <c r="O189" i="2"/>
  <c r="N189" i="2"/>
  <c r="M189" i="2"/>
  <c r="L189" i="2"/>
  <c r="K189" i="2"/>
  <c r="J189" i="2"/>
  <c r="I189" i="2"/>
  <c r="H189" i="2"/>
  <c r="G189" i="2"/>
  <c r="P188" i="2"/>
  <c r="O188" i="2"/>
  <c r="N188" i="2"/>
  <c r="M188" i="2"/>
  <c r="L188" i="2"/>
  <c r="K188" i="2"/>
  <c r="J188" i="2"/>
  <c r="I188" i="2"/>
  <c r="H188" i="2"/>
  <c r="G188" i="2"/>
  <c r="P187" i="2"/>
  <c r="O187" i="2"/>
  <c r="N187" i="2"/>
  <c r="M187" i="2"/>
  <c r="L187" i="2"/>
  <c r="K187" i="2"/>
  <c r="J187" i="2"/>
  <c r="I187" i="2"/>
  <c r="H187" i="2"/>
  <c r="G187" i="2"/>
  <c r="P186" i="2"/>
  <c r="O186" i="2"/>
  <c r="N186" i="2"/>
  <c r="M186" i="2"/>
  <c r="L186" i="2"/>
  <c r="K186" i="2"/>
  <c r="J186" i="2"/>
  <c r="I186" i="2"/>
  <c r="H186" i="2"/>
  <c r="G186" i="2"/>
  <c r="P185" i="2"/>
  <c r="O185" i="2"/>
  <c r="N185" i="2"/>
  <c r="M185" i="2"/>
  <c r="L185" i="2"/>
  <c r="K185" i="2"/>
  <c r="J185" i="2"/>
  <c r="I185" i="2"/>
  <c r="H185" i="2"/>
  <c r="G185" i="2"/>
  <c r="P184" i="2"/>
  <c r="O184" i="2"/>
  <c r="N184" i="2"/>
  <c r="M184" i="2"/>
  <c r="L184" i="2"/>
  <c r="K184" i="2"/>
  <c r="J184" i="2"/>
  <c r="I184" i="2"/>
  <c r="H184" i="2"/>
  <c r="G184" i="2"/>
  <c r="P183" i="2"/>
  <c r="O183" i="2"/>
  <c r="N183" i="2"/>
  <c r="M183" i="2"/>
  <c r="L183" i="2"/>
  <c r="K183" i="2"/>
  <c r="J183" i="2"/>
  <c r="I183" i="2"/>
  <c r="H183" i="2"/>
  <c r="G183" i="2"/>
  <c r="P182" i="2"/>
  <c r="O182" i="2"/>
  <c r="N182" i="2"/>
  <c r="M182" i="2"/>
  <c r="L182" i="2"/>
  <c r="K182" i="2"/>
  <c r="J182" i="2"/>
  <c r="I182" i="2"/>
  <c r="H182" i="2"/>
  <c r="G182" i="2"/>
  <c r="P181" i="2"/>
  <c r="O181" i="2"/>
  <c r="N181" i="2"/>
  <c r="M181" i="2"/>
  <c r="L181" i="2"/>
  <c r="K181" i="2"/>
  <c r="J181" i="2"/>
  <c r="I181" i="2"/>
  <c r="H181" i="2"/>
  <c r="G181" i="2"/>
  <c r="P180" i="2"/>
  <c r="O180" i="2"/>
  <c r="N180" i="2"/>
  <c r="M180" i="2"/>
  <c r="L180" i="2"/>
  <c r="K180" i="2"/>
  <c r="J180" i="2"/>
  <c r="I180" i="2"/>
  <c r="H180" i="2"/>
  <c r="G180" i="2"/>
  <c r="P179" i="2"/>
  <c r="O179" i="2"/>
  <c r="N179" i="2"/>
  <c r="M179" i="2"/>
  <c r="L179" i="2"/>
  <c r="K179" i="2"/>
  <c r="J179" i="2"/>
  <c r="I179" i="2"/>
  <c r="H179" i="2"/>
  <c r="G179" i="2"/>
  <c r="P178" i="2"/>
  <c r="O178" i="2"/>
  <c r="N178" i="2"/>
  <c r="M178" i="2"/>
  <c r="L178" i="2"/>
  <c r="K178" i="2"/>
  <c r="J178" i="2"/>
  <c r="I178" i="2"/>
  <c r="H178" i="2"/>
  <c r="G178" i="2"/>
  <c r="P177" i="2"/>
  <c r="O177" i="2"/>
  <c r="N177" i="2"/>
  <c r="M177" i="2"/>
  <c r="L177" i="2"/>
  <c r="K177" i="2"/>
  <c r="J177" i="2"/>
  <c r="I177" i="2"/>
  <c r="H177" i="2"/>
  <c r="G177" i="2"/>
  <c r="P176" i="2"/>
  <c r="O176" i="2"/>
  <c r="N176" i="2"/>
  <c r="M176" i="2"/>
  <c r="L176" i="2"/>
  <c r="K176" i="2"/>
  <c r="J176" i="2"/>
  <c r="I176" i="2"/>
  <c r="H176" i="2"/>
  <c r="G176" i="2"/>
  <c r="P175" i="2"/>
  <c r="O175" i="2"/>
  <c r="N175" i="2"/>
  <c r="M175" i="2"/>
  <c r="L175" i="2"/>
  <c r="K175" i="2"/>
  <c r="J175" i="2"/>
  <c r="I175" i="2"/>
  <c r="H175" i="2"/>
  <c r="G175" i="2"/>
  <c r="P174" i="2"/>
  <c r="O174" i="2"/>
  <c r="N174" i="2"/>
  <c r="M174" i="2"/>
  <c r="L174" i="2"/>
  <c r="K174" i="2"/>
  <c r="J174" i="2"/>
  <c r="I174" i="2"/>
  <c r="H174" i="2"/>
  <c r="G174" i="2"/>
  <c r="P173" i="2"/>
  <c r="O173" i="2"/>
  <c r="N173" i="2"/>
  <c r="M173" i="2"/>
  <c r="L173" i="2"/>
  <c r="K173" i="2"/>
  <c r="J173" i="2"/>
  <c r="I173" i="2"/>
  <c r="H173" i="2"/>
  <c r="G173" i="2"/>
  <c r="P172" i="2"/>
  <c r="O172" i="2"/>
  <c r="N172" i="2"/>
  <c r="M172" i="2"/>
  <c r="L172" i="2"/>
  <c r="K172" i="2"/>
  <c r="J172" i="2"/>
  <c r="I172" i="2"/>
  <c r="H172" i="2"/>
  <c r="G172" i="2"/>
  <c r="P171" i="2"/>
  <c r="O171" i="2"/>
  <c r="N171" i="2"/>
  <c r="M171" i="2"/>
  <c r="L171" i="2"/>
  <c r="K171" i="2"/>
  <c r="J171" i="2"/>
  <c r="I171" i="2"/>
  <c r="H171" i="2"/>
  <c r="G171" i="2"/>
  <c r="P170" i="2"/>
  <c r="O170" i="2"/>
  <c r="N170" i="2"/>
  <c r="M170" i="2"/>
  <c r="L170" i="2"/>
  <c r="K170" i="2"/>
  <c r="J170" i="2"/>
  <c r="I170" i="2"/>
  <c r="H170" i="2"/>
  <c r="G170" i="2"/>
  <c r="P169" i="2"/>
  <c r="O169" i="2"/>
  <c r="N169" i="2"/>
  <c r="M169" i="2"/>
  <c r="L169" i="2"/>
  <c r="K169" i="2"/>
  <c r="J169" i="2"/>
  <c r="I169" i="2"/>
  <c r="H169" i="2"/>
  <c r="G169" i="2"/>
  <c r="P168" i="2"/>
  <c r="O168" i="2"/>
  <c r="N168" i="2"/>
  <c r="M168" i="2"/>
  <c r="L168" i="2"/>
  <c r="K168" i="2"/>
  <c r="J168" i="2"/>
  <c r="I168" i="2"/>
  <c r="H168" i="2"/>
  <c r="G168" i="2"/>
  <c r="P167" i="2"/>
  <c r="O167" i="2"/>
  <c r="N167" i="2"/>
  <c r="M167" i="2"/>
  <c r="L167" i="2"/>
  <c r="K167" i="2"/>
  <c r="J167" i="2"/>
  <c r="I167" i="2"/>
  <c r="H167" i="2"/>
  <c r="G167" i="2"/>
  <c r="P166" i="2"/>
  <c r="O166" i="2"/>
  <c r="N166" i="2"/>
  <c r="M166" i="2"/>
  <c r="L166" i="2"/>
  <c r="K166" i="2"/>
  <c r="J166" i="2"/>
  <c r="I166" i="2"/>
  <c r="H166" i="2"/>
  <c r="G166" i="2"/>
  <c r="P165" i="2"/>
  <c r="O165" i="2"/>
  <c r="N165" i="2"/>
  <c r="M165" i="2"/>
  <c r="L165" i="2"/>
  <c r="K165" i="2"/>
  <c r="J165" i="2"/>
  <c r="I165" i="2"/>
  <c r="H165" i="2"/>
  <c r="G165" i="2"/>
  <c r="P164" i="2"/>
  <c r="O164" i="2"/>
  <c r="N164" i="2"/>
  <c r="M164" i="2"/>
  <c r="L164" i="2"/>
  <c r="K164" i="2"/>
  <c r="J164" i="2"/>
  <c r="I164" i="2"/>
  <c r="H164" i="2"/>
  <c r="G164" i="2"/>
  <c r="P163" i="2"/>
  <c r="O163" i="2"/>
  <c r="N163" i="2"/>
  <c r="M163" i="2"/>
  <c r="L163" i="2"/>
  <c r="K163" i="2"/>
  <c r="J163" i="2"/>
  <c r="I163" i="2"/>
  <c r="H163" i="2"/>
  <c r="G163" i="2"/>
  <c r="P162" i="2"/>
  <c r="O162" i="2"/>
  <c r="N162" i="2"/>
  <c r="M162" i="2"/>
  <c r="L162" i="2"/>
  <c r="K162" i="2"/>
  <c r="J162" i="2"/>
  <c r="I162" i="2"/>
  <c r="H162" i="2"/>
  <c r="G162" i="2"/>
  <c r="P161" i="2"/>
  <c r="O161" i="2"/>
  <c r="N161" i="2"/>
  <c r="M161" i="2"/>
  <c r="L161" i="2"/>
  <c r="K161" i="2"/>
  <c r="J161" i="2"/>
  <c r="I161" i="2"/>
  <c r="H161" i="2"/>
  <c r="G161" i="2"/>
  <c r="P160" i="2"/>
  <c r="O160" i="2"/>
  <c r="N160" i="2"/>
  <c r="M160" i="2"/>
  <c r="L160" i="2"/>
  <c r="K160" i="2"/>
  <c r="J160" i="2"/>
  <c r="I160" i="2"/>
  <c r="H160" i="2"/>
  <c r="G160" i="2"/>
  <c r="P159" i="2"/>
  <c r="O159" i="2"/>
  <c r="N159" i="2"/>
  <c r="M159" i="2"/>
  <c r="L159" i="2"/>
  <c r="K159" i="2"/>
  <c r="J159" i="2"/>
  <c r="I159" i="2"/>
  <c r="H159" i="2"/>
  <c r="G159" i="2"/>
  <c r="P158" i="2"/>
  <c r="O158" i="2"/>
  <c r="N158" i="2"/>
  <c r="M158" i="2"/>
  <c r="L158" i="2"/>
  <c r="K158" i="2"/>
  <c r="J158" i="2"/>
  <c r="I158" i="2"/>
  <c r="H158" i="2"/>
  <c r="G158" i="2"/>
  <c r="P157" i="2"/>
  <c r="O157" i="2"/>
  <c r="N157" i="2"/>
  <c r="M157" i="2"/>
  <c r="L157" i="2"/>
  <c r="K157" i="2"/>
  <c r="J157" i="2"/>
  <c r="I157" i="2"/>
  <c r="H157" i="2"/>
  <c r="G157" i="2"/>
  <c r="P156" i="2"/>
  <c r="O156" i="2"/>
  <c r="N156" i="2"/>
  <c r="M156" i="2"/>
  <c r="L156" i="2"/>
  <c r="K156" i="2"/>
  <c r="J156" i="2"/>
  <c r="I156" i="2"/>
  <c r="H156" i="2"/>
  <c r="G156" i="2"/>
  <c r="P155" i="2"/>
  <c r="O155" i="2"/>
  <c r="N155" i="2"/>
  <c r="M155" i="2"/>
  <c r="L155" i="2"/>
  <c r="K155" i="2"/>
  <c r="J155" i="2"/>
  <c r="I155" i="2"/>
  <c r="H155" i="2"/>
  <c r="G155" i="2"/>
  <c r="P154" i="2"/>
  <c r="O154" i="2"/>
  <c r="N154" i="2"/>
  <c r="M154" i="2"/>
  <c r="L154" i="2"/>
  <c r="K154" i="2"/>
  <c r="J154" i="2"/>
  <c r="I154" i="2"/>
  <c r="H154" i="2"/>
  <c r="G154" i="2"/>
  <c r="P153" i="2"/>
  <c r="O153" i="2"/>
  <c r="N153" i="2"/>
  <c r="M153" i="2"/>
  <c r="L153" i="2"/>
  <c r="K153" i="2"/>
  <c r="J153" i="2"/>
  <c r="I153" i="2"/>
  <c r="H153" i="2"/>
  <c r="G153" i="2"/>
  <c r="P152" i="2"/>
  <c r="O152" i="2"/>
  <c r="N152" i="2"/>
  <c r="M152" i="2"/>
  <c r="L152" i="2"/>
  <c r="K152" i="2"/>
  <c r="J152" i="2"/>
  <c r="I152" i="2"/>
  <c r="H152" i="2"/>
  <c r="G152" i="2"/>
  <c r="P151" i="2"/>
  <c r="O151" i="2"/>
  <c r="N151" i="2"/>
  <c r="M151" i="2"/>
  <c r="L151" i="2"/>
  <c r="K151" i="2"/>
  <c r="J151" i="2"/>
  <c r="I151" i="2"/>
  <c r="H151" i="2"/>
  <c r="G151" i="2"/>
  <c r="P150" i="2"/>
  <c r="O150" i="2"/>
  <c r="N150" i="2"/>
  <c r="M150" i="2"/>
  <c r="L150" i="2"/>
  <c r="K150" i="2"/>
  <c r="J150" i="2"/>
  <c r="I150" i="2"/>
  <c r="H150" i="2"/>
  <c r="G150" i="2"/>
  <c r="P149" i="2"/>
  <c r="O149" i="2"/>
  <c r="N149" i="2"/>
  <c r="M149" i="2"/>
  <c r="L149" i="2"/>
  <c r="K149" i="2"/>
  <c r="J149" i="2"/>
  <c r="I149" i="2"/>
  <c r="H149" i="2"/>
  <c r="G149" i="2"/>
  <c r="P148" i="2"/>
  <c r="O148" i="2"/>
  <c r="N148" i="2"/>
  <c r="M148" i="2"/>
  <c r="L148" i="2"/>
  <c r="K148" i="2"/>
  <c r="J148" i="2"/>
  <c r="I148" i="2"/>
  <c r="H148" i="2"/>
  <c r="G148" i="2"/>
  <c r="P147" i="2"/>
  <c r="O147" i="2"/>
  <c r="N147" i="2"/>
  <c r="M147" i="2"/>
  <c r="L147" i="2"/>
  <c r="K147" i="2"/>
  <c r="J147" i="2"/>
  <c r="I147" i="2"/>
  <c r="H147" i="2"/>
  <c r="G147" i="2"/>
  <c r="P146" i="2"/>
  <c r="O146" i="2"/>
  <c r="N146" i="2"/>
  <c r="M146" i="2"/>
  <c r="L146" i="2"/>
  <c r="K146" i="2"/>
  <c r="J146" i="2"/>
  <c r="I146" i="2"/>
  <c r="H146" i="2"/>
  <c r="G146" i="2"/>
  <c r="P145" i="2"/>
  <c r="O145" i="2"/>
  <c r="N145" i="2"/>
  <c r="M145" i="2"/>
  <c r="L145" i="2"/>
  <c r="K145" i="2"/>
  <c r="J145" i="2"/>
  <c r="I145" i="2"/>
  <c r="H145" i="2"/>
  <c r="G145" i="2"/>
  <c r="P144" i="2"/>
  <c r="O144" i="2"/>
  <c r="N144" i="2"/>
  <c r="M144" i="2"/>
  <c r="L144" i="2"/>
  <c r="K144" i="2"/>
  <c r="J144" i="2"/>
  <c r="I144" i="2"/>
  <c r="H144" i="2"/>
  <c r="G144" i="2"/>
  <c r="P143" i="2"/>
  <c r="O143" i="2"/>
  <c r="N143" i="2"/>
  <c r="M143" i="2"/>
  <c r="L143" i="2"/>
  <c r="K143" i="2"/>
  <c r="J143" i="2"/>
  <c r="I143" i="2"/>
  <c r="H143" i="2"/>
  <c r="G143" i="2"/>
  <c r="P142" i="2"/>
  <c r="O142" i="2"/>
  <c r="N142" i="2"/>
  <c r="M142" i="2"/>
  <c r="L142" i="2"/>
  <c r="K142" i="2"/>
  <c r="J142" i="2"/>
  <c r="I142" i="2"/>
  <c r="H142" i="2"/>
  <c r="G142" i="2"/>
  <c r="P141" i="2"/>
  <c r="O141" i="2"/>
  <c r="N141" i="2"/>
  <c r="M141" i="2"/>
  <c r="L141" i="2"/>
  <c r="K141" i="2"/>
  <c r="J141" i="2"/>
  <c r="I141" i="2"/>
  <c r="H141" i="2"/>
  <c r="G141" i="2"/>
  <c r="P140" i="2"/>
  <c r="O140" i="2"/>
  <c r="N140" i="2"/>
  <c r="M140" i="2"/>
  <c r="L140" i="2"/>
  <c r="K140" i="2"/>
  <c r="J140" i="2"/>
  <c r="I140" i="2"/>
  <c r="H140" i="2"/>
  <c r="G140" i="2"/>
  <c r="P139" i="2"/>
  <c r="O139" i="2"/>
  <c r="N139" i="2"/>
  <c r="M139" i="2"/>
  <c r="L139" i="2"/>
  <c r="K139" i="2"/>
  <c r="J139" i="2"/>
  <c r="I139" i="2"/>
  <c r="H139" i="2"/>
  <c r="G139" i="2"/>
  <c r="P138" i="2"/>
  <c r="O138" i="2"/>
  <c r="N138" i="2"/>
  <c r="M138" i="2"/>
  <c r="L138" i="2"/>
  <c r="K138" i="2"/>
  <c r="J138" i="2"/>
  <c r="I138" i="2"/>
  <c r="H138" i="2"/>
  <c r="G138" i="2"/>
  <c r="P137" i="2"/>
  <c r="O137" i="2"/>
  <c r="N137" i="2"/>
  <c r="M137" i="2"/>
  <c r="L137" i="2"/>
  <c r="K137" i="2"/>
  <c r="J137" i="2"/>
  <c r="I137" i="2"/>
  <c r="H137" i="2"/>
  <c r="G137" i="2"/>
  <c r="P136" i="2"/>
  <c r="O136" i="2"/>
  <c r="N136" i="2"/>
  <c r="M136" i="2"/>
  <c r="L136" i="2"/>
  <c r="K136" i="2"/>
  <c r="J136" i="2"/>
  <c r="I136" i="2"/>
  <c r="H136" i="2"/>
  <c r="G136" i="2"/>
  <c r="P135" i="2"/>
  <c r="O135" i="2"/>
  <c r="N135" i="2"/>
  <c r="M135" i="2"/>
  <c r="L135" i="2"/>
  <c r="K135" i="2"/>
  <c r="J135" i="2"/>
  <c r="I135" i="2"/>
  <c r="H135" i="2"/>
  <c r="G135" i="2"/>
  <c r="P134" i="2"/>
  <c r="O134" i="2"/>
  <c r="N134" i="2"/>
  <c r="M134" i="2"/>
  <c r="L134" i="2"/>
  <c r="K134" i="2"/>
  <c r="J134" i="2"/>
  <c r="I134" i="2"/>
  <c r="H134" i="2"/>
  <c r="G134" i="2"/>
  <c r="P133" i="2"/>
  <c r="O133" i="2"/>
  <c r="N133" i="2"/>
  <c r="M133" i="2"/>
  <c r="L133" i="2"/>
  <c r="K133" i="2"/>
  <c r="J133" i="2"/>
  <c r="I133" i="2"/>
  <c r="H133" i="2"/>
  <c r="G133" i="2"/>
  <c r="P132" i="2"/>
  <c r="O132" i="2"/>
  <c r="N132" i="2"/>
  <c r="M132" i="2"/>
  <c r="L132" i="2"/>
  <c r="K132" i="2"/>
  <c r="J132" i="2"/>
  <c r="I132" i="2"/>
  <c r="H132" i="2"/>
  <c r="G132" i="2"/>
  <c r="P131" i="2"/>
  <c r="O131" i="2"/>
  <c r="N131" i="2"/>
  <c r="M131" i="2"/>
  <c r="L131" i="2"/>
  <c r="K131" i="2"/>
  <c r="J131" i="2"/>
  <c r="I131" i="2"/>
  <c r="H131" i="2"/>
  <c r="G131" i="2"/>
  <c r="P130" i="2"/>
  <c r="O130" i="2"/>
  <c r="N130" i="2"/>
  <c r="M130" i="2"/>
  <c r="L130" i="2"/>
  <c r="K130" i="2"/>
  <c r="J130" i="2"/>
  <c r="I130" i="2"/>
  <c r="H130" i="2"/>
  <c r="G130" i="2"/>
  <c r="P129" i="2"/>
  <c r="O129" i="2"/>
  <c r="N129" i="2"/>
  <c r="M129" i="2"/>
  <c r="L129" i="2"/>
  <c r="K129" i="2"/>
  <c r="J129" i="2"/>
  <c r="I129" i="2"/>
  <c r="H129" i="2"/>
  <c r="G129" i="2"/>
  <c r="P128" i="2"/>
  <c r="O128" i="2"/>
  <c r="N128" i="2"/>
  <c r="M128" i="2"/>
  <c r="L128" i="2"/>
  <c r="K128" i="2"/>
  <c r="J128" i="2"/>
  <c r="I128" i="2"/>
  <c r="H128" i="2"/>
  <c r="G128" i="2"/>
  <c r="P127" i="2"/>
  <c r="O127" i="2"/>
  <c r="N127" i="2"/>
  <c r="M127" i="2"/>
  <c r="L127" i="2"/>
  <c r="K127" i="2"/>
  <c r="J127" i="2"/>
  <c r="I127" i="2"/>
  <c r="H127" i="2"/>
  <c r="G127" i="2"/>
  <c r="P126" i="2"/>
  <c r="O126" i="2"/>
  <c r="N126" i="2"/>
  <c r="M126" i="2"/>
  <c r="L126" i="2"/>
  <c r="K126" i="2"/>
  <c r="J126" i="2"/>
  <c r="I126" i="2"/>
  <c r="H126" i="2"/>
  <c r="G126" i="2"/>
  <c r="P125" i="2"/>
  <c r="O125" i="2"/>
  <c r="N125" i="2"/>
  <c r="M125" i="2"/>
  <c r="L125" i="2"/>
  <c r="K125" i="2"/>
  <c r="J125" i="2"/>
  <c r="I125" i="2"/>
  <c r="H125" i="2"/>
  <c r="G125" i="2"/>
  <c r="P124" i="2"/>
  <c r="O124" i="2"/>
  <c r="N124" i="2"/>
  <c r="M124" i="2"/>
  <c r="L124" i="2"/>
  <c r="K124" i="2"/>
  <c r="J124" i="2"/>
  <c r="I124" i="2"/>
  <c r="H124" i="2"/>
  <c r="G124" i="2"/>
  <c r="P123" i="2"/>
  <c r="O123" i="2"/>
  <c r="N123" i="2"/>
  <c r="M123" i="2"/>
  <c r="L123" i="2"/>
  <c r="K123" i="2"/>
  <c r="J123" i="2"/>
  <c r="I123" i="2"/>
  <c r="H123" i="2"/>
  <c r="G123" i="2"/>
  <c r="P122" i="2"/>
  <c r="O122" i="2"/>
  <c r="N122" i="2"/>
  <c r="M122" i="2"/>
  <c r="L122" i="2"/>
  <c r="K122" i="2"/>
  <c r="J122" i="2"/>
  <c r="I122" i="2"/>
  <c r="H122" i="2"/>
  <c r="G122" i="2"/>
  <c r="P121" i="2"/>
  <c r="O121" i="2"/>
  <c r="N121" i="2"/>
  <c r="M121" i="2"/>
  <c r="L121" i="2"/>
  <c r="K121" i="2"/>
  <c r="J121" i="2"/>
  <c r="I121" i="2"/>
  <c r="H121" i="2"/>
  <c r="G121" i="2"/>
  <c r="P120" i="2"/>
  <c r="O120" i="2"/>
  <c r="N120" i="2"/>
  <c r="M120" i="2"/>
  <c r="L120" i="2"/>
  <c r="K120" i="2"/>
  <c r="J120" i="2"/>
  <c r="I120" i="2"/>
  <c r="H120" i="2"/>
  <c r="G120" i="2"/>
  <c r="P119" i="2"/>
  <c r="O119" i="2"/>
  <c r="N119" i="2"/>
  <c r="M119" i="2"/>
  <c r="L119" i="2"/>
  <c r="K119" i="2"/>
  <c r="J119" i="2"/>
  <c r="I119" i="2"/>
  <c r="H119" i="2"/>
  <c r="G119" i="2"/>
  <c r="P118" i="2"/>
  <c r="O118" i="2"/>
  <c r="N118" i="2"/>
  <c r="M118" i="2"/>
  <c r="L118" i="2"/>
  <c r="K118" i="2"/>
  <c r="J118" i="2"/>
  <c r="I118" i="2"/>
  <c r="H118" i="2"/>
  <c r="G118" i="2"/>
  <c r="P117" i="2"/>
  <c r="O117" i="2"/>
  <c r="N117" i="2"/>
  <c r="M117" i="2"/>
  <c r="L117" i="2"/>
  <c r="K117" i="2"/>
  <c r="J117" i="2"/>
  <c r="I117" i="2"/>
  <c r="H117" i="2"/>
  <c r="G117" i="2"/>
  <c r="P116" i="2"/>
  <c r="O116" i="2"/>
  <c r="N116" i="2"/>
  <c r="M116" i="2"/>
  <c r="L116" i="2"/>
  <c r="K116" i="2"/>
  <c r="J116" i="2"/>
  <c r="I116" i="2"/>
  <c r="H116" i="2"/>
  <c r="G116" i="2"/>
  <c r="P115" i="2"/>
  <c r="O115" i="2"/>
  <c r="N115" i="2"/>
  <c r="M115" i="2"/>
  <c r="L115" i="2"/>
  <c r="K115" i="2"/>
  <c r="J115" i="2"/>
  <c r="I115" i="2"/>
  <c r="H115" i="2"/>
  <c r="G115" i="2"/>
  <c r="P114" i="2"/>
  <c r="O114" i="2"/>
  <c r="N114" i="2"/>
  <c r="M114" i="2"/>
  <c r="L114" i="2"/>
  <c r="K114" i="2"/>
  <c r="J114" i="2"/>
  <c r="I114" i="2"/>
  <c r="H114" i="2"/>
  <c r="G114" i="2"/>
  <c r="P113" i="2"/>
  <c r="O113" i="2"/>
  <c r="N113" i="2"/>
  <c r="M113" i="2"/>
  <c r="L113" i="2"/>
  <c r="K113" i="2"/>
  <c r="J113" i="2"/>
  <c r="I113" i="2"/>
  <c r="H113" i="2"/>
  <c r="G113" i="2"/>
  <c r="P112" i="2"/>
  <c r="O112" i="2"/>
  <c r="N112" i="2"/>
  <c r="M112" i="2"/>
  <c r="L112" i="2"/>
  <c r="K112" i="2"/>
  <c r="J112" i="2"/>
  <c r="I112" i="2"/>
  <c r="H112" i="2"/>
  <c r="G112" i="2"/>
  <c r="P111" i="2"/>
  <c r="O111" i="2"/>
  <c r="N111" i="2"/>
  <c r="M111" i="2"/>
  <c r="L111" i="2"/>
  <c r="K111" i="2"/>
  <c r="J111" i="2"/>
  <c r="I111" i="2"/>
  <c r="H111" i="2"/>
  <c r="G111" i="2"/>
  <c r="P110" i="2"/>
  <c r="O110" i="2"/>
  <c r="N110" i="2"/>
  <c r="M110" i="2"/>
  <c r="L110" i="2"/>
  <c r="K110" i="2"/>
  <c r="J110" i="2"/>
  <c r="I110" i="2"/>
  <c r="H110" i="2"/>
  <c r="G110" i="2"/>
  <c r="P109" i="2"/>
  <c r="O109" i="2"/>
  <c r="N109" i="2"/>
  <c r="M109" i="2"/>
  <c r="L109" i="2"/>
  <c r="K109" i="2"/>
  <c r="J109" i="2"/>
  <c r="I109" i="2"/>
  <c r="H109" i="2"/>
  <c r="G109" i="2"/>
  <c r="P108" i="2"/>
  <c r="O108" i="2"/>
  <c r="N108" i="2"/>
  <c r="M108" i="2"/>
  <c r="L108" i="2"/>
  <c r="K108" i="2"/>
  <c r="J108" i="2"/>
  <c r="I108" i="2"/>
  <c r="H108" i="2"/>
  <c r="G108" i="2"/>
  <c r="P107" i="2"/>
  <c r="O107" i="2"/>
  <c r="N107" i="2"/>
  <c r="M107" i="2"/>
  <c r="L107" i="2"/>
  <c r="K107" i="2"/>
  <c r="J107" i="2"/>
  <c r="I107" i="2"/>
  <c r="H107" i="2"/>
  <c r="G107" i="2"/>
  <c r="P106" i="2"/>
  <c r="O106" i="2"/>
  <c r="N106" i="2"/>
  <c r="M106" i="2"/>
  <c r="L106" i="2"/>
  <c r="K106" i="2"/>
  <c r="J106" i="2"/>
  <c r="I106" i="2"/>
  <c r="H106" i="2"/>
  <c r="G106" i="2"/>
  <c r="P105" i="2"/>
  <c r="O105" i="2"/>
  <c r="N105" i="2"/>
  <c r="M105" i="2"/>
  <c r="L105" i="2"/>
  <c r="K105" i="2"/>
  <c r="J105" i="2"/>
  <c r="I105" i="2"/>
  <c r="H105" i="2"/>
  <c r="G105" i="2"/>
  <c r="P104" i="2"/>
  <c r="O104" i="2"/>
  <c r="N104" i="2"/>
  <c r="M104" i="2"/>
  <c r="L104" i="2"/>
  <c r="K104" i="2"/>
  <c r="J104" i="2"/>
  <c r="I104" i="2"/>
  <c r="H104" i="2"/>
  <c r="G104" i="2"/>
  <c r="P103" i="2"/>
  <c r="O103" i="2"/>
  <c r="N103" i="2"/>
  <c r="M103" i="2"/>
  <c r="L103" i="2"/>
  <c r="K103" i="2"/>
  <c r="J103" i="2"/>
  <c r="I103" i="2"/>
  <c r="H103" i="2"/>
  <c r="G103" i="2"/>
  <c r="P102" i="2"/>
  <c r="O102" i="2"/>
  <c r="N102" i="2"/>
  <c r="M102" i="2"/>
  <c r="L102" i="2"/>
  <c r="K102" i="2"/>
  <c r="J102" i="2"/>
  <c r="I102" i="2"/>
  <c r="H102" i="2"/>
  <c r="G102" i="2"/>
  <c r="P101" i="2"/>
  <c r="O101" i="2"/>
  <c r="N101" i="2"/>
  <c r="M101" i="2"/>
  <c r="L101" i="2"/>
  <c r="K101" i="2"/>
  <c r="J101" i="2"/>
  <c r="I101" i="2"/>
  <c r="H101" i="2"/>
  <c r="G101" i="2"/>
  <c r="P100" i="2"/>
  <c r="O100" i="2"/>
  <c r="N100" i="2"/>
  <c r="M100" i="2"/>
  <c r="L100" i="2"/>
  <c r="K100" i="2"/>
  <c r="J100" i="2"/>
  <c r="I100" i="2"/>
  <c r="H100" i="2"/>
  <c r="G100" i="2"/>
  <c r="P99" i="2"/>
  <c r="O99" i="2"/>
  <c r="N99" i="2"/>
  <c r="M99" i="2"/>
  <c r="L99" i="2"/>
  <c r="K99" i="2"/>
  <c r="J99" i="2"/>
  <c r="I99" i="2"/>
  <c r="H99" i="2"/>
  <c r="G99" i="2"/>
  <c r="P98" i="2"/>
  <c r="O98" i="2"/>
  <c r="N98" i="2"/>
  <c r="M98" i="2"/>
  <c r="L98" i="2"/>
  <c r="K98" i="2"/>
  <c r="J98" i="2"/>
  <c r="I98" i="2"/>
  <c r="H98" i="2"/>
  <c r="G98" i="2"/>
  <c r="P97" i="2"/>
  <c r="O97" i="2"/>
  <c r="N97" i="2"/>
  <c r="M97" i="2"/>
  <c r="L97" i="2"/>
  <c r="K97" i="2"/>
  <c r="J97" i="2"/>
  <c r="I97" i="2"/>
  <c r="H97" i="2"/>
  <c r="G97" i="2"/>
  <c r="P96" i="2"/>
  <c r="O96" i="2"/>
  <c r="N96" i="2"/>
  <c r="M96" i="2"/>
  <c r="L96" i="2"/>
  <c r="K96" i="2"/>
  <c r="J96" i="2"/>
  <c r="I96" i="2"/>
  <c r="H96" i="2"/>
  <c r="G96" i="2"/>
  <c r="P95" i="2"/>
  <c r="O95" i="2"/>
  <c r="N95" i="2"/>
  <c r="M95" i="2"/>
  <c r="L95" i="2"/>
  <c r="K95" i="2"/>
  <c r="J95" i="2"/>
  <c r="I95" i="2"/>
  <c r="H95" i="2"/>
  <c r="G95" i="2"/>
  <c r="P94" i="2"/>
  <c r="O94" i="2"/>
  <c r="N94" i="2"/>
  <c r="M94" i="2"/>
  <c r="L94" i="2"/>
  <c r="K94" i="2"/>
  <c r="J94" i="2"/>
  <c r="I94" i="2"/>
  <c r="H94" i="2"/>
  <c r="G94" i="2"/>
  <c r="P93" i="2"/>
  <c r="O93" i="2"/>
  <c r="N93" i="2"/>
  <c r="M93" i="2"/>
  <c r="L93" i="2"/>
  <c r="K93" i="2"/>
  <c r="J93" i="2"/>
  <c r="I93" i="2"/>
  <c r="H93" i="2"/>
  <c r="G93" i="2"/>
  <c r="P92" i="2"/>
  <c r="O92" i="2"/>
  <c r="N92" i="2"/>
  <c r="M92" i="2"/>
  <c r="L92" i="2"/>
  <c r="K92" i="2"/>
  <c r="J92" i="2"/>
  <c r="I92" i="2"/>
  <c r="H92" i="2"/>
  <c r="G92" i="2"/>
  <c r="P91" i="2"/>
  <c r="O91" i="2"/>
  <c r="N91" i="2"/>
  <c r="M91" i="2"/>
  <c r="L91" i="2"/>
  <c r="K91" i="2"/>
  <c r="J91" i="2"/>
  <c r="I91" i="2"/>
  <c r="H91" i="2"/>
  <c r="G91" i="2"/>
  <c r="P90" i="2"/>
  <c r="O90" i="2"/>
  <c r="N90" i="2"/>
  <c r="M90" i="2"/>
  <c r="L90" i="2"/>
  <c r="K90" i="2"/>
  <c r="J90" i="2"/>
  <c r="I90" i="2"/>
  <c r="H90" i="2"/>
  <c r="G90" i="2"/>
  <c r="P89" i="2"/>
  <c r="O89" i="2"/>
  <c r="N89" i="2"/>
  <c r="M89" i="2"/>
  <c r="L89" i="2"/>
  <c r="K89" i="2"/>
  <c r="J89" i="2"/>
  <c r="I89" i="2"/>
  <c r="H89" i="2"/>
  <c r="G89" i="2"/>
  <c r="P88" i="2"/>
  <c r="O88" i="2"/>
  <c r="N88" i="2"/>
  <c r="M88" i="2"/>
  <c r="L88" i="2"/>
  <c r="K88" i="2"/>
  <c r="J88" i="2"/>
  <c r="I88" i="2"/>
  <c r="H88" i="2"/>
  <c r="G88" i="2"/>
  <c r="P87" i="2"/>
  <c r="O87" i="2"/>
  <c r="N87" i="2"/>
  <c r="M87" i="2"/>
  <c r="L87" i="2"/>
  <c r="K87" i="2"/>
  <c r="J87" i="2"/>
  <c r="I87" i="2"/>
  <c r="H87" i="2"/>
  <c r="G87" i="2"/>
  <c r="P86" i="2"/>
  <c r="O86" i="2"/>
  <c r="N86" i="2"/>
  <c r="M86" i="2"/>
  <c r="L86" i="2"/>
  <c r="K86" i="2"/>
  <c r="J86" i="2"/>
  <c r="I86" i="2"/>
  <c r="H86" i="2"/>
  <c r="G86" i="2"/>
  <c r="P85" i="2"/>
  <c r="O85" i="2"/>
  <c r="N85" i="2"/>
  <c r="M85" i="2"/>
  <c r="L85" i="2"/>
  <c r="K85" i="2"/>
  <c r="J85" i="2"/>
  <c r="I85" i="2"/>
  <c r="H85" i="2"/>
  <c r="G85" i="2"/>
  <c r="P84" i="2"/>
  <c r="O84" i="2"/>
  <c r="N84" i="2"/>
  <c r="M84" i="2"/>
  <c r="L84" i="2"/>
  <c r="K84" i="2"/>
  <c r="J84" i="2"/>
  <c r="I84" i="2"/>
  <c r="H84" i="2"/>
  <c r="G84" i="2"/>
  <c r="P83" i="2"/>
  <c r="O83" i="2"/>
  <c r="N83" i="2"/>
  <c r="M83" i="2"/>
  <c r="L83" i="2"/>
  <c r="K83" i="2"/>
  <c r="J83" i="2"/>
  <c r="I83" i="2"/>
  <c r="H83" i="2"/>
  <c r="G83" i="2"/>
  <c r="P82" i="2"/>
  <c r="O82" i="2"/>
  <c r="N82" i="2"/>
  <c r="M82" i="2"/>
  <c r="L82" i="2"/>
  <c r="K82" i="2"/>
  <c r="J82" i="2"/>
  <c r="I82" i="2"/>
  <c r="H82" i="2"/>
  <c r="G82" i="2"/>
  <c r="P81" i="2"/>
  <c r="O81" i="2"/>
  <c r="N81" i="2"/>
  <c r="M81" i="2"/>
  <c r="L81" i="2"/>
  <c r="K81" i="2"/>
  <c r="J81" i="2"/>
  <c r="I81" i="2"/>
  <c r="H81" i="2"/>
  <c r="G81" i="2"/>
  <c r="P80" i="2"/>
  <c r="O80" i="2"/>
  <c r="N80" i="2"/>
  <c r="M80" i="2"/>
  <c r="L80" i="2"/>
  <c r="K80" i="2"/>
  <c r="J80" i="2"/>
  <c r="I80" i="2"/>
  <c r="H80" i="2"/>
  <c r="G80" i="2"/>
  <c r="P79" i="2"/>
  <c r="O79" i="2"/>
  <c r="N79" i="2"/>
  <c r="M79" i="2"/>
  <c r="L79" i="2"/>
  <c r="K79" i="2"/>
  <c r="J79" i="2"/>
  <c r="I79" i="2"/>
  <c r="H79" i="2"/>
  <c r="G79" i="2"/>
  <c r="P78" i="2"/>
  <c r="O78" i="2"/>
  <c r="N78" i="2"/>
  <c r="M78" i="2"/>
  <c r="L78" i="2"/>
  <c r="K78" i="2"/>
  <c r="J78" i="2"/>
  <c r="I78" i="2"/>
  <c r="H78" i="2"/>
  <c r="G78" i="2"/>
  <c r="P77" i="2"/>
  <c r="O77" i="2"/>
  <c r="N77" i="2"/>
  <c r="M77" i="2"/>
  <c r="L77" i="2"/>
  <c r="K77" i="2"/>
  <c r="J77" i="2"/>
  <c r="I77" i="2"/>
  <c r="H77" i="2"/>
  <c r="G77" i="2"/>
  <c r="P76" i="2"/>
  <c r="O76" i="2"/>
  <c r="N76" i="2"/>
  <c r="M76" i="2"/>
  <c r="L76" i="2"/>
  <c r="K76" i="2"/>
  <c r="J76" i="2"/>
  <c r="I76" i="2"/>
  <c r="H76" i="2"/>
  <c r="G76" i="2"/>
  <c r="P75" i="2"/>
  <c r="O75" i="2"/>
  <c r="N75" i="2"/>
  <c r="M75" i="2"/>
  <c r="L75" i="2"/>
  <c r="K75" i="2"/>
  <c r="J75" i="2"/>
  <c r="I75" i="2"/>
  <c r="H75" i="2"/>
  <c r="G75" i="2"/>
  <c r="P74" i="2"/>
  <c r="O74" i="2"/>
  <c r="N74" i="2"/>
  <c r="M74" i="2"/>
  <c r="L74" i="2"/>
  <c r="K74" i="2"/>
  <c r="J74" i="2"/>
  <c r="I74" i="2"/>
  <c r="H74" i="2"/>
  <c r="G74" i="2"/>
  <c r="P73" i="2"/>
  <c r="O73" i="2"/>
  <c r="N73" i="2"/>
  <c r="M73" i="2"/>
  <c r="L73" i="2"/>
  <c r="K73" i="2"/>
  <c r="J73" i="2"/>
  <c r="I73" i="2"/>
  <c r="H73" i="2"/>
  <c r="G73" i="2"/>
  <c r="P72" i="2"/>
  <c r="O72" i="2"/>
  <c r="N72" i="2"/>
  <c r="M72" i="2"/>
  <c r="L72" i="2"/>
  <c r="K72" i="2"/>
  <c r="J72" i="2"/>
  <c r="I72" i="2"/>
  <c r="H72" i="2"/>
  <c r="G72" i="2"/>
  <c r="P71" i="2"/>
  <c r="O71" i="2"/>
  <c r="N71" i="2"/>
  <c r="M71" i="2"/>
  <c r="L71" i="2"/>
  <c r="K71" i="2"/>
  <c r="J71" i="2"/>
  <c r="I71" i="2"/>
  <c r="H71" i="2"/>
  <c r="G71" i="2"/>
  <c r="P70" i="2"/>
  <c r="O70" i="2"/>
  <c r="N70" i="2"/>
  <c r="M70" i="2"/>
  <c r="L70" i="2"/>
  <c r="K70" i="2"/>
  <c r="J70" i="2"/>
  <c r="I70" i="2"/>
  <c r="H70" i="2"/>
  <c r="G70" i="2"/>
  <c r="P69" i="2"/>
  <c r="O69" i="2"/>
  <c r="N69" i="2"/>
  <c r="M69" i="2"/>
  <c r="L69" i="2"/>
  <c r="K69" i="2"/>
  <c r="J69" i="2"/>
  <c r="I69" i="2"/>
  <c r="H69" i="2"/>
  <c r="G69" i="2"/>
  <c r="P68" i="2"/>
  <c r="O68" i="2"/>
  <c r="N68" i="2"/>
  <c r="M68" i="2"/>
  <c r="L68" i="2"/>
  <c r="K68" i="2"/>
  <c r="J68" i="2"/>
  <c r="I68" i="2"/>
  <c r="H68" i="2"/>
  <c r="G68" i="2"/>
  <c r="P67" i="2"/>
  <c r="O67" i="2"/>
  <c r="N67" i="2"/>
  <c r="M67" i="2"/>
  <c r="L67" i="2"/>
  <c r="K67" i="2"/>
  <c r="J67" i="2"/>
  <c r="I67" i="2"/>
  <c r="H67" i="2"/>
  <c r="G67" i="2"/>
  <c r="P66" i="2"/>
  <c r="O66" i="2"/>
  <c r="N66" i="2"/>
  <c r="M66" i="2"/>
  <c r="L66" i="2"/>
  <c r="K66" i="2"/>
  <c r="J66" i="2"/>
  <c r="I66" i="2"/>
  <c r="H66" i="2"/>
  <c r="G66" i="2"/>
  <c r="P65" i="2"/>
  <c r="O65" i="2"/>
  <c r="N65" i="2"/>
  <c r="M65" i="2"/>
  <c r="L65" i="2"/>
  <c r="K65" i="2"/>
  <c r="J65" i="2"/>
  <c r="I65" i="2"/>
  <c r="H65" i="2"/>
  <c r="G65" i="2"/>
  <c r="P64" i="2"/>
  <c r="O64" i="2"/>
  <c r="N64" i="2"/>
  <c r="M64" i="2"/>
  <c r="L64" i="2"/>
  <c r="K64" i="2"/>
  <c r="J64" i="2"/>
  <c r="I64" i="2"/>
  <c r="H64" i="2"/>
  <c r="G64" i="2"/>
  <c r="P63" i="2"/>
  <c r="O63" i="2"/>
  <c r="N63" i="2"/>
  <c r="M63" i="2"/>
  <c r="L63" i="2"/>
  <c r="K63" i="2"/>
  <c r="J63" i="2"/>
  <c r="I63" i="2"/>
  <c r="H63" i="2"/>
  <c r="G63" i="2"/>
  <c r="P62" i="2"/>
  <c r="O62" i="2"/>
  <c r="N62" i="2"/>
  <c r="M62" i="2"/>
  <c r="L62" i="2"/>
  <c r="K62" i="2"/>
  <c r="J62" i="2"/>
  <c r="I62" i="2"/>
  <c r="H62" i="2"/>
  <c r="G62" i="2"/>
  <c r="P61" i="2"/>
  <c r="O61" i="2"/>
  <c r="N61" i="2"/>
  <c r="M61" i="2"/>
  <c r="L61" i="2"/>
  <c r="K61" i="2"/>
  <c r="J61" i="2"/>
  <c r="I61" i="2"/>
  <c r="H61" i="2"/>
  <c r="G61" i="2"/>
  <c r="P60" i="2"/>
  <c r="O60" i="2"/>
  <c r="N60" i="2"/>
  <c r="M60" i="2"/>
  <c r="L60" i="2"/>
  <c r="K60" i="2"/>
  <c r="J60" i="2"/>
  <c r="I60" i="2"/>
  <c r="H60" i="2"/>
  <c r="G60" i="2"/>
  <c r="P59" i="2"/>
  <c r="O59" i="2"/>
  <c r="N59" i="2"/>
  <c r="M59" i="2"/>
  <c r="L59" i="2"/>
  <c r="K59" i="2"/>
  <c r="J59" i="2"/>
  <c r="I59" i="2"/>
  <c r="H59" i="2"/>
  <c r="G59" i="2"/>
  <c r="P58" i="2"/>
  <c r="O58" i="2"/>
  <c r="N58" i="2"/>
  <c r="M58" i="2"/>
  <c r="L58" i="2"/>
  <c r="K58" i="2"/>
  <c r="J58" i="2"/>
  <c r="I58" i="2"/>
  <c r="H58" i="2"/>
  <c r="G58" i="2"/>
  <c r="P57" i="2"/>
  <c r="O57" i="2"/>
  <c r="N57" i="2"/>
  <c r="M57" i="2"/>
  <c r="L57" i="2"/>
  <c r="K57" i="2"/>
  <c r="J57" i="2"/>
  <c r="I57" i="2"/>
  <c r="H57" i="2"/>
  <c r="G57" i="2"/>
  <c r="P56" i="2"/>
  <c r="O56" i="2"/>
  <c r="N56" i="2"/>
  <c r="M56" i="2"/>
  <c r="L56" i="2"/>
  <c r="K56" i="2"/>
  <c r="J56" i="2"/>
  <c r="I56" i="2"/>
  <c r="H56" i="2"/>
  <c r="G56" i="2"/>
  <c r="P55" i="2"/>
  <c r="O55" i="2"/>
  <c r="N55" i="2"/>
  <c r="M55" i="2"/>
  <c r="L55" i="2"/>
  <c r="K55" i="2"/>
  <c r="J55" i="2"/>
  <c r="I55" i="2"/>
  <c r="H55" i="2"/>
  <c r="G55" i="2"/>
  <c r="P54" i="2"/>
  <c r="O54" i="2"/>
  <c r="N54" i="2"/>
  <c r="M54" i="2"/>
  <c r="L54" i="2"/>
  <c r="K54" i="2"/>
  <c r="J54" i="2"/>
  <c r="I54" i="2"/>
  <c r="H54" i="2"/>
  <c r="G54" i="2"/>
  <c r="P53" i="2"/>
  <c r="O53" i="2"/>
  <c r="N53" i="2"/>
  <c r="M53" i="2"/>
  <c r="L53" i="2"/>
  <c r="K53" i="2"/>
  <c r="J53" i="2"/>
  <c r="I53" i="2"/>
  <c r="H53" i="2"/>
  <c r="G53" i="2"/>
  <c r="P52" i="2"/>
  <c r="O52" i="2"/>
  <c r="N52" i="2"/>
  <c r="M52" i="2"/>
  <c r="L52" i="2"/>
  <c r="K52" i="2"/>
  <c r="J52" i="2"/>
  <c r="I52" i="2"/>
  <c r="H52" i="2"/>
  <c r="G52" i="2"/>
  <c r="P51" i="2"/>
  <c r="O51" i="2"/>
  <c r="N51" i="2"/>
  <c r="M51" i="2"/>
  <c r="L51" i="2"/>
  <c r="K51" i="2"/>
  <c r="J51" i="2"/>
  <c r="I51" i="2"/>
  <c r="H51" i="2"/>
  <c r="G51" i="2"/>
  <c r="P50" i="2"/>
  <c r="O50" i="2"/>
  <c r="N50" i="2"/>
  <c r="M50" i="2"/>
  <c r="L50" i="2"/>
  <c r="K50" i="2"/>
  <c r="J50" i="2"/>
  <c r="I50" i="2"/>
  <c r="H50" i="2"/>
  <c r="G50" i="2"/>
  <c r="P49" i="2"/>
  <c r="O49" i="2"/>
  <c r="N49" i="2"/>
  <c r="M49" i="2"/>
  <c r="L49" i="2"/>
  <c r="K49" i="2"/>
  <c r="J49" i="2"/>
  <c r="I49" i="2"/>
  <c r="H49" i="2"/>
  <c r="G49" i="2"/>
  <c r="P48" i="2"/>
  <c r="O48" i="2"/>
  <c r="N48" i="2"/>
  <c r="M48" i="2"/>
  <c r="L48" i="2"/>
  <c r="K48" i="2"/>
  <c r="J48" i="2"/>
  <c r="I48" i="2"/>
  <c r="H48" i="2"/>
  <c r="G48" i="2"/>
  <c r="P47" i="2"/>
  <c r="O47" i="2"/>
  <c r="N47" i="2"/>
  <c r="M47" i="2"/>
  <c r="L47" i="2"/>
  <c r="K47" i="2"/>
  <c r="J47" i="2"/>
  <c r="I47" i="2"/>
  <c r="H47" i="2"/>
  <c r="G47" i="2"/>
  <c r="P46" i="2"/>
  <c r="O46" i="2"/>
  <c r="N46" i="2"/>
  <c r="M46" i="2"/>
  <c r="L46" i="2"/>
  <c r="K46" i="2"/>
  <c r="J46" i="2"/>
  <c r="I46" i="2"/>
  <c r="H46" i="2"/>
  <c r="G46" i="2"/>
  <c r="P45" i="2"/>
  <c r="O45" i="2"/>
  <c r="N45" i="2"/>
  <c r="M45" i="2"/>
  <c r="L45" i="2"/>
  <c r="K45" i="2"/>
  <c r="J45" i="2"/>
  <c r="I45" i="2"/>
  <c r="H45" i="2"/>
  <c r="G45" i="2"/>
  <c r="P44" i="2"/>
  <c r="O44" i="2"/>
  <c r="N44" i="2"/>
  <c r="M44" i="2"/>
  <c r="L44" i="2"/>
  <c r="K44" i="2"/>
  <c r="J44" i="2"/>
  <c r="I44" i="2"/>
  <c r="H44" i="2"/>
  <c r="G44" i="2"/>
  <c r="P43" i="2"/>
  <c r="O43" i="2"/>
  <c r="N43" i="2"/>
  <c r="M43" i="2"/>
  <c r="L43" i="2"/>
  <c r="K43" i="2"/>
  <c r="J43" i="2"/>
  <c r="I43" i="2"/>
  <c r="H43" i="2"/>
  <c r="G43" i="2"/>
  <c r="P42" i="2"/>
  <c r="O42" i="2"/>
  <c r="N42" i="2"/>
  <c r="M42" i="2"/>
  <c r="L42" i="2"/>
  <c r="K42" i="2"/>
  <c r="J42" i="2"/>
  <c r="I42" i="2"/>
  <c r="H42" i="2"/>
  <c r="G42" i="2"/>
  <c r="P41" i="2"/>
  <c r="O41" i="2"/>
  <c r="N41" i="2"/>
  <c r="M41" i="2"/>
  <c r="L41" i="2"/>
  <c r="K41" i="2"/>
  <c r="J41" i="2"/>
  <c r="I41" i="2"/>
  <c r="H41" i="2"/>
  <c r="G41" i="2"/>
  <c r="P40" i="2"/>
  <c r="O40" i="2"/>
  <c r="N40" i="2"/>
  <c r="M40" i="2"/>
  <c r="L40" i="2"/>
  <c r="K40" i="2"/>
  <c r="J40" i="2"/>
  <c r="I40" i="2"/>
  <c r="H40" i="2"/>
  <c r="G40" i="2"/>
  <c r="P39" i="2"/>
  <c r="O39" i="2"/>
  <c r="N39" i="2"/>
  <c r="M39" i="2"/>
  <c r="L39" i="2"/>
  <c r="K39" i="2"/>
  <c r="J39" i="2"/>
  <c r="I39" i="2"/>
  <c r="H39" i="2"/>
  <c r="G39" i="2"/>
  <c r="P38" i="2"/>
  <c r="O38" i="2"/>
  <c r="N38" i="2"/>
  <c r="M38" i="2"/>
  <c r="L38" i="2"/>
  <c r="K38" i="2"/>
  <c r="J38" i="2"/>
  <c r="I38" i="2"/>
  <c r="H38" i="2"/>
  <c r="G38" i="2"/>
  <c r="P37" i="2"/>
  <c r="O37" i="2"/>
  <c r="N37" i="2"/>
  <c r="M37" i="2"/>
  <c r="L37" i="2"/>
  <c r="K37" i="2"/>
  <c r="J37" i="2"/>
  <c r="I37" i="2"/>
  <c r="H37" i="2"/>
  <c r="G37" i="2"/>
  <c r="P36" i="2"/>
  <c r="O36" i="2"/>
  <c r="N36" i="2"/>
  <c r="M36" i="2"/>
  <c r="L36" i="2"/>
  <c r="K36" i="2"/>
  <c r="J36" i="2"/>
  <c r="I36" i="2"/>
  <c r="H36" i="2"/>
  <c r="G36" i="2"/>
  <c r="P35" i="2"/>
  <c r="O35" i="2"/>
  <c r="N35" i="2"/>
  <c r="M35" i="2"/>
  <c r="L35" i="2"/>
  <c r="K35" i="2"/>
  <c r="J35" i="2"/>
  <c r="I35" i="2"/>
  <c r="H35" i="2"/>
  <c r="G35" i="2"/>
  <c r="P34" i="2"/>
  <c r="O34" i="2"/>
  <c r="N34" i="2"/>
  <c r="M34" i="2"/>
  <c r="L34" i="2"/>
  <c r="K34" i="2"/>
  <c r="J34" i="2"/>
  <c r="I34" i="2"/>
  <c r="H34" i="2"/>
  <c r="G34" i="2"/>
  <c r="P33" i="2"/>
  <c r="O33" i="2"/>
  <c r="N33" i="2"/>
  <c r="M33" i="2"/>
  <c r="L33" i="2"/>
  <c r="K33" i="2"/>
  <c r="J33" i="2"/>
  <c r="I33" i="2"/>
  <c r="H33" i="2"/>
  <c r="G33" i="2"/>
  <c r="P32" i="2"/>
  <c r="O32" i="2"/>
  <c r="N32" i="2"/>
  <c r="M32" i="2"/>
  <c r="L32" i="2"/>
  <c r="K32" i="2"/>
  <c r="J32" i="2"/>
  <c r="I32" i="2"/>
  <c r="H32" i="2"/>
  <c r="G32" i="2"/>
  <c r="P31" i="2"/>
  <c r="O31" i="2"/>
  <c r="N31" i="2"/>
  <c r="M31" i="2"/>
  <c r="L31" i="2"/>
  <c r="K31" i="2"/>
  <c r="J31" i="2"/>
  <c r="I31" i="2"/>
  <c r="H31" i="2"/>
  <c r="G31" i="2"/>
  <c r="P30" i="2"/>
  <c r="O30" i="2"/>
  <c r="N30" i="2"/>
  <c r="M30" i="2"/>
  <c r="L30" i="2"/>
  <c r="K30" i="2"/>
  <c r="J30" i="2"/>
  <c r="I30" i="2"/>
  <c r="H30" i="2"/>
  <c r="G30" i="2"/>
  <c r="P29" i="2"/>
  <c r="O29" i="2"/>
  <c r="N29" i="2"/>
  <c r="M29" i="2"/>
  <c r="L29" i="2"/>
  <c r="K29" i="2"/>
  <c r="J29" i="2"/>
  <c r="I29" i="2"/>
  <c r="H29" i="2"/>
  <c r="G29" i="2"/>
  <c r="P28" i="2"/>
  <c r="O28" i="2"/>
  <c r="N28" i="2"/>
  <c r="M28" i="2"/>
  <c r="L28" i="2"/>
  <c r="K28" i="2"/>
  <c r="J28" i="2"/>
  <c r="I28" i="2"/>
  <c r="H28" i="2"/>
  <c r="G28" i="2"/>
  <c r="P27" i="2"/>
  <c r="O27" i="2"/>
  <c r="N27" i="2"/>
  <c r="M27" i="2"/>
  <c r="L27" i="2"/>
  <c r="K27" i="2"/>
  <c r="J27" i="2"/>
  <c r="I27" i="2"/>
  <c r="H27" i="2"/>
  <c r="G27" i="2"/>
  <c r="P26" i="2"/>
  <c r="O26" i="2"/>
  <c r="N26" i="2"/>
  <c r="M26" i="2"/>
  <c r="L26" i="2"/>
  <c r="K26" i="2"/>
  <c r="J26" i="2"/>
  <c r="I26" i="2"/>
  <c r="H26" i="2"/>
  <c r="G26" i="2"/>
  <c r="P25" i="2"/>
  <c r="O25" i="2"/>
  <c r="N25" i="2"/>
  <c r="M25" i="2"/>
  <c r="L25" i="2"/>
  <c r="K25" i="2"/>
  <c r="J25" i="2"/>
  <c r="I25" i="2"/>
  <c r="H25" i="2"/>
  <c r="G25" i="2"/>
  <c r="P24" i="2"/>
  <c r="O24" i="2"/>
  <c r="N24" i="2"/>
  <c r="M24" i="2"/>
  <c r="L24" i="2"/>
  <c r="K24" i="2"/>
  <c r="J24" i="2"/>
  <c r="I24" i="2"/>
  <c r="H24" i="2"/>
  <c r="G24" i="2"/>
  <c r="P23" i="2"/>
  <c r="O23" i="2"/>
  <c r="N23" i="2"/>
  <c r="M23" i="2"/>
  <c r="L23" i="2"/>
  <c r="K23" i="2"/>
  <c r="J23" i="2"/>
  <c r="I23" i="2"/>
  <c r="H23" i="2"/>
  <c r="G23" i="2"/>
  <c r="P22" i="2"/>
  <c r="O22" i="2"/>
  <c r="N22" i="2"/>
  <c r="M22" i="2"/>
  <c r="L22" i="2"/>
  <c r="K22" i="2"/>
  <c r="J22" i="2"/>
  <c r="I22" i="2"/>
  <c r="H22" i="2"/>
  <c r="G22" i="2"/>
  <c r="P21" i="2"/>
  <c r="O21" i="2"/>
  <c r="N21" i="2"/>
  <c r="M21" i="2"/>
  <c r="L21" i="2"/>
  <c r="K21" i="2"/>
  <c r="J21" i="2"/>
  <c r="I21" i="2"/>
  <c r="H21" i="2"/>
  <c r="G21" i="2"/>
  <c r="P20" i="2"/>
  <c r="O20" i="2"/>
  <c r="N20" i="2"/>
  <c r="M20" i="2"/>
  <c r="L20" i="2"/>
  <c r="K20" i="2"/>
  <c r="J20" i="2"/>
  <c r="I20" i="2"/>
  <c r="H20" i="2"/>
  <c r="G20" i="2"/>
  <c r="P19" i="2"/>
  <c r="O19" i="2"/>
  <c r="N19" i="2"/>
  <c r="M19" i="2"/>
  <c r="L19" i="2"/>
  <c r="K19" i="2"/>
  <c r="J19" i="2"/>
  <c r="I19" i="2"/>
  <c r="H19" i="2"/>
  <c r="G19" i="2"/>
  <c r="P18" i="2"/>
  <c r="O18" i="2"/>
  <c r="N18" i="2"/>
  <c r="M18" i="2"/>
  <c r="L18" i="2"/>
  <c r="K18" i="2"/>
  <c r="J18" i="2"/>
  <c r="I18" i="2"/>
  <c r="H18" i="2"/>
  <c r="G18" i="2"/>
  <c r="P17" i="2"/>
  <c r="O17" i="2"/>
  <c r="N17" i="2"/>
  <c r="M17" i="2"/>
  <c r="L17" i="2"/>
  <c r="K17" i="2"/>
  <c r="J17" i="2"/>
  <c r="I17" i="2"/>
  <c r="H17" i="2"/>
  <c r="G17" i="2"/>
  <c r="P16" i="2"/>
  <c r="O16" i="2"/>
  <c r="N16" i="2"/>
  <c r="M16" i="2"/>
  <c r="L16" i="2"/>
  <c r="K16" i="2"/>
  <c r="J16" i="2"/>
  <c r="I16" i="2"/>
  <c r="H16" i="2"/>
  <c r="G16" i="2"/>
  <c r="P15" i="2"/>
  <c r="O15" i="2"/>
  <c r="N15" i="2"/>
  <c r="M15" i="2"/>
  <c r="L15" i="2"/>
  <c r="K15" i="2"/>
  <c r="J15" i="2"/>
  <c r="I15" i="2"/>
  <c r="H15" i="2"/>
  <c r="G15" i="2"/>
  <c r="P14" i="2"/>
  <c r="O14" i="2"/>
  <c r="N14" i="2"/>
  <c r="M14" i="2"/>
  <c r="L14" i="2"/>
  <c r="K14" i="2"/>
  <c r="J14" i="2"/>
  <c r="I14" i="2"/>
  <c r="H14" i="2"/>
  <c r="G14" i="2"/>
  <c r="P13" i="2"/>
  <c r="O13" i="2"/>
  <c r="N13" i="2"/>
  <c r="M13" i="2"/>
  <c r="L13" i="2"/>
  <c r="K13" i="2"/>
  <c r="J13" i="2"/>
  <c r="I13" i="2"/>
  <c r="H13" i="2"/>
  <c r="G13" i="2"/>
  <c r="P12" i="2"/>
  <c r="O12" i="2"/>
  <c r="N12" i="2"/>
  <c r="M12" i="2"/>
  <c r="L12" i="2"/>
  <c r="K12" i="2"/>
  <c r="J12" i="2"/>
  <c r="I12" i="2"/>
  <c r="H12" i="2"/>
  <c r="G12" i="2"/>
  <c r="P11" i="2"/>
  <c r="O11" i="2"/>
  <c r="N11" i="2"/>
  <c r="M11" i="2"/>
  <c r="L11" i="2"/>
  <c r="K11" i="2"/>
  <c r="J11" i="2"/>
  <c r="I11" i="2"/>
  <c r="H11" i="2"/>
  <c r="G11" i="2"/>
  <c r="P10" i="2"/>
  <c r="O10" i="2"/>
  <c r="N10" i="2"/>
  <c r="M10" i="2"/>
  <c r="L10" i="2"/>
  <c r="K10" i="2"/>
  <c r="J10" i="2"/>
  <c r="I10" i="2"/>
  <c r="H10" i="2"/>
  <c r="G10" i="2"/>
  <c r="P9" i="2"/>
  <c r="O9" i="2"/>
  <c r="N9" i="2"/>
  <c r="M9" i="2"/>
  <c r="L9" i="2"/>
  <c r="K9" i="2"/>
  <c r="J9" i="2"/>
  <c r="I9" i="2"/>
  <c r="H9" i="2"/>
  <c r="G9" i="2"/>
  <c r="P8" i="2"/>
  <c r="O8" i="2"/>
  <c r="N8" i="2"/>
  <c r="M8" i="2"/>
  <c r="L8" i="2"/>
  <c r="K8" i="2"/>
  <c r="J8" i="2"/>
  <c r="I8" i="2"/>
  <c r="H8" i="2"/>
  <c r="G8" i="2"/>
  <c r="P7" i="2"/>
  <c r="O7" i="2"/>
  <c r="N7" i="2"/>
  <c r="M7" i="2"/>
  <c r="L7" i="2"/>
  <c r="K7" i="2"/>
  <c r="J7" i="2"/>
  <c r="I7" i="2"/>
  <c r="H7" i="2"/>
  <c r="G7" i="2"/>
  <c r="P6" i="2"/>
  <c r="O6" i="2"/>
  <c r="N6" i="2"/>
  <c r="M6" i="2"/>
  <c r="L6" i="2"/>
  <c r="K6" i="2"/>
  <c r="J6" i="2"/>
  <c r="I6" i="2"/>
  <c r="H6" i="2"/>
  <c r="G6" i="2"/>
  <c r="P5" i="2"/>
  <c r="O5" i="2"/>
  <c r="N5" i="2"/>
  <c r="M5" i="2"/>
  <c r="L5" i="2"/>
  <c r="K5" i="2"/>
  <c r="J5" i="2"/>
  <c r="I5" i="2"/>
  <c r="H5" i="2"/>
  <c r="G5" i="2"/>
  <c r="P4" i="2"/>
  <c r="O4" i="2"/>
  <c r="N4" i="2"/>
  <c r="M4" i="2"/>
  <c r="L4" i="2"/>
  <c r="K4" i="2"/>
  <c r="J4" i="2"/>
  <c r="I4" i="2"/>
  <c r="H4" i="2"/>
  <c r="G4" i="2"/>
  <c r="P3" i="2"/>
  <c r="O3" i="2"/>
  <c r="N3" i="2"/>
  <c r="M3" i="2"/>
  <c r="L3" i="2"/>
  <c r="K3" i="2"/>
  <c r="J3" i="2"/>
  <c r="I3" i="2"/>
  <c r="H3" i="2"/>
  <c r="G3" i="2"/>
  <c r="P2" i="2"/>
  <c r="O2" i="2"/>
  <c r="N2" i="2"/>
  <c r="M2" i="2"/>
  <c r="L2" i="2"/>
  <c r="K2" i="2"/>
  <c r="J2" i="2"/>
  <c r="I2" i="2"/>
  <c r="H2" i="2"/>
  <c r="G2" i="2"/>
  <c r="E5" i="3"/>
  <c r="E4" i="3"/>
  <c r="AB15" i="3" l="1" a="1"/>
  <c r="AB15" i="3" s="1"/>
  <c r="Y1" i="3"/>
  <c r="X1" i="3"/>
  <c r="W1" i="3"/>
  <c r="Z1" i="3"/>
  <c r="AJ1" i="3"/>
  <c r="AK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<sst xmlns="http://schemas.openxmlformats.org/spreadsheetml/2006/main" count="1966" uniqueCount="154">
  <si>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</si>
  <si>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</si>
  <si>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</si>
  <si>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</si>
  <si>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</si>
  <si>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</si>
  <si>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</si>
  <si>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</si>
  <si>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</si>
  <si>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</si>
  <si>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</si>
  <si>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</si>
  <si>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</si>
  <si>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</si>
  <si>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</si>
  <si>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</si>
  <si>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</si>
  <si>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</si>
  <si>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</si>
  <si>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</si>
  <si>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</si>
  <si>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</si>
  <si>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</si>
  <si>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</si>
  <si>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</si>
  <si>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</si>
  <si>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</si>
  <si>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</si>
  <si>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</si>
  <si>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</si>
  <si>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</si>
  <si>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</si>
  <si>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</si>
  <si>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</si>
  <si>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</si>
  <si>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</si>
  <si>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</si>
  <si>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</si>
  <si>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</si>
  <si>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</si>
  <si>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</si>
  <si>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</si>
  <si>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</si>
  <si>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</si>
  <si>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</si>
  <si>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</si>
  <si>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</si>
  <si>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</si>
  <si>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</si>
  <si>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</si>
  <si>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</si>
  <si>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</si>
  <si>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</si>
  <si>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</si>
  <si>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</si>
  <si>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</si>
  <si>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</si>
  <si>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</si>
  <si>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</si>
  <si>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</si>
  <si>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</si>
  <si>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</si>
  <si>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</si>
  <si>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</si>
  <si>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</si>
  <si>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</si>
  <si>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</si>
  <si>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</si>
  <si>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</si>
  <si>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</si>
  <si>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</si>
  <si>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</si>
  <si>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</si>
  <si>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</si>
  <si>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</si>
  <si>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</si>
  <si>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</si>
  <si>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</si>
  <si>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</si>
  <si>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</si>
  <si>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</si>
  <si>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</si>
  <si>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</si>
  <si>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</si>
  <si>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</si>
  <si>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</si>
  <si>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</si>
  <si>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</si>
  <si>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</si>
  <si>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</si>
  <si>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</si>
  <si>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</si>
  <si>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</si>
  <si>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</si>
  <si>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</si>
  <si>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</si>
  <si>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</si>
  <si>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</si>
  <si>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</si>
  <si>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</si>
  <si>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</si>
  <si>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</si>
  <si>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</si>
  <si>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</si>
  <si>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</si>
  <si>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</si>
  <si>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</si>
  <si>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</si>
  <si>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</si>
  <si>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</si>
  <si>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</si>
  <si>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</si>
  <si>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</si>
  <si>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</si>
  <si>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</si>
  <si>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</si>
  <si>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</si>
  <si>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</si>
  <si>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</si>
  <si>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Grand Total</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</si>
  <si>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</si>
  <si>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</si>
  <si>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</si>
  <si>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</si>
  <si>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</si>
  <si>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</si>
  <si>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</si>
  <si>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</si>
  <si>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</si>
  <si>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</si>
  <si>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</si>
  <si>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</si>
  <si>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</si>
  <si>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</si>
  <si>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</si>
  <si>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</si>
  <si>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</si>
  <si>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</si>
  <si>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</si>
  <si>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</si>
  <si>
    <t>Profit%</t>
  </si>
  <si>
    <t xml:space="preserve"> </t>
  </si>
  <si>
    <t>2021</t>
  </si>
  <si>
    <t>2022</t>
  </si>
  <si>
    <t>Years</t>
  </si>
  <si>
    <t>Quarters</t>
  </si>
  <si>
    <t>Direct Sales Total</t>
  </si>
  <si>
    <t>Online Total</t>
  </si>
  <si>
    <t>Wholesaler Total</t>
  </si>
  <si>
    <t xml:space="preserve">    </t>
  </si>
  <si>
    <t>Product Name</t>
  </si>
  <si>
    <t>Cost</t>
  </si>
  <si>
    <t>Rank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</si>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</sst>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9" fontId="0" fillId="0" borderId="0" xfId="1" applyFont="1"/>
    <xf numFmtId="166" fontId="0" fillId="0" borderId="0" xfId="0" applyNumberFormat="1"/>
  </cellXfs>
  <cellStyles count="2">
    <cellStyle name="Normal" xfId="0" builtinId="0"/>
    <cellStyle name="Percent" xfId="1" builtinId="5"/>
  </cellStyles>
  <dxfs count="41">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40"/>
      <tableStyleElement type="headerRow" dxfId="3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[Sales-Dashboard-practice-file.xlsx]Analysis!Daily</c:name>
    <c:fmtId val="3"/>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6"/>
            </a:solidFill>
            <a:ln>
              <a:noFill/>
            </a:ln>
            <a:effectLst/>
          </c:spPr>
          <c:cat>
            <c:strRef>
              <c:f>Analysis!$A$2:$A$33</c:f>
              <c:strCache>
                <c:ptCount val="31"/>
                <c:pt idx="0">
                  <c:v>17</c:v>
                </c:pt>
                <c:pt idx="1">
                  <c:v>31</c:v>
                </c:pt>
                <c:pt idx="2">
                  <c:v>7</c:v>
                </c:pt>
                <c:pt idx="3">
                  <c:v>13</c:v>
                </c:pt>
                <c:pt idx="4">
                  <c:v>29</c:v>
                </c:pt>
                <c:pt idx="5">
                  <c:v>14</c:v>
                </c:pt>
                <c:pt idx="6">
                  <c:v>19</c:v>
                </c:pt>
                <c:pt idx="7">
                  <c:v>21</c:v>
                </c:pt>
                <c:pt idx="8">
                  <c:v>4</c:v>
                </c:pt>
                <c:pt idx="9">
                  <c:v>22</c:v>
                </c:pt>
                <c:pt idx="10">
                  <c:v>27</c:v>
                </c:pt>
                <c:pt idx="11">
                  <c:v>24</c:v>
                </c:pt>
                <c:pt idx="12">
                  <c:v>5</c:v>
                </c:pt>
                <c:pt idx="13">
                  <c:v>11</c:v>
                </c:pt>
                <c:pt idx="14">
                  <c:v>15</c:v>
                </c:pt>
                <c:pt idx="15">
                  <c:v>16</c:v>
                </c:pt>
                <c:pt idx="16">
                  <c:v>1</c:v>
                </c:pt>
                <c:pt idx="17">
                  <c:v>2</c:v>
                </c:pt>
                <c:pt idx="18">
                  <c:v>28</c:v>
                </c:pt>
                <c:pt idx="19">
                  <c:v>26</c:v>
                </c:pt>
                <c:pt idx="20">
                  <c:v>8</c:v>
                </c:pt>
                <c:pt idx="21">
                  <c:v>6</c:v>
                </c:pt>
                <c:pt idx="22">
                  <c:v>12</c:v>
                </c:pt>
                <c:pt idx="23">
                  <c:v>10</c:v>
                </c:pt>
                <c:pt idx="24">
                  <c:v>30</c:v>
                </c:pt>
                <c:pt idx="25">
                  <c:v>9</c:v>
                </c:pt>
                <c:pt idx="26">
                  <c:v>18</c:v>
                </c:pt>
                <c:pt idx="27">
                  <c:v>25</c:v>
                </c:pt>
                <c:pt idx="28">
                  <c:v>23</c:v>
                </c:pt>
                <c:pt idx="29">
                  <c:v>3</c:v>
                </c:pt>
                <c:pt idx="30">
                  <c:v>20</c:v>
                </c:pt>
              </c:strCache>
            </c:strRef>
          </c:cat>
          <c:val>
            <c:numRef>
              <c:f>Analysis!$B$2:$B$33</c:f>
              <c:numCache>
                <c:formatCode>[$$-409]#,##0.00</c:formatCode>
                <c:ptCount val="31"/>
                <c:pt idx="0">
                  <c:v>3659.24</c:v>
                </c:pt>
                <c:pt idx="1">
                  <c:v>6920.0999999999995</c:v>
                </c:pt>
                <c:pt idx="2">
                  <c:v>7132.79</c:v>
                </c:pt>
                <c:pt idx="3">
                  <c:v>8084.26</c:v>
                </c:pt>
                <c:pt idx="4">
                  <c:v>8794.48</c:v>
                </c:pt>
                <c:pt idx="5">
                  <c:v>9461.1400000000012</c:v>
                </c:pt>
                <c:pt idx="6">
                  <c:v>10204.229999999998</c:v>
                </c:pt>
                <c:pt idx="7">
                  <c:v>10665.4</c:v>
                </c:pt>
                <c:pt idx="8">
                  <c:v>11312.2</c:v>
                </c:pt>
                <c:pt idx="9">
                  <c:v>11315.839999999997</c:v>
                </c:pt>
                <c:pt idx="10">
                  <c:v>11440.67</c:v>
                </c:pt>
                <c:pt idx="11">
                  <c:v>11488.4</c:v>
                </c:pt>
                <c:pt idx="12">
                  <c:v>11711.449999999999</c:v>
                </c:pt>
                <c:pt idx="13">
                  <c:v>11915.58</c:v>
                </c:pt>
                <c:pt idx="14">
                  <c:v>12189.7</c:v>
                </c:pt>
                <c:pt idx="15">
                  <c:v>12762.63</c:v>
                </c:pt>
                <c:pt idx="16">
                  <c:v>13167.810000000001</c:v>
                </c:pt>
                <c:pt idx="17">
                  <c:v>13210.220000000001</c:v>
                </c:pt>
                <c:pt idx="18">
                  <c:v>13306.16</c:v>
                </c:pt>
                <c:pt idx="19">
                  <c:v>13710.079999999998</c:v>
                </c:pt>
                <c:pt idx="20">
                  <c:v>14262.46</c:v>
                </c:pt>
                <c:pt idx="21">
                  <c:v>14365.540000000005</c:v>
                </c:pt>
                <c:pt idx="22">
                  <c:v>14837.359999999999</c:v>
                </c:pt>
                <c:pt idx="23">
                  <c:v>15229.35</c:v>
                </c:pt>
                <c:pt idx="24">
                  <c:v>16666.269999999997</c:v>
                </c:pt>
                <c:pt idx="25">
                  <c:v>16824.670000000002</c:v>
                </c:pt>
                <c:pt idx="26">
                  <c:v>18582.390000000003</c:v>
                </c:pt>
                <c:pt idx="27">
                  <c:v>18688.430000000004</c:v>
                </c:pt>
                <c:pt idx="28">
                  <c:v>18818.189999999999</c:v>
                </c:pt>
                <c:pt idx="29">
                  <c:v>20202.099999999995</c:v>
                </c:pt>
                <c:pt idx="30">
                  <c:v>20482.78</c:v>
                </c:pt>
              </c:numCache>
            </c:numRef>
          </c:val>
          <c:extLst>
            <c:ext xmlns:c16="http://schemas.microsoft.com/office/drawing/2014/chart" uri="{C3380CC4-5D6E-409C-BE32-E72D297353CC}">
              <c16:uniqueId val="{00000000-5EB0-4AD9-8D41-4C1839AB256C}"/>
            </c:ext>
          </c:extLst>
        </c:ser>
        <c:dLbls>
          <c:showLegendKey val="0"/>
          <c:showVal val="0"/>
          <c:showCatName val="0"/>
          <c:showSerName val="0"/>
          <c:showPercent val="0"/>
          <c:showBubbleSize val="0"/>
        </c:dLbls>
        <c:axId val="751306528"/>
        <c:axId val="751303616"/>
      </c:areaChart>
      <c:catAx>
        <c:axId val="75130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03616"/>
        <c:crosses val="autoZero"/>
        <c:auto val="1"/>
        <c:lblAlgn val="ctr"/>
        <c:lblOffset val="100"/>
        <c:noMultiLvlLbl val="0"/>
      </c:catAx>
      <c:valAx>
        <c:axId val="75130361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065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6">
                <a:tint val="77000"/>
              </a:schemeClr>
            </a:solidFill>
            <a:ln>
              <a:noFill/>
            </a:ln>
            <a:effectLst/>
          </c:spPr>
          <c:invertIfNegative val="0"/>
          <c:trendline>
            <c:spPr>
              <a:ln w="19050" cap="rnd">
                <a:solidFill>
                  <a:schemeClr val="accent6">
                    <a:tint val="77000"/>
                  </a:schemeClr>
                </a:solidFill>
                <a:prstDash val="sysDot"/>
              </a:ln>
              <a:effectLst/>
            </c:spPr>
            <c:trendlineType val="linear"/>
            <c:dispRSqr val="0"/>
            <c:dispEq val="0"/>
          </c:trendline>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Analysis!$M$3:$M$14</c:f>
              <c:numCache>
                <c:formatCode>[$$-409]#,##0.00</c:formatCode>
                <c:ptCount val="12"/>
                <c:pt idx="0">
                  <c:v>26579.11</c:v>
                </c:pt>
                <c:pt idx="1">
                  <c:v>28616.65</c:v>
                </c:pt>
                <c:pt idx="2">
                  <c:v>30533.710000000003</c:v>
                </c:pt>
                <c:pt idx="3">
                  <c:v>30857.300000000003</c:v>
                </c:pt>
                <c:pt idx="4">
                  <c:v>30910.45</c:v>
                </c:pt>
                <c:pt idx="5">
                  <c:v>33500.69000000001</c:v>
                </c:pt>
                <c:pt idx="6">
                  <c:v>35242.810000000005</c:v>
                </c:pt>
                <c:pt idx="7">
                  <c:v>35251.79</c:v>
                </c:pt>
                <c:pt idx="8">
                  <c:v>35350.400000000016</c:v>
                </c:pt>
                <c:pt idx="9">
                  <c:v>36124.07</c:v>
                </c:pt>
                <c:pt idx="10">
                  <c:v>37097.979999999996</c:v>
                </c:pt>
                <c:pt idx="11">
                  <c:v>41346.959999999992</c:v>
                </c:pt>
              </c:numCache>
            </c:numRef>
          </c:val>
          <c:extLst>
            <c:ext xmlns:c16="http://schemas.microsoft.com/office/drawing/2014/chart" uri="{C3380CC4-5D6E-409C-BE32-E72D297353CC}">
              <c16:uniqueId val="{00000000-B5CE-4E12-8875-41529E23083D}"/>
            </c:ext>
          </c:extLst>
        </c:ser>
        <c:ser>
          <c:idx val="1"/>
          <c:order val="1"/>
          <c:tx>
            <c:strRef>
              <c:f>Analysis!$N$2</c:f>
              <c:strCache>
                <c:ptCount val="1"/>
                <c:pt idx="0">
                  <c:v>Profit</c:v>
                </c:pt>
              </c:strCache>
            </c:strRef>
          </c:tx>
          <c:spPr>
            <a:solidFill>
              <a:schemeClr val="accent6">
                <a:shade val="76000"/>
              </a:schemeClr>
            </a:solidFill>
            <a:ln>
              <a:noFill/>
            </a:ln>
            <a:effectLst/>
          </c:spPr>
          <c:invertIfNegative val="0"/>
          <c:dLbls>
            <c:dLbl>
              <c:idx val="0"/>
              <c:tx>
                <c:rich>
                  <a:bodyPr/>
                  <a:lstStyle/>
                  <a:p>
                    <a:fld id="{8ABD7980-CD60-4283-A900-C7DFC07E5CAB}"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B5CE-4E12-8875-41529E23083D}"/>
                </c:ext>
              </c:extLst>
            </c:dLbl>
            <c:dLbl>
              <c:idx val="1"/>
              <c:tx>
                <c:rich>
                  <a:bodyPr/>
                  <a:lstStyle/>
                  <a:p>
                    <a:fld id="{D6A727C8-05B6-4458-B202-1F08BF6812F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5CE-4E12-8875-41529E23083D}"/>
                </c:ext>
              </c:extLst>
            </c:dLbl>
            <c:dLbl>
              <c:idx val="2"/>
              <c:tx>
                <c:rich>
                  <a:bodyPr/>
                  <a:lstStyle/>
                  <a:p>
                    <a:fld id="{37FA9A3A-0CFF-4287-A8FC-A3626CF091B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5CE-4E12-8875-41529E23083D}"/>
                </c:ext>
              </c:extLst>
            </c:dLbl>
            <c:dLbl>
              <c:idx val="3"/>
              <c:tx>
                <c:rich>
                  <a:bodyPr/>
                  <a:lstStyle/>
                  <a:p>
                    <a:fld id="{DC935548-7B96-4875-B09A-0079C28723E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5CE-4E12-8875-41529E23083D}"/>
                </c:ext>
              </c:extLst>
            </c:dLbl>
            <c:dLbl>
              <c:idx val="4"/>
              <c:tx>
                <c:rich>
                  <a:bodyPr/>
                  <a:lstStyle/>
                  <a:p>
                    <a:fld id="{42A54836-E0AA-4D3C-964D-111A02A69B3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5CE-4E12-8875-41529E23083D}"/>
                </c:ext>
              </c:extLst>
            </c:dLbl>
            <c:dLbl>
              <c:idx val="5"/>
              <c:tx>
                <c:rich>
                  <a:bodyPr/>
                  <a:lstStyle/>
                  <a:p>
                    <a:fld id="{896E141A-4515-4F16-A337-FE13C708219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5CE-4E12-8875-41529E23083D}"/>
                </c:ext>
              </c:extLst>
            </c:dLbl>
            <c:dLbl>
              <c:idx val="6"/>
              <c:tx>
                <c:rich>
                  <a:bodyPr/>
                  <a:lstStyle/>
                  <a:p>
                    <a:fld id="{4D9896D1-714B-47DB-A51D-3E0136A32DB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5CE-4E12-8875-41529E23083D}"/>
                </c:ext>
              </c:extLst>
            </c:dLbl>
            <c:dLbl>
              <c:idx val="7"/>
              <c:tx>
                <c:rich>
                  <a:bodyPr/>
                  <a:lstStyle/>
                  <a:p>
                    <a:fld id="{A9BA1DE9-9CE6-4C90-94F8-1685014EA69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5CE-4E12-8875-41529E23083D}"/>
                </c:ext>
              </c:extLst>
            </c:dLbl>
            <c:dLbl>
              <c:idx val="8"/>
              <c:tx>
                <c:rich>
                  <a:bodyPr/>
                  <a:lstStyle/>
                  <a:p>
                    <a:fld id="{8FA28764-272B-4C94-8B77-D02CD7B40E3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5CE-4E12-8875-41529E23083D}"/>
                </c:ext>
              </c:extLst>
            </c:dLbl>
            <c:dLbl>
              <c:idx val="9"/>
              <c:tx>
                <c:rich>
                  <a:bodyPr/>
                  <a:lstStyle/>
                  <a:p>
                    <a:fld id="{6407371E-7702-4DDE-8297-BBAF8026A3B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5CE-4E12-8875-41529E23083D}"/>
                </c:ext>
              </c:extLst>
            </c:dLbl>
            <c:dLbl>
              <c:idx val="10"/>
              <c:tx>
                <c:rich>
                  <a:bodyPr/>
                  <a:lstStyle/>
                  <a:p>
                    <a:fld id="{872F59BC-150E-4877-A826-7E2402DD97C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5CE-4E12-8875-41529E23083D}"/>
                </c:ext>
              </c:extLst>
            </c:dLbl>
            <c:dLbl>
              <c:idx val="11"/>
              <c:tx>
                <c:rich>
                  <a:bodyPr/>
                  <a:lstStyle/>
                  <a:p>
                    <a:fld id="{04D08A44-F0CC-4D81-84F2-41A0B206DE0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5CE-4E12-8875-41529E23083D}"/>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Analysis!$N$3:$N$14</c:f>
              <c:numCache>
                <c:formatCode>[$$-409]#,##0.00</c:formatCode>
                <c:ptCount val="12"/>
                <c:pt idx="0">
                  <c:v>5297.1100000000006</c:v>
                </c:pt>
                <c:pt idx="1">
                  <c:v>5179.6500000000015</c:v>
                </c:pt>
                <c:pt idx="2">
                  <c:v>5654.7100000000028</c:v>
                </c:pt>
                <c:pt idx="3">
                  <c:v>5516.3000000000029</c:v>
                </c:pt>
                <c:pt idx="4">
                  <c:v>4384.4500000000007</c:v>
                </c:pt>
                <c:pt idx="5">
                  <c:v>5658.6900000000096</c:v>
                </c:pt>
                <c:pt idx="6">
                  <c:v>6484.8100000000049</c:v>
                </c:pt>
                <c:pt idx="7">
                  <c:v>5373.7900000000009</c:v>
                </c:pt>
                <c:pt idx="8">
                  <c:v>5519.400000000016</c:v>
                </c:pt>
                <c:pt idx="9">
                  <c:v>6818.07</c:v>
                </c:pt>
                <c:pt idx="10">
                  <c:v>5963.9799999999959</c:v>
                </c:pt>
                <c:pt idx="11">
                  <c:v>7056.9599999999919</c:v>
                </c:pt>
              </c:numCache>
            </c:numRef>
          </c:val>
          <c:extLst>
            <c:ext xmlns:c15="http://schemas.microsoft.com/office/drawing/2012/chart" uri="{02D57815-91ED-43cb-92C2-25804820EDAC}">
              <c15:datalabelsRange>
                <c15:f>Analysis!$O$3:$O$14</c15:f>
                <c15:dlblRangeCache>
                  <c:ptCount val="12"/>
                  <c:pt idx="0">
                    <c:v>25%</c:v>
                  </c:pt>
                  <c:pt idx="1">
                    <c:v>22%</c:v>
                  </c:pt>
                  <c:pt idx="2">
                    <c:v>23%</c:v>
                  </c:pt>
                  <c:pt idx="3">
                    <c:v>22%</c:v>
                  </c:pt>
                  <c:pt idx="4">
                    <c:v>17%</c:v>
                  </c:pt>
                  <c:pt idx="5">
                    <c:v>20%</c:v>
                  </c:pt>
                  <c:pt idx="6">
                    <c:v>23%</c:v>
                  </c:pt>
                  <c:pt idx="7">
                    <c:v>18%</c:v>
                  </c:pt>
                  <c:pt idx="8">
                    <c:v>19%</c:v>
                  </c:pt>
                  <c:pt idx="9">
                    <c:v>23%</c:v>
                  </c:pt>
                  <c:pt idx="10">
                    <c:v>19%</c:v>
                  </c:pt>
                  <c:pt idx="11">
                    <c:v>21%</c:v>
                  </c:pt>
                </c15:dlblRangeCache>
              </c15:datalabelsRange>
            </c:ext>
            <c:ext xmlns:c16="http://schemas.microsoft.com/office/drawing/2014/chart" uri="{C3380CC4-5D6E-409C-BE32-E72D297353CC}">
              <c16:uniqueId val="{0000000D-B5CE-4E12-8875-41529E23083D}"/>
            </c:ext>
          </c:extLst>
        </c:ser>
        <c:dLbls>
          <c:showLegendKey val="0"/>
          <c:showVal val="0"/>
          <c:showCatName val="0"/>
          <c:showSerName val="0"/>
          <c:showPercent val="0"/>
          <c:showBubbleSize val="0"/>
        </c:dLbls>
        <c:gapWidth val="50"/>
        <c:overlap val="100"/>
        <c:axId val="989564672"/>
        <c:axId val="989566336"/>
      </c:barChart>
      <c:catAx>
        <c:axId val="98956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6336"/>
        <c:crosses val="autoZero"/>
        <c:auto val="1"/>
        <c:lblAlgn val="ctr"/>
        <c:lblOffset val="100"/>
        <c:noMultiLvlLbl val="0"/>
      </c:catAx>
      <c:valAx>
        <c:axId val="9895663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4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20644579241594238"/>
          <c:y val="2.0702109853323349E-2"/>
          <c:w val="0.72442823945480295"/>
          <c:h val="0.85349114759324862"/>
        </c:manualLayout>
      </c:layout>
      <c:barChart>
        <c:barDir val="bar"/>
        <c:grouping val="clustered"/>
        <c:varyColors val="0"/>
        <c:ser>
          <c:idx val="0"/>
          <c:order val="0"/>
          <c:spPr>
            <a:solidFill>
              <a:schemeClr val="accent6"/>
            </a:solidFill>
            <a:ln>
              <a:noFill/>
            </a:ln>
            <a:effectLst/>
          </c:spPr>
          <c:invertIfNegative val="0"/>
          <c:cat>
            <c:strRef>
              <c:f>Analysis!$AB$15:$AB$24</c:f>
              <c:strCache>
                <c:ptCount val="10"/>
                <c:pt idx="0">
                  <c:v>Product33</c:v>
                </c:pt>
                <c:pt idx="1">
                  <c:v>Product34</c:v>
                </c:pt>
                <c:pt idx="2">
                  <c:v>Product35</c:v>
                </c:pt>
                <c:pt idx="3">
                  <c:v>Product36</c:v>
                </c:pt>
                <c:pt idx="4">
                  <c:v>Product37</c:v>
                </c:pt>
                <c:pt idx="5">
                  <c:v>Product38</c:v>
                </c:pt>
                <c:pt idx="6">
                  <c:v>Product39</c:v>
                </c:pt>
                <c:pt idx="7">
                  <c:v>Product40</c:v>
                </c:pt>
                <c:pt idx="8">
                  <c:v>Product41</c:v>
                </c:pt>
                <c:pt idx="9">
                  <c:v>Product42</c:v>
                </c:pt>
              </c:strCache>
            </c:strRef>
          </c:cat>
          <c:val>
            <c:numRef>
              <c:f>Analysis!$AC$15:$AC$24</c:f>
              <c:numCache>
                <c:formatCode>General</c:formatCode>
                <c:ptCount val="10"/>
                <c:pt idx="0">
                  <c:v>13645.800000000001</c:v>
                </c:pt>
                <c:pt idx="1">
                  <c:v>8978.2000000000007</c:v>
                </c:pt>
                <c:pt idx="2">
                  <c:v>703.5</c:v>
                </c:pt>
                <c:pt idx="3">
                  <c:v>7222.5</c:v>
                </c:pt>
                <c:pt idx="4">
                  <c:v>5145.6000000000004</c:v>
                </c:pt>
                <c:pt idx="5">
                  <c:v>8871.1200000000008</c:v>
                </c:pt>
                <c:pt idx="6">
                  <c:v>3957.15</c:v>
                </c:pt>
                <c:pt idx="7">
                  <c:v>7718.4000000000005</c:v>
                </c:pt>
                <c:pt idx="8">
                  <c:v>22952.16</c:v>
                </c:pt>
                <c:pt idx="9">
                  <c:v>20574</c:v>
                </c:pt>
              </c:numCache>
            </c:numRef>
          </c:val>
          <c:extLst>
            <c:ext xmlns:c16="http://schemas.microsoft.com/office/drawing/2014/chart" uri="{C3380CC4-5D6E-409C-BE32-E72D297353CC}">
              <c16:uniqueId val="{00000000-740B-4D1E-B9B2-9D96ACB43BF9}"/>
            </c:ext>
          </c:extLst>
        </c:ser>
        <c:dLbls>
          <c:dLblPos val="outEnd"/>
          <c:showLegendKey val="0"/>
          <c:showVal val="0"/>
          <c:showCatName val="0"/>
          <c:showSerName val="0"/>
          <c:showPercent val="0"/>
          <c:showBubbleSize val="0"/>
        </c:dLbls>
        <c:gapWidth val="50"/>
        <c:axId val="257077216"/>
        <c:axId val="257079712"/>
      </c:barChart>
      <c:catAx>
        <c:axId val="257077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079712"/>
        <c:crosses val="autoZero"/>
        <c:auto val="1"/>
        <c:lblAlgn val="ctr"/>
        <c:lblOffset val="100"/>
        <c:noMultiLvlLbl val="0"/>
      </c:catAx>
      <c:valAx>
        <c:axId val="257079712"/>
        <c:scaling>
          <c:orientation val="minMax"/>
        </c:scaling>
        <c:delete val="1"/>
        <c:axPos val="b"/>
        <c:numFmt formatCode="General" sourceLinked="1"/>
        <c:majorTickMark val="none"/>
        <c:minorTickMark val="none"/>
        <c:tickLblPos val="nextTo"/>
        <c:crossAx val="25707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[Sales-Dashboard-practice-file.xlsx]Analysis!SalesType</c:name>
    <c:fmtId val="3"/>
  </c:pivotSource>
  <c:chart>
    <c:autoTitleDeleted val="1"/>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hade val="65000"/>
            </a:schemeClr>
          </a:solidFill>
          <a:ln>
            <a:noFill/>
          </a:ln>
          <a:effectLst>
            <a:outerShdw blurRad="317500" algn="ctr" rotWithShape="0">
              <a:prstClr val="black">
                <a:alpha val="25000"/>
              </a:prstClr>
            </a:outerShdw>
          </a:effectLst>
        </c:spPr>
        <c:dLbl>
          <c:idx val="0"/>
          <c:layout>
            <c:manualLayout>
              <c:x val="4.1051935295559193E-2"/>
              <c:y val="7.570057492715756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52023358629882066"/>
                  <c:h val="0.42571113599472238"/>
                </c:manualLayout>
              </c15:layout>
            </c:ext>
          </c:extLst>
        </c:dLbl>
      </c:pivotFmt>
      <c:pivotFmt>
        <c:idx val="7"/>
        <c:spPr>
          <a:solidFill>
            <a:schemeClr val="accent6"/>
          </a:solidFill>
          <a:ln>
            <a:noFill/>
          </a:ln>
          <a:effectLst>
            <a:outerShdw blurRad="317500" algn="ctr" rotWithShape="0">
              <a:prstClr val="black">
                <a:alpha val="25000"/>
              </a:prstClr>
            </a:outerShdw>
          </a:effectLst>
        </c:spPr>
        <c:dLbl>
          <c:idx val="0"/>
          <c:layout>
            <c:manualLayout>
              <c:x val="-0.13978252539118674"/>
              <c:y val="-6.932863438162779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2264090921467797"/>
                  <c:h val="0.26424601211195309"/>
                </c:manualLayout>
              </c15:layout>
            </c:ext>
          </c:extLst>
        </c:dLbl>
      </c:pivotFmt>
      <c:pivotFmt>
        <c:idx val="8"/>
        <c:spPr>
          <a:solidFill>
            <a:schemeClr val="accent6">
              <a:tint val="65000"/>
            </a:schemeClr>
          </a:solidFill>
          <a:ln>
            <a:noFill/>
          </a:ln>
          <a:effectLst>
            <a:outerShdw blurRad="317500" algn="ctr" rotWithShape="0">
              <a:prstClr val="black">
                <a:alpha val="25000"/>
              </a:prstClr>
            </a:outerShdw>
          </a:effectLst>
        </c:spPr>
        <c:dLbl>
          <c:idx val="0"/>
          <c:layout>
            <c:manualLayout>
              <c:x val="-0.1465340274775376"/>
              <c:y val="0.1136654427402064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50336479296876813"/>
                  <c:h val="0.34497828470902087"/>
                </c:manualLayout>
              </c15:layout>
            </c:ext>
          </c:extLst>
        </c:dLbl>
      </c:pivotFmt>
    </c:pivotFmts>
    <c:plotArea>
      <c:layout/>
      <c:pieChart>
        <c:varyColors val="1"/>
        <c:ser>
          <c:idx val="0"/>
          <c:order val="0"/>
          <c:tx>
            <c:strRef>
              <c:f>Analysis!$AN$1</c:f>
              <c:strCache>
                <c:ptCount val="1"/>
                <c:pt idx="0">
                  <c:v>Total</c:v>
                </c:pt>
              </c:strCache>
            </c:strRef>
          </c:tx>
          <c:dPt>
            <c:idx val="0"/>
            <c:bubble3D val="0"/>
            <c:spPr>
              <a:solidFill>
                <a:schemeClr val="accent6">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E8B-4521-8E3E-49D0EEFFC931}"/>
              </c:ext>
            </c:extLst>
          </c:dPt>
          <c:dPt>
            <c:idx val="1"/>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E8B-4521-8E3E-49D0EEFFC931}"/>
              </c:ext>
            </c:extLst>
          </c:dPt>
          <c:dPt>
            <c:idx val="2"/>
            <c:bubble3D val="0"/>
            <c:spPr>
              <a:solidFill>
                <a:schemeClr val="accent6">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E8B-4521-8E3E-49D0EEFFC931}"/>
              </c:ext>
            </c:extLst>
          </c:dPt>
          <c:dLbls>
            <c:dLbl>
              <c:idx val="0"/>
              <c:layout>
                <c:manualLayout>
                  <c:x val="-0.1465340274775376"/>
                  <c:y val="0.1136654427402064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50336479296876813"/>
                      <c:h val="0.34497828470902087"/>
                    </c:manualLayout>
                  </c15:layout>
                </c:ext>
                <c:ext xmlns:c16="http://schemas.microsoft.com/office/drawing/2014/chart" uri="{C3380CC4-5D6E-409C-BE32-E72D297353CC}">
                  <c16:uniqueId val="{00000001-4E8B-4521-8E3E-49D0EEFFC931}"/>
                </c:ext>
              </c:extLst>
            </c:dLbl>
            <c:dLbl>
              <c:idx val="1"/>
              <c:layout>
                <c:manualLayout>
                  <c:x val="-0.13978252539118674"/>
                  <c:y val="-6.932863438162779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32264090921467797"/>
                      <c:h val="0.26424601211195309"/>
                    </c:manualLayout>
                  </c15:layout>
                </c:ext>
                <c:ext xmlns:c16="http://schemas.microsoft.com/office/drawing/2014/chart" uri="{C3380CC4-5D6E-409C-BE32-E72D297353CC}">
                  <c16:uniqueId val="{00000003-4E8B-4521-8E3E-49D0EEFFC931}"/>
                </c:ext>
              </c:extLst>
            </c:dLbl>
            <c:dLbl>
              <c:idx val="2"/>
              <c:layout>
                <c:manualLayout>
                  <c:x val="4.1051935295559193E-2"/>
                  <c:y val="7.5700574927157566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52023358629882066"/>
                      <c:h val="0.42571113599472238"/>
                    </c:manualLayout>
                  </c15:layout>
                </c:ext>
                <c:ext xmlns:c16="http://schemas.microsoft.com/office/drawing/2014/chart" uri="{C3380CC4-5D6E-409C-BE32-E72D297353CC}">
                  <c16:uniqueId val="{00000005-4E8B-4521-8E3E-49D0EEFFC93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Wholesaler</c:v>
                </c:pt>
                <c:pt idx="1">
                  <c:v>Online</c:v>
                </c:pt>
                <c:pt idx="2">
                  <c:v>Direct Sales</c:v>
                </c:pt>
              </c:strCache>
            </c:strRef>
          </c:cat>
          <c:val>
            <c:numRef>
              <c:f>Analysis!$AN$2:$AN$4</c:f>
              <c:numCache>
                <c:formatCode>General</c:formatCode>
                <c:ptCount val="3"/>
                <c:pt idx="0">
                  <c:v>59347.900000000009</c:v>
                </c:pt>
                <c:pt idx="1">
                  <c:v>133923.87000000002</c:v>
                </c:pt>
                <c:pt idx="2">
                  <c:v>208140.15000000005</c:v>
                </c:pt>
              </c:numCache>
            </c:numRef>
          </c:val>
          <c:extLst>
            <c:ext xmlns:c16="http://schemas.microsoft.com/office/drawing/2014/chart" uri="{C3380CC4-5D6E-409C-BE32-E72D297353CC}">
              <c16:uniqueId val="{00000006-4E8B-4521-8E3E-49D0EEFFC931}"/>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[Sales-Dashboard-practice-file.xlsx]Analysis!PaymentMode</c:name>
    <c:fmtId val="3"/>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tint val="77000"/>
            </a:schemeClr>
          </a:solidFill>
          <a:ln w="19050">
            <a:solidFill>
              <a:schemeClr val="lt1"/>
            </a:solidFill>
          </a:ln>
          <a:effectLst/>
        </c:spPr>
      </c:pivotFmt>
      <c:pivotFmt>
        <c:idx val="3"/>
        <c:spPr>
          <a:solidFill>
            <a:schemeClr val="accent6">
              <a:shade val="76000"/>
            </a:schemeClr>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tint val="77000"/>
            </a:schemeClr>
          </a:solidFill>
          <a:ln w="19050">
            <a:solidFill>
              <a:schemeClr val="lt1"/>
            </a:solidFill>
          </a:ln>
          <a:effectLst/>
        </c:spPr>
      </c:pivotFmt>
      <c:pivotFmt>
        <c:idx val="6"/>
        <c:spPr>
          <a:solidFill>
            <a:schemeClr val="accent6">
              <a:shade val="76000"/>
            </a:schemeClr>
          </a:solidFill>
          <a:ln w="19050">
            <a:solidFill>
              <a:schemeClr val="lt1"/>
            </a:solidFill>
          </a:ln>
          <a:effectLst/>
        </c:spPr>
      </c:pivotFmt>
    </c:pivotFmts>
    <c:plotArea>
      <c:layout/>
      <c:pieChart>
        <c:varyColors val="1"/>
        <c:ser>
          <c:idx val="0"/>
          <c:order val="0"/>
          <c:tx>
            <c:strRef>
              <c:f>Analysis!$AQ$1</c:f>
              <c:strCache>
                <c:ptCount val="1"/>
                <c:pt idx="0">
                  <c:v>Total</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00DB-49B6-9E45-BB6CB2C66676}"/>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00DB-49B6-9E45-BB6CB2C666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General</c:formatCode>
                <c:ptCount val="2"/>
                <c:pt idx="0">
                  <c:v>199516.90000000008</c:v>
                </c:pt>
                <c:pt idx="1">
                  <c:v>201895.01999999993</c:v>
                </c:pt>
              </c:numCache>
            </c:numRef>
          </c:val>
          <c:extLst>
            <c:ext xmlns:c16="http://schemas.microsoft.com/office/drawing/2014/chart" uri="{C3380CC4-5D6E-409C-BE32-E72D297353CC}">
              <c16:uniqueId val="{00000004-00DB-49B6-9E45-BB6CB2C6667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accent6">
                <a:tint val="77000"/>
              </a:schemeClr>
            </a:solidFill>
            <a:ln>
              <a:noFill/>
            </a:ln>
            <a:effectLst/>
          </c:spPr>
          <c:invertIfNegative val="0"/>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Analysis!$M$3:$M$14</c:f>
              <c:numCache>
                <c:formatCode>[$$-409]#,##0.00</c:formatCode>
                <c:ptCount val="12"/>
                <c:pt idx="0">
                  <c:v>26579.11</c:v>
                </c:pt>
                <c:pt idx="1">
                  <c:v>28616.65</c:v>
                </c:pt>
                <c:pt idx="2">
                  <c:v>30533.710000000003</c:v>
                </c:pt>
                <c:pt idx="3">
                  <c:v>30857.300000000003</c:v>
                </c:pt>
                <c:pt idx="4">
                  <c:v>30910.45</c:v>
                </c:pt>
                <c:pt idx="5">
                  <c:v>33500.69000000001</c:v>
                </c:pt>
                <c:pt idx="6">
                  <c:v>35242.810000000005</c:v>
                </c:pt>
                <c:pt idx="7">
                  <c:v>35251.79</c:v>
                </c:pt>
                <c:pt idx="8">
                  <c:v>35350.400000000016</c:v>
                </c:pt>
                <c:pt idx="9">
                  <c:v>36124.07</c:v>
                </c:pt>
                <c:pt idx="10">
                  <c:v>37097.979999999996</c:v>
                </c:pt>
                <c:pt idx="11">
                  <c:v>41346.959999999992</c:v>
                </c:pt>
              </c:numCache>
            </c:numRef>
          </c:val>
          <c:extLst>
            <c:ext xmlns:c16="http://schemas.microsoft.com/office/drawing/2014/chart" uri="{C3380CC4-5D6E-409C-BE32-E72D297353CC}">
              <c16:uniqueId val="{00000000-E149-4484-85C5-D554E1848912}"/>
            </c:ext>
          </c:extLst>
        </c:ser>
        <c:ser>
          <c:idx val="1"/>
          <c:order val="1"/>
          <c:tx>
            <c:strRef>
              <c:f>Analysis!$N$2</c:f>
              <c:strCache>
                <c:ptCount val="1"/>
                <c:pt idx="0">
                  <c:v>Profit</c:v>
                </c:pt>
              </c:strCache>
            </c:strRef>
          </c:tx>
          <c:spPr>
            <a:solidFill>
              <a:schemeClr val="accent6">
                <a:shade val="76000"/>
              </a:schemeClr>
            </a:solidFill>
            <a:ln>
              <a:noFill/>
            </a:ln>
            <a:effectLst/>
          </c:spPr>
          <c:invertIfNegative val="0"/>
          <c:dLbls>
            <c:dLbl>
              <c:idx val="0"/>
              <c:tx>
                <c:rich>
                  <a:bodyPr/>
                  <a:lstStyle/>
                  <a:p>
                    <a:fld id="{0A9BF642-EB37-445F-A195-33E2B60017F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149-4484-85C5-D554E1848912}"/>
                </c:ext>
              </c:extLst>
            </c:dLbl>
            <c:dLbl>
              <c:idx val="1"/>
              <c:tx>
                <c:rich>
                  <a:bodyPr/>
                  <a:lstStyle/>
                  <a:p>
                    <a:fld id="{A81D4C45-BDF5-4B32-AE3E-5F7B3C68680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149-4484-85C5-D554E1848912}"/>
                </c:ext>
              </c:extLst>
            </c:dLbl>
            <c:dLbl>
              <c:idx val="2"/>
              <c:tx>
                <c:rich>
                  <a:bodyPr/>
                  <a:lstStyle/>
                  <a:p>
                    <a:fld id="{892D1B0F-464C-42CC-9D75-9DCCA507A1B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149-4484-85C5-D554E1848912}"/>
                </c:ext>
              </c:extLst>
            </c:dLbl>
            <c:dLbl>
              <c:idx val="3"/>
              <c:tx>
                <c:rich>
                  <a:bodyPr/>
                  <a:lstStyle/>
                  <a:p>
                    <a:fld id="{398A1D28-409F-4F70-A9CE-7204A38E867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149-4484-85C5-D554E1848912}"/>
                </c:ext>
              </c:extLst>
            </c:dLbl>
            <c:dLbl>
              <c:idx val="4"/>
              <c:tx>
                <c:rich>
                  <a:bodyPr/>
                  <a:lstStyle/>
                  <a:p>
                    <a:fld id="{A8491657-2270-4397-9EEC-7996F8D227E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149-4484-85C5-D554E1848912}"/>
                </c:ext>
              </c:extLst>
            </c:dLbl>
            <c:dLbl>
              <c:idx val="5"/>
              <c:tx>
                <c:rich>
                  <a:bodyPr/>
                  <a:lstStyle/>
                  <a:p>
                    <a:fld id="{19181C51-0066-4683-ABBE-5E154C0E80A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149-4484-85C5-D554E1848912}"/>
                </c:ext>
              </c:extLst>
            </c:dLbl>
            <c:dLbl>
              <c:idx val="6"/>
              <c:tx>
                <c:rich>
                  <a:bodyPr/>
                  <a:lstStyle/>
                  <a:p>
                    <a:fld id="{11A4EB86-0116-49AE-A65C-4A486E865B1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149-4484-85C5-D554E1848912}"/>
                </c:ext>
              </c:extLst>
            </c:dLbl>
            <c:dLbl>
              <c:idx val="7"/>
              <c:tx>
                <c:rich>
                  <a:bodyPr/>
                  <a:lstStyle/>
                  <a:p>
                    <a:fld id="{F334A173-5CCE-45D7-A54D-142D69ADC5E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149-4484-85C5-D554E1848912}"/>
                </c:ext>
              </c:extLst>
            </c:dLbl>
            <c:dLbl>
              <c:idx val="8"/>
              <c:tx>
                <c:rich>
                  <a:bodyPr/>
                  <a:lstStyle/>
                  <a:p>
                    <a:fld id="{79708723-265F-4954-9715-576035A01DF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149-4484-85C5-D554E1848912}"/>
                </c:ext>
              </c:extLst>
            </c:dLbl>
            <c:dLbl>
              <c:idx val="9"/>
              <c:tx>
                <c:rich>
                  <a:bodyPr/>
                  <a:lstStyle/>
                  <a:p>
                    <a:fld id="{8E30C26B-8D2A-493B-8728-0957AB349F0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149-4484-85C5-D554E1848912}"/>
                </c:ext>
              </c:extLst>
            </c:dLbl>
            <c:dLbl>
              <c:idx val="10"/>
              <c:tx>
                <c:rich>
                  <a:bodyPr/>
                  <a:lstStyle/>
                  <a:p>
                    <a:fld id="{FA611425-BD4A-42E8-8530-0DAC3AC4B2A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149-4484-85C5-D554E1848912}"/>
                </c:ext>
              </c:extLst>
            </c:dLbl>
            <c:dLbl>
              <c:idx val="11"/>
              <c:tx>
                <c:rich>
                  <a:bodyPr/>
                  <a:lstStyle/>
                  <a:p>
                    <a:fld id="{CA972966-7325-4F49-9A09-F1345F0D63E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149-4484-85C5-D554E1848912}"/>
                </c:ext>
              </c:extLst>
            </c:dLbl>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Apr</c:v>
                </c:pt>
                <c:pt idx="1">
                  <c:v>Mar</c:v>
                </c:pt>
                <c:pt idx="2">
                  <c:v>Jun</c:v>
                </c:pt>
                <c:pt idx="3">
                  <c:v>Feb</c:v>
                </c:pt>
                <c:pt idx="4">
                  <c:v>May</c:v>
                </c:pt>
                <c:pt idx="5">
                  <c:v>Oct</c:v>
                </c:pt>
                <c:pt idx="6">
                  <c:v>Sep</c:v>
                </c:pt>
                <c:pt idx="7">
                  <c:v>Jul</c:v>
                </c:pt>
                <c:pt idx="8">
                  <c:v>Aug</c:v>
                </c:pt>
                <c:pt idx="9">
                  <c:v>Nov</c:v>
                </c:pt>
                <c:pt idx="10">
                  <c:v>Dec</c:v>
                </c:pt>
                <c:pt idx="11">
                  <c:v>Jan</c:v>
                </c:pt>
              </c:strCache>
            </c:strRef>
          </c:cat>
          <c:val>
            <c:numRef>
              <c:f>Analysis!$N$3:$N$14</c:f>
              <c:numCache>
                <c:formatCode>[$$-409]#,##0.00</c:formatCode>
                <c:ptCount val="12"/>
                <c:pt idx="0">
                  <c:v>5297.1100000000006</c:v>
                </c:pt>
                <c:pt idx="1">
                  <c:v>5179.6500000000015</c:v>
                </c:pt>
                <c:pt idx="2">
                  <c:v>5654.7100000000028</c:v>
                </c:pt>
                <c:pt idx="3">
                  <c:v>5516.3000000000029</c:v>
                </c:pt>
                <c:pt idx="4">
                  <c:v>4384.4500000000007</c:v>
                </c:pt>
                <c:pt idx="5">
                  <c:v>5658.6900000000096</c:v>
                </c:pt>
                <c:pt idx="6">
                  <c:v>6484.8100000000049</c:v>
                </c:pt>
                <c:pt idx="7">
                  <c:v>5373.7900000000009</c:v>
                </c:pt>
                <c:pt idx="8">
                  <c:v>5519.400000000016</c:v>
                </c:pt>
                <c:pt idx="9">
                  <c:v>6818.07</c:v>
                </c:pt>
                <c:pt idx="10">
                  <c:v>5963.9799999999959</c:v>
                </c:pt>
                <c:pt idx="11">
                  <c:v>7056.9599999999919</c:v>
                </c:pt>
              </c:numCache>
            </c:numRef>
          </c:val>
          <c:extLst>
            <c:ext xmlns:c15="http://schemas.microsoft.com/office/drawing/2012/chart" uri="{02D57815-91ED-43cb-92C2-25804820EDAC}">
              <c15:datalabelsRange>
                <c15:f>Analysis!$O$3:$O$14</c15:f>
                <c15:dlblRangeCache>
                  <c:ptCount val="12"/>
                  <c:pt idx="0">
                    <c:v>25%</c:v>
                  </c:pt>
                  <c:pt idx="1">
                    <c:v>22%</c:v>
                  </c:pt>
                  <c:pt idx="2">
                    <c:v>23%</c:v>
                  </c:pt>
                  <c:pt idx="3">
                    <c:v>22%</c:v>
                  </c:pt>
                  <c:pt idx="4">
                    <c:v>17%</c:v>
                  </c:pt>
                  <c:pt idx="5">
                    <c:v>20%</c:v>
                  </c:pt>
                  <c:pt idx="6">
                    <c:v>23%</c:v>
                  </c:pt>
                  <c:pt idx="7">
                    <c:v>18%</c:v>
                  </c:pt>
                  <c:pt idx="8">
                    <c:v>19%</c:v>
                  </c:pt>
                  <c:pt idx="9">
                    <c:v>23%</c:v>
                  </c:pt>
                  <c:pt idx="10">
                    <c:v>19%</c:v>
                  </c:pt>
                  <c:pt idx="11">
                    <c:v>21%</c:v>
                  </c:pt>
                </c15:dlblRangeCache>
              </c15:datalabelsRange>
            </c:ext>
            <c:ext xmlns:c16="http://schemas.microsoft.com/office/drawing/2014/chart" uri="{C3380CC4-5D6E-409C-BE32-E72D297353CC}">
              <c16:uniqueId val="{0000000D-E149-4484-85C5-D554E1848912}"/>
            </c:ext>
          </c:extLst>
        </c:ser>
        <c:dLbls>
          <c:showLegendKey val="0"/>
          <c:showVal val="0"/>
          <c:showCatName val="0"/>
          <c:showSerName val="0"/>
          <c:showPercent val="0"/>
          <c:showBubbleSize val="0"/>
        </c:dLbls>
        <c:gapWidth val="50"/>
        <c:overlap val="100"/>
        <c:axId val="989564672"/>
        <c:axId val="989566336"/>
      </c:barChart>
      <c:catAx>
        <c:axId val="989564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6336"/>
        <c:crosses val="autoZero"/>
        <c:auto val="1"/>
        <c:lblAlgn val="ctr"/>
        <c:lblOffset val="100"/>
        <c:noMultiLvlLbl val="0"/>
      </c:catAx>
      <c:valAx>
        <c:axId val="989566336"/>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D88EAA6E-8A43-4911-8036-1FEBF88751D8}">
          <cx:dataLabels pos="inEnd">
            <cx:visibility seriesName="0" categoryName="1" value="0"/>
            <cx:dataLabel idx="0">
              <cx:visibility seriesName="0" categoryName="1" value="1"/>
              <cx:separator>
</cx:separator>
            </cx:dataLabel>
            <cx:dataLabel idx="1">
              <cx:visibility seriesName="0" categoryName="1" value="1"/>
              <cx:separator>
</cx:separator>
            </cx:dataLabel>
            <cx:dataLabel idx="2">
              <cx:visibility seriesName="0" categoryName="1" value="1"/>
              <cx:separator>
</cx:separator>
            </cx:dataLabel>
            <cx:dataLabel idx="3">
              <cx:visibility seriesName="0" categoryName="1" value="1"/>
              <cx:separator>
</cx:separator>
            </cx:dataLabel>
            <cx:dataLabel idx="4">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CheckBox" checked="Checked" fmlaLink="$M$1" lockText="1" noThreeD="1"/>
</file>

<file path=xl/ctrlProps/ctrlProp3.xml><?xml version="1.0" encoding="utf-8"?>
<formControlPr xmlns="http://schemas.microsoft.com/office/spreadsheetml/2009/9/main" objectType="CheckBox" checked="Checked" fmlaLink="Analysis!$M$1" lockText="1" noThreeD="1"/>
</file>

<file path=xl/ctrlProps/ctrlProp4.xml><?xml version="1.0" encoding="utf-8"?>
<formControlPr xmlns="http://schemas.microsoft.com/office/spreadsheetml/2009/9/main" objectType="CheckBox" checked="Checked" fmlaLink="Analysis!$N$1" lockText="1" noThreeD="1"/>
</file>

<file path=xl/ctrlProps/ctrlProp5.xml><?xml version="1.0" encoding="utf-8"?>
<formControlPr xmlns="http://schemas.microsoft.com/office/spreadsheetml/2009/9/main" objectType="CheckBox" checked="Checked" fmlaLink="Analysis!$O$1" lockText="1" noThreeD="1"/>
</file>

<file path=xl/ctrlProps/ctrlProp6.xml><?xml version="1.0" encoding="utf-8"?>
<formControlPr xmlns="http://schemas.microsoft.com/office/spreadsheetml/2009/9/main" objectType="Scroll" dx="26" fmlaLink="Analysis!$AB$1" max="100" min="1" page="10" val="10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0</xdr:rowOff>
    </xdr:from>
    <xdr:to>
      <xdr:col>20</xdr:col>
      <xdr:colOff>30480</xdr:colOff>
      <xdr:row>37</xdr:row>
      <xdr:rowOff>91441</xdr:rowOff>
    </xdr:to>
    <xdr:grpSp>
      <xdr:nvGrpSpPr>
        <xdr:cNvPr id="121" name="Group 120">
          <a:extLst>
            <a:ext uri="{FF2B5EF4-FFF2-40B4-BE49-F238E27FC236}">
              <a16:creationId xmlns:a16="http://schemas.microsoft.com/office/drawing/2014/main" id="{00000000-0008-0000-0200-000079000000}"/>
            </a:ext>
          </a:extLst>
        </xdr:cNvPr>
        <xdr:cNvGrpSpPr/>
      </xdr:nvGrpSpPr>
      <xdr:grpSpPr>
        <a:xfrm>
          <a:off x="30480" y="0"/>
          <a:ext cx="12122727" cy="6819555"/>
          <a:chOff x="1859280" y="5120640"/>
          <a:chExt cx="12192000" cy="6858001"/>
        </a:xfrm>
      </xdr:grpSpPr>
      <xdr:sp macro="" textlink="">
        <xdr:nvSpPr>
          <xdr:cNvPr id="122" name="Rectangle: Rounded Corners 121">
            <a:extLst>
              <a:ext uri="{FF2B5EF4-FFF2-40B4-BE49-F238E27FC236}">
                <a16:creationId xmlns:a16="http://schemas.microsoft.com/office/drawing/2014/main" id="{00000000-0008-0000-0200-00007A000000}"/>
              </a:ext>
            </a:extLst>
          </xdr:cNvPr>
          <xdr:cNvSpPr/>
        </xdr:nvSpPr>
        <xdr:spPr>
          <a:xfrm>
            <a:off x="1859280" y="5120640"/>
            <a:ext cx="12192000" cy="6858001"/>
          </a:xfrm>
          <a:prstGeom prst="roundRect">
            <a:avLst>
              <a:gd name="adj" fmla="val 216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solidFill>
                <a:srgbClr val="7030A0"/>
              </a:solidFill>
            </a:endParaRPr>
          </a:p>
        </xdr:txBody>
      </xdr:sp>
      <xdr:sp macro="" textlink="">
        <xdr:nvSpPr>
          <xdr:cNvPr id="123" name="Trapezoid 122">
            <a:extLst>
              <a:ext uri="{FF2B5EF4-FFF2-40B4-BE49-F238E27FC236}">
                <a16:creationId xmlns:a16="http://schemas.microsoft.com/office/drawing/2014/main" id="{00000000-0008-0000-0200-00007B000000}"/>
              </a:ext>
            </a:extLst>
          </xdr:cNvPr>
          <xdr:cNvSpPr/>
        </xdr:nvSpPr>
        <xdr:spPr>
          <a:xfrm>
            <a:off x="12525590" y="6214071"/>
            <a:ext cx="1396150" cy="171489"/>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4" name="Trapezoid 123">
            <a:extLst>
              <a:ext uri="{FF2B5EF4-FFF2-40B4-BE49-F238E27FC236}">
                <a16:creationId xmlns:a16="http://schemas.microsoft.com/office/drawing/2014/main" id="{00000000-0008-0000-0200-00007C000000}"/>
              </a:ext>
            </a:extLst>
          </xdr:cNvPr>
          <xdr:cNvSpPr/>
        </xdr:nvSpPr>
        <xdr:spPr>
          <a:xfrm>
            <a:off x="11242467" y="6196317"/>
            <a:ext cx="1251751" cy="184953"/>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5" name="Rectangle: Rounded Corners 124">
            <a:extLst>
              <a:ext uri="{FF2B5EF4-FFF2-40B4-BE49-F238E27FC236}">
                <a16:creationId xmlns:a16="http://schemas.microsoft.com/office/drawing/2014/main" id="{00000000-0008-0000-0200-00007D000000}"/>
              </a:ext>
            </a:extLst>
          </xdr:cNvPr>
          <xdr:cNvSpPr/>
        </xdr:nvSpPr>
        <xdr:spPr>
          <a:xfrm>
            <a:off x="1997474" y="5289317"/>
            <a:ext cx="4509858"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6" name="Rectangle: Rounded Corners 125">
            <a:extLst>
              <a:ext uri="{FF2B5EF4-FFF2-40B4-BE49-F238E27FC236}">
                <a16:creationId xmlns:a16="http://schemas.microsoft.com/office/drawing/2014/main" id="{00000000-0008-0000-0200-00007E000000}"/>
              </a:ext>
            </a:extLst>
          </xdr:cNvPr>
          <xdr:cNvSpPr/>
        </xdr:nvSpPr>
        <xdr:spPr>
          <a:xfrm>
            <a:off x="1997474" y="6196319"/>
            <a:ext cx="1260000" cy="108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7" name="Rectangle: Rounded Corners 126">
            <a:extLst>
              <a:ext uri="{FF2B5EF4-FFF2-40B4-BE49-F238E27FC236}">
                <a16:creationId xmlns:a16="http://schemas.microsoft.com/office/drawing/2014/main" id="{00000000-0008-0000-0200-00007F000000}"/>
              </a:ext>
            </a:extLst>
          </xdr:cNvPr>
          <xdr:cNvSpPr/>
        </xdr:nvSpPr>
        <xdr:spPr>
          <a:xfrm>
            <a:off x="6613864" y="5289317"/>
            <a:ext cx="7238261"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8" name="Rectangle: Rounded Corners 127">
            <a:extLst>
              <a:ext uri="{FF2B5EF4-FFF2-40B4-BE49-F238E27FC236}">
                <a16:creationId xmlns:a16="http://schemas.microsoft.com/office/drawing/2014/main" id="{00000000-0008-0000-0200-000080000000}"/>
              </a:ext>
            </a:extLst>
          </xdr:cNvPr>
          <xdr:cNvSpPr/>
        </xdr:nvSpPr>
        <xdr:spPr>
          <a:xfrm>
            <a:off x="1997474" y="7415973"/>
            <a:ext cx="1260000" cy="353433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9" name="Rectangle: Rounded Corners 128">
            <a:extLst>
              <a:ext uri="{FF2B5EF4-FFF2-40B4-BE49-F238E27FC236}">
                <a16:creationId xmlns:a16="http://schemas.microsoft.com/office/drawing/2014/main" id="{00000000-0008-0000-0200-000081000000}"/>
              </a:ext>
            </a:extLst>
          </xdr:cNvPr>
          <xdr:cNvSpPr/>
        </xdr:nvSpPr>
        <xdr:spPr>
          <a:xfrm>
            <a:off x="2025476" y="11089963"/>
            <a:ext cx="1259999" cy="720000"/>
          </a:xfrm>
          <a:prstGeom prst="roundRect">
            <a:avLst>
              <a:gd name="adj" fmla="val 4903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0" name="Rectangle: Rounded Corners 129">
            <a:extLst>
              <a:ext uri="{FF2B5EF4-FFF2-40B4-BE49-F238E27FC236}">
                <a16:creationId xmlns:a16="http://schemas.microsoft.com/office/drawing/2014/main" id="{00000000-0008-0000-0200-000082000000}"/>
              </a:ext>
            </a:extLst>
          </xdr:cNvPr>
          <xdr:cNvSpPr/>
        </xdr:nvSpPr>
        <xdr:spPr>
          <a:xfrm>
            <a:off x="3437135" y="6196319"/>
            <a:ext cx="2342227" cy="6554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1" name="Rectangle: Rounded Corners 130">
            <a:extLst>
              <a:ext uri="{FF2B5EF4-FFF2-40B4-BE49-F238E27FC236}">
                <a16:creationId xmlns:a16="http://schemas.microsoft.com/office/drawing/2014/main" id="{00000000-0008-0000-0200-000083000000}"/>
              </a:ext>
            </a:extLst>
          </xdr:cNvPr>
          <xdr:cNvSpPr/>
        </xdr:nvSpPr>
        <xdr:spPr>
          <a:xfrm>
            <a:off x="6014616" y="6196318"/>
            <a:ext cx="2342227" cy="6554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2" name="Rectangle: Rounded Corners 131">
            <a:extLst>
              <a:ext uri="{FF2B5EF4-FFF2-40B4-BE49-F238E27FC236}">
                <a16:creationId xmlns:a16="http://schemas.microsoft.com/office/drawing/2014/main" id="{00000000-0008-0000-0200-000084000000}"/>
              </a:ext>
            </a:extLst>
          </xdr:cNvPr>
          <xdr:cNvSpPr/>
        </xdr:nvSpPr>
        <xdr:spPr>
          <a:xfrm>
            <a:off x="8592097" y="6196317"/>
            <a:ext cx="2342227" cy="6554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3" name="Rectangle: Rounded Corners 132">
            <a:extLst>
              <a:ext uri="{FF2B5EF4-FFF2-40B4-BE49-F238E27FC236}">
                <a16:creationId xmlns:a16="http://schemas.microsoft.com/office/drawing/2014/main" id="{00000000-0008-0000-0200-000085000000}"/>
              </a:ext>
            </a:extLst>
          </xdr:cNvPr>
          <xdr:cNvSpPr/>
        </xdr:nvSpPr>
        <xdr:spPr>
          <a:xfrm>
            <a:off x="3441257" y="7012725"/>
            <a:ext cx="3439603" cy="248460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4" name="Rectangle: Rounded Corners 133">
            <a:extLst>
              <a:ext uri="{FF2B5EF4-FFF2-40B4-BE49-F238E27FC236}">
                <a16:creationId xmlns:a16="http://schemas.microsoft.com/office/drawing/2014/main" id="{00000000-0008-0000-0200-000086000000}"/>
              </a:ext>
            </a:extLst>
          </xdr:cNvPr>
          <xdr:cNvSpPr/>
        </xdr:nvSpPr>
        <xdr:spPr>
          <a:xfrm>
            <a:off x="6987540" y="7038788"/>
            <a:ext cx="2096538" cy="24585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5" name="Rectangle: Rounded Corners 134">
            <a:extLst>
              <a:ext uri="{FF2B5EF4-FFF2-40B4-BE49-F238E27FC236}">
                <a16:creationId xmlns:a16="http://schemas.microsoft.com/office/drawing/2014/main" id="{00000000-0008-0000-0200-000087000000}"/>
              </a:ext>
            </a:extLst>
          </xdr:cNvPr>
          <xdr:cNvSpPr/>
        </xdr:nvSpPr>
        <xdr:spPr>
          <a:xfrm>
            <a:off x="9235739" y="7012725"/>
            <a:ext cx="1698586" cy="245854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6" name="Rectangle: Rounded Corners 135">
            <a:extLst>
              <a:ext uri="{FF2B5EF4-FFF2-40B4-BE49-F238E27FC236}">
                <a16:creationId xmlns:a16="http://schemas.microsoft.com/office/drawing/2014/main" id="{00000000-0008-0000-0200-000088000000}"/>
              </a:ext>
            </a:extLst>
          </xdr:cNvPr>
          <xdr:cNvSpPr/>
        </xdr:nvSpPr>
        <xdr:spPr>
          <a:xfrm>
            <a:off x="3437135" y="9684334"/>
            <a:ext cx="5646943" cy="212562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7" name="Rectangle: Rounded Corners 136">
            <a:extLst>
              <a:ext uri="{FF2B5EF4-FFF2-40B4-BE49-F238E27FC236}">
                <a16:creationId xmlns:a16="http://schemas.microsoft.com/office/drawing/2014/main" id="{00000000-0008-0000-0200-000089000000}"/>
              </a:ext>
            </a:extLst>
          </xdr:cNvPr>
          <xdr:cNvSpPr/>
        </xdr:nvSpPr>
        <xdr:spPr>
          <a:xfrm>
            <a:off x="9235738" y="9604094"/>
            <a:ext cx="1698586" cy="220586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8" name="Flowchart: Off-page Connector 137">
            <a:extLst>
              <a:ext uri="{FF2B5EF4-FFF2-40B4-BE49-F238E27FC236}">
                <a16:creationId xmlns:a16="http://schemas.microsoft.com/office/drawing/2014/main" id="{00000000-0008-0000-0200-00008A000000}"/>
              </a:ext>
            </a:extLst>
          </xdr:cNvPr>
          <xdr:cNvSpPr/>
        </xdr:nvSpPr>
        <xdr:spPr>
          <a:xfrm>
            <a:off x="11328343" y="6196317"/>
            <a:ext cx="1080000" cy="18000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9" name="Flowchart: Off-page Connector 138">
            <a:extLst>
              <a:ext uri="{FF2B5EF4-FFF2-40B4-BE49-F238E27FC236}">
                <a16:creationId xmlns:a16="http://schemas.microsoft.com/office/drawing/2014/main" id="{00000000-0008-0000-0200-00008B000000}"/>
              </a:ext>
            </a:extLst>
          </xdr:cNvPr>
          <xdr:cNvSpPr/>
        </xdr:nvSpPr>
        <xdr:spPr>
          <a:xfrm>
            <a:off x="12611466" y="6214071"/>
            <a:ext cx="1195974" cy="18000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0" name="Rectangle: Rounded Corners 139">
            <a:extLst>
              <a:ext uri="{FF2B5EF4-FFF2-40B4-BE49-F238E27FC236}">
                <a16:creationId xmlns:a16="http://schemas.microsoft.com/office/drawing/2014/main" id="{00000000-0008-0000-0200-00008C000000}"/>
              </a:ext>
            </a:extLst>
          </xdr:cNvPr>
          <xdr:cNvSpPr/>
        </xdr:nvSpPr>
        <xdr:spPr>
          <a:xfrm>
            <a:off x="11242466" y="8183317"/>
            <a:ext cx="2609659" cy="36266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1" name="Flowchart: Off-page Connector 140">
            <a:extLst>
              <a:ext uri="{FF2B5EF4-FFF2-40B4-BE49-F238E27FC236}">
                <a16:creationId xmlns:a16="http://schemas.microsoft.com/office/drawing/2014/main" id="{00000000-0008-0000-0200-00008D000000}"/>
              </a:ext>
            </a:extLst>
          </xdr:cNvPr>
          <xdr:cNvSpPr/>
        </xdr:nvSpPr>
        <xdr:spPr>
          <a:xfrm>
            <a:off x="11480743" y="6348716"/>
            <a:ext cx="761564" cy="1444893"/>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2" name="Flowchart: Off-page Connector 141">
            <a:extLst>
              <a:ext uri="{FF2B5EF4-FFF2-40B4-BE49-F238E27FC236}">
                <a16:creationId xmlns:a16="http://schemas.microsoft.com/office/drawing/2014/main" id="{00000000-0008-0000-0200-00008E000000}"/>
              </a:ext>
            </a:extLst>
          </xdr:cNvPr>
          <xdr:cNvSpPr/>
        </xdr:nvSpPr>
        <xdr:spPr>
          <a:xfrm>
            <a:off x="12770682" y="6374442"/>
            <a:ext cx="884357" cy="1436922"/>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3" name="Straight Connector 142">
            <a:extLst>
              <a:ext uri="{FF2B5EF4-FFF2-40B4-BE49-F238E27FC236}">
                <a16:creationId xmlns:a16="http://schemas.microsoft.com/office/drawing/2014/main" id="{00000000-0008-0000-0200-00008F000000}"/>
              </a:ext>
            </a:extLst>
          </xdr:cNvPr>
          <xdr:cNvCxnSpPr>
            <a:cxnSpLocks/>
          </xdr:cNvCxnSpPr>
        </xdr:nvCxnSpPr>
        <xdr:spPr>
          <a:xfrm>
            <a:off x="3684233" y="7415973"/>
            <a:ext cx="2576373"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4" name="Straight Connector 143">
            <a:extLst>
              <a:ext uri="{FF2B5EF4-FFF2-40B4-BE49-F238E27FC236}">
                <a16:creationId xmlns:a16="http://schemas.microsoft.com/office/drawing/2014/main" id="{00000000-0008-0000-0200-000090000000}"/>
              </a:ext>
            </a:extLst>
          </xdr:cNvPr>
          <xdr:cNvCxnSpPr>
            <a:cxnSpLocks/>
          </xdr:cNvCxnSpPr>
        </xdr:nvCxnSpPr>
        <xdr:spPr>
          <a:xfrm>
            <a:off x="7012964" y="7415973"/>
            <a:ext cx="1800000"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5" name="Straight Connector 144">
            <a:extLst>
              <a:ext uri="{FF2B5EF4-FFF2-40B4-BE49-F238E27FC236}">
                <a16:creationId xmlns:a16="http://schemas.microsoft.com/office/drawing/2014/main" id="{00000000-0008-0000-0200-000091000000}"/>
              </a:ext>
            </a:extLst>
          </xdr:cNvPr>
          <xdr:cNvCxnSpPr>
            <a:cxnSpLocks/>
          </xdr:cNvCxnSpPr>
        </xdr:nvCxnSpPr>
        <xdr:spPr>
          <a:xfrm>
            <a:off x="9357636" y="7403112"/>
            <a:ext cx="1440000"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6" name="Straight Connector 145">
            <a:extLst>
              <a:ext uri="{FF2B5EF4-FFF2-40B4-BE49-F238E27FC236}">
                <a16:creationId xmlns:a16="http://schemas.microsoft.com/office/drawing/2014/main" id="{00000000-0008-0000-0200-000092000000}"/>
              </a:ext>
            </a:extLst>
          </xdr:cNvPr>
          <xdr:cNvCxnSpPr>
            <a:cxnSpLocks/>
          </xdr:cNvCxnSpPr>
        </xdr:nvCxnSpPr>
        <xdr:spPr>
          <a:xfrm>
            <a:off x="3797399" y="9996640"/>
            <a:ext cx="4884567"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7" name="Straight Connector 146">
            <a:extLst>
              <a:ext uri="{FF2B5EF4-FFF2-40B4-BE49-F238E27FC236}">
                <a16:creationId xmlns:a16="http://schemas.microsoft.com/office/drawing/2014/main" id="{00000000-0008-0000-0200-000093000000}"/>
              </a:ext>
            </a:extLst>
          </xdr:cNvPr>
          <xdr:cNvCxnSpPr>
            <a:cxnSpLocks/>
          </xdr:cNvCxnSpPr>
        </xdr:nvCxnSpPr>
        <xdr:spPr>
          <a:xfrm>
            <a:off x="9357636" y="9996639"/>
            <a:ext cx="1470732" cy="1"/>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cxnSp macro="">
        <xdr:nvCxnSpPr>
          <xdr:cNvPr id="148" name="Straight Connector 147">
            <a:extLst>
              <a:ext uri="{FF2B5EF4-FFF2-40B4-BE49-F238E27FC236}">
                <a16:creationId xmlns:a16="http://schemas.microsoft.com/office/drawing/2014/main" id="{00000000-0008-0000-0200-000094000000}"/>
              </a:ext>
            </a:extLst>
          </xdr:cNvPr>
          <xdr:cNvCxnSpPr>
            <a:cxnSpLocks/>
          </xdr:cNvCxnSpPr>
        </xdr:nvCxnSpPr>
        <xdr:spPr>
          <a:xfrm>
            <a:off x="11480742" y="8624815"/>
            <a:ext cx="2160000" cy="0"/>
          </a:xfrm>
          <a:prstGeom prst="line">
            <a:avLst/>
          </a:prstGeom>
          <a:ln/>
        </xdr:spPr>
        <xdr:style>
          <a:lnRef idx="1">
            <a:schemeClr val="accent6">
              <a:lumMod val="67000"/>
            </a:schemeClr>
          </a:lnRef>
          <a:fillRef idx="0">
            <a:schemeClr val="accent6">
              <a:lumMod val="67000"/>
            </a:schemeClr>
          </a:fillRef>
          <a:effectRef idx="0">
            <a:schemeClr val="accent6">
              <a:lumMod val="67000"/>
            </a:schemeClr>
          </a:effectRef>
          <a:fontRef idx="minor">
            <a:schemeClr val="tx1"/>
          </a:fontRef>
        </xdr:style>
      </xdr:cxnSp>
    </xdr:grpSp>
    <xdr:clientData/>
  </xdr:twoCellAnchor>
  <xdr:twoCellAnchor editAs="oneCell">
    <xdr:from>
      <xdr:col>13</xdr:col>
      <xdr:colOff>594360</xdr:colOff>
      <xdr:row>6</xdr:row>
      <xdr:rowOff>0</xdr:rowOff>
    </xdr:from>
    <xdr:to>
      <xdr:col>14</xdr:col>
      <xdr:colOff>518160</xdr:colOff>
      <xdr:row>8</xdr:row>
      <xdr:rowOff>167640</xdr:rowOff>
    </xdr:to>
    <xdr:pic>
      <xdr:nvPicPr>
        <xdr:cNvPr id="34" name="Graphic 33" descr="Piggy Bank with solid fill">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19160" y="1097280"/>
          <a:ext cx="533400" cy="533400"/>
        </a:xfrm>
        <a:prstGeom prst="rect">
          <a:avLst/>
        </a:prstGeom>
      </xdr:spPr>
    </xdr:pic>
    <xdr:clientData/>
  </xdr:twoCellAnchor>
  <xdr:twoCellAnchor editAs="oneCell">
    <xdr:from>
      <xdr:col>3</xdr:col>
      <xdr:colOff>129540</xdr:colOff>
      <xdr:row>25</xdr:row>
      <xdr:rowOff>15240</xdr:rowOff>
    </xdr:from>
    <xdr:to>
      <xdr:col>3</xdr:col>
      <xdr:colOff>381000</xdr:colOff>
      <xdr:row>26</xdr:row>
      <xdr:rowOff>83820</xdr:rowOff>
    </xdr:to>
    <xdr:pic>
      <xdr:nvPicPr>
        <xdr:cNvPr id="35" name="Graphic 34" descr="Daily calendar with solid fill">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58340" y="4587240"/>
          <a:ext cx="251460" cy="251460"/>
        </a:xfrm>
        <a:prstGeom prst="rect">
          <a:avLst/>
        </a:prstGeom>
      </xdr:spPr>
    </xdr:pic>
    <xdr:clientData/>
  </xdr:twoCellAnchor>
  <xdr:twoCellAnchor editAs="oneCell">
    <xdr:from>
      <xdr:col>5</xdr:col>
      <xdr:colOff>251460</xdr:colOff>
      <xdr:row>6</xdr:row>
      <xdr:rowOff>30480</xdr:rowOff>
    </xdr:from>
    <xdr:to>
      <xdr:col>6</xdr:col>
      <xdr:colOff>160020</xdr:colOff>
      <xdr:row>9</xdr:row>
      <xdr:rowOff>0</xdr:rowOff>
    </xdr:to>
    <xdr:pic>
      <xdr:nvPicPr>
        <xdr:cNvPr id="36" name="Graphic 35" descr="Money with solid fill">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299460" y="1127760"/>
          <a:ext cx="518160" cy="518160"/>
        </a:xfrm>
        <a:prstGeom prst="rect">
          <a:avLst/>
        </a:prstGeom>
      </xdr:spPr>
    </xdr:pic>
    <xdr:clientData/>
  </xdr:twoCellAnchor>
  <xdr:twoCellAnchor editAs="oneCell">
    <xdr:from>
      <xdr:col>0</xdr:col>
      <xdr:colOff>487680</xdr:colOff>
      <xdr:row>32</xdr:row>
      <xdr:rowOff>167640</xdr:rowOff>
    </xdr:from>
    <xdr:to>
      <xdr:col>1</xdr:col>
      <xdr:colOff>495300</xdr:colOff>
      <xdr:row>36</xdr:row>
      <xdr:rowOff>53340</xdr:rowOff>
    </xdr:to>
    <xdr:pic>
      <xdr:nvPicPr>
        <xdr:cNvPr id="37" name="Graphic 36" descr="Shopping cart with solid fill">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87680" y="6019800"/>
          <a:ext cx="617220" cy="617220"/>
        </a:xfrm>
        <a:prstGeom prst="rect">
          <a:avLst/>
        </a:prstGeom>
      </xdr:spPr>
    </xdr:pic>
    <xdr:clientData/>
  </xdr:twoCellAnchor>
  <xdr:twoCellAnchor editAs="oneCell">
    <xdr:from>
      <xdr:col>2</xdr:col>
      <xdr:colOff>586740</xdr:colOff>
      <xdr:row>10</xdr:row>
      <xdr:rowOff>167640</xdr:rowOff>
    </xdr:from>
    <xdr:to>
      <xdr:col>3</xdr:col>
      <xdr:colOff>243840</xdr:colOff>
      <xdr:row>12</xdr:row>
      <xdr:rowOff>68580</xdr:rowOff>
    </xdr:to>
    <xdr:pic>
      <xdr:nvPicPr>
        <xdr:cNvPr id="38" name="Graphic 37" descr="Daily calendar with solid fill">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0800000" flipH="1" flipV="1">
          <a:off x="1805940" y="1996440"/>
          <a:ext cx="266700" cy="266700"/>
        </a:xfrm>
        <a:prstGeom prst="rect">
          <a:avLst/>
        </a:prstGeom>
      </xdr:spPr>
    </xdr:pic>
    <xdr:clientData/>
  </xdr:twoCellAnchor>
  <xdr:twoCellAnchor editAs="oneCell">
    <xdr:from>
      <xdr:col>0</xdr:col>
      <xdr:colOff>236220</xdr:colOff>
      <xdr:row>1</xdr:row>
      <xdr:rowOff>68580</xdr:rowOff>
    </xdr:from>
    <xdr:to>
      <xdr:col>1</xdr:col>
      <xdr:colOff>190500</xdr:colOff>
      <xdr:row>4</xdr:row>
      <xdr:rowOff>83820</xdr:rowOff>
    </xdr:to>
    <xdr:pic>
      <xdr:nvPicPr>
        <xdr:cNvPr id="39" name="Graphic 38" descr="Presentation with bar chart with solid fill">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36220" y="251460"/>
          <a:ext cx="563880" cy="563880"/>
        </a:xfrm>
        <a:prstGeom prst="rect">
          <a:avLst/>
        </a:prstGeom>
      </xdr:spPr>
    </xdr:pic>
    <xdr:clientData/>
  </xdr:twoCellAnchor>
  <xdr:twoCellAnchor editAs="oneCell">
    <xdr:from>
      <xdr:col>18</xdr:col>
      <xdr:colOff>274320</xdr:colOff>
      <xdr:row>12</xdr:row>
      <xdr:rowOff>121920</xdr:rowOff>
    </xdr:from>
    <xdr:to>
      <xdr:col>18</xdr:col>
      <xdr:colOff>571500</xdr:colOff>
      <xdr:row>14</xdr:row>
      <xdr:rowOff>53340</xdr:rowOff>
    </xdr:to>
    <xdr:pic>
      <xdr:nvPicPr>
        <xdr:cNvPr id="40" name="Graphic 39" descr="Ribbon with solid fill">
          <a:extLst>
            <a:ext uri="{FF2B5EF4-FFF2-40B4-BE49-F238E27FC236}">
              <a16:creationId xmlns:a16="http://schemas.microsoft.com/office/drawing/2014/main" id="{00000000-0008-0000-0200-000028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247120" y="2316480"/>
          <a:ext cx="297180" cy="297180"/>
        </a:xfrm>
        <a:prstGeom prst="rect">
          <a:avLst/>
        </a:prstGeom>
      </xdr:spPr>
    </xdr:pic>
    <xdr:clientData/>
  </xdr:twoCellAnchor>
  <xdr:twoCellAnchor editAs="oneCell">
    <xdr:from>
      <xdr:col>9</xdr:col>
      <xdr:colOff>449580</xdr:colOff>
      <xdr:row>6</xdr:row>
      <xdr:rowOff>30480</xdr:rowOff>
    </xdr:from>
    <xdr:to>
      <xdr:col>10</xdr:col>
      <xdr:colOff>365760</xdr:colOff>
      <xdr:row>9</xdr:row>
      <xdr:rowOff>7620</xdr:rowOff>
    </xdr:to>
    <xdr:pic>
      <xdr:nvPicPr>
        <xdr:cNvPr id="41" name="Graphic 40" descr="Bar graph with upward trend with solid fill">
          <a:extLst>
            <a:ext uri="{FF2B5EF4-FFF2-40B4-BE49-F238E27FC236}">
              <a16:creationId xmlns:a16="http://schemas.microsoft.com/office/drawing/2014/main" id="{00000000-0008-0000-0200-000029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935980" y="1127760"/>
          <a:ext cx="525780" cy="525780"/>
        </a:xfrm>
        <a:prstGeom prst="rect">
          <a:avLst/>
        </a:prstGeom>
      </xdr:spPr>
    </xdr:pic>
    <xdr:clientData/>
  </xdr:twoCellAnchor>
  <xdr:twoCellAnchor editAs="oneCell">
    <xdr:from>
      <xdr:col>8</xdr:col>
      <xdr:colOff>358140</xdr:colOff>
      <xdr:row>10</xdr:row>
      <xdr:rowOff>121920</xdr:rowOff>
    </xdr:from>
    <xdr:to>
      <xdr:col>9</xdr:col>
      <xdr:colOff>106680</xdr:colOff>
      <xdr:row>12</xdr:row>
      <xdr:rowOff>114300</xdr:rowOff>
    </xdr:to>
    <xdr:pic>
      <xdr:nvPicPr>
        <xdr:cNvPr id="42" name="Graphic 41" descr="Arrow circle with solid fill">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234940" y="1950720"/>
          <a:ext cx="358140" cy="358140"/>
        </a:xfrm>
        <a:prstGeom prst="rect">
          <a:avLst/>
        </a:prstGeom>
      </xdr:spPr>
    </xdr:pic>
    <xdr:clientData/>
  </xdr:twoCellAnchor>
  <xdr:twoCellAnchor editAs="oneCell">
    <xdr:from>
      <xdr:col>12</xdr:col>
      <xdr:colOff>213360</xdr:colOff>
      <xdr:row>25</xdr:row>
      <xdr:rowOff>0</xdr:rowOff>
    </xdr:from>
    <xdr:to>
      <xdr:col>12</xdr:col>
      <xdr:colOff>502920</xdr:colOff>
      <xdr:row>26</xdr:row>
      <xdr:rowOff>106680</xdr:rowOff>
    </xdr:to>
    <xdr:pic>
      <xdr:nvPicPr>
        <xdr:cNvPr id="43" name="Graphic 42" descr="Coins with solid fill">
          <a:extLst>
            <a:ext uri="{FF2B5EF4-FFF2-40B4-BE49-F238E27FC236}">
              <a16:creationId xmlns:a16="http://schemas.microsoft.com/office/drawing/2014/main" id="{00000000-0008-0000-0200-00002B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528560" y="4572000"/>
          <a:ext cx="289560" cy="289560"/>
        </a:xfrm>
        <a:prstGeom prst="rect">
          <a:avLst/>
        </a:prstGeom>
      </xdr:spPr>
    </xdr:pic>
    <xdr:clientData/>
  </xdr:twoCellAnchor>
  <xdr:twoCellAnchor editAs="oneCell">
    <xdr:from>
      <xdr:col>15</xdr:col>
      <xdr:colOff>480060</xdr:colOff>
      <xdr:row>17</xdr:row>
      <xdr:rowOff>22860</xdr:rowOff>
    </xdr:from>
    <xdr:to>
      <xdr:col>16</xdr:col>
      <xdr:colOff>198120</xdr:colOff>
      <xdr:row>18</xdr:row>
      <xdr:rowOff>167640</xdr:rowOff>
    </xdr:to>
    <xdr:pic>
      <xdr:nvPicPr>
        <xdr:cNvPr id="44" name="Graphic 43" descr="Bar graph with upward trend with solid fill">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624060" y="3131820"/>
          <a:ext cx="327660" cy="327660"/>
        </a:xfrm>
        <a:prstGeom prst="rect">
          <a:avLst/>
        </a:prstGeom>
      </xdr:spPr>
    </xdr:pic>
    <xdr:clientData/>
  </xdr:twoCellAnchor>
  <xdr:twoCellAnchor editAs="oneCell">
    <xdr:from>
      <xdr:col>16</xdr:col>
      <xdr:colOff>129540</xdr:colOff>
      <xdr:row>12</xdr:row>
      <xdr:rowOff>114300</xdr:rowOff>
    </xdr:from>
    <xdr:to>
      <xdr:col>16</xdr:col>
      <xdr:colOff>426720</xdr:colOff>
      <xdr:row>14</xdr:row>
      <xdr:rowOff>45720</xdr:rowOff>
    </xdr:to>
    <xdr:pic>
      <xdr:nvPicPr>
        <xdr:cNvPr id="45" name="Graphic 44" descr="Ribbon with solid fill">
          <a:extLst>
            <a:ext uri="{FF2B5EF4-FFF2-40B4-BE49-F238E27FC236}">
              <a16:creationId xmlns:a16="http://schemas.microsoft.com/office/drawing/2014/main" id="{00000000-0008-0000-0200-00002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883140" y="2308860"/>
          <a:ext cx="297180" cy="297180"/>
        </a:xfrm>
        <a:prstGeom prst="rect">
          <a:avLst/>
        </a:prstGeom>
      </xdr:spPr>
    </xdr:pic>
    <xdr:clientData/>
  </xdr:twoCellAnchor>
  <xdr:twoCellAnchor>
    <xdr:from>
      <xdr:col>1</xdr:col>
      <xdr:colOff>220980</xdr:colOff>
      <xdr:row>0</xdr:row>
      <xdr:rowOff>144780</xdr:rowOff>
    </xdr:from>
    <xdr:to>
      <xdr:col>7</xdr:col>
      <xdr:colOff>426720</xdr:colOff>
      <xdr:row>2</xdr:row>
      <xdr:rowOff>175260</xdr:rowOff>
    </xdr:to>
    <xdr:sp macro="" textlink="">
      <xdr:nvSpPr>
        <xdr:cNvPr id="46" name="TextBox 45">
          <a:extLst>
            <a:ext uri="{FF2B5EF4-FFF2-40B4-BE49-F238E27FC236}">
              <a16:creationId xmlns:a16="http://schemas.microsoft.com/office/drawing/2014/main" id="{00000000-0008-0000-0200-00002E000000}"/>
            </a:ext>
          </a:extLst>
        </xdr:cNvPr>
        <xdr:cNvSpPr txBox="1"/>
      </xdr:nvSpPr>
      <xdr:spPr>
        <a:xfrm>
          <a:off x="830580" y="144780"/>
          <a:ext cx="38633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latin typeface="+mn-lt"/>
              <a:ea typeface="+mn-ea"/>
              <a:cs typeface="+mn-cs"/>
            </a:rPr>
            <a:t>SALES</a:t>
          </a:r>
          <a:r>
            <a:rPr lang="en-IN" sz="2800" b="1" baseline="0">
              <a:solidFill>
                <a:schemeClr val="bg1"/>
              </a:solidFill>
              <a:latin typeface="+mn-lt"/>
              <a:ea typeface="+mn-ea"/>
              <a:cs typeface="+mn-cs"/>
            </a:rPr>
            <a:t> DASHBOARD</a:t>
          </a:r>
          <a:endParaRPr lang="en-IN" sz="2800" b="1">
            <a:solidFill>
              <a:schemeClr val="bg1"/>
            </a:solidFill>
            <a:latin typeface="+mn-lt"/>
            <a:ea typeface="+mn-ea"/>
            <a:cs typeface="+mn-cs"/>
          </a:endParaRPr>
        </a:p>
      </xdr:txBody>
    </xdr:sp>
    <xdr:clientData/>
  </xdr:twoCellAnchor>
  <xdr:twoCellAnchor>
    <xdr:from>
      <xdr:col>1</xdr:col>
      <xdr:colOff>228600</xdr:colOff>
      <xdr:row>3</xdr:row>
      <xdr:rowOff>30480</xdr:rowOff>
    </xdr:from>
    <xdr:to>
      <xdr:col>4</xdr:col>
      <xdr:colOff>571500</xdr:colOff>
      <xdr:row>4</xdr:row>
      <xdr:rowOff>99060</xdr:rowOff>
    </xdr:to>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838200" y="5791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rgbClr val="FFFF00"/>
              </a:solidFill>
              <a:latin typeface="+mn-lt"/>
              <a:ea typeface="+mn-ea"/>
              <a:cs typeface="+mn-cs"/>
            </a:rPr>
            <a:t>M-Mart SUPERMARKET</a:t>
          </a:r>
          <a:r>
            <a:rPr lang="en-IN" sz="1000" b="1" baseline="0">
              <a:solidFill>
                <a:srgbClr val="FFFF00"/>
              </a:solidFill>
            </a:rPr>
            <a:t> SHOP</a:t>
          </a:r>
          <a:endParaRPr lang="en-IN" sz="1000" b="1">
            <a:solidFill>
              <a:srgbClr val="FFFF00"/>
            </a:solidFill>
          </a:endParaRPr>
        </a:p>
      </xdr:txBody>
    </xdr:sp>
    <xdr:clientData/>
  </xdr:twoCellAnchor>
  <xdr:twoCellAnchor>
    <xdr:from>
      <xdr:col>2</xdr:col>
      <xdr:colOff>518160</xdr:colOff>
      <xdr:row>6</xdr:row>
      <xdr:rowOff>53340</xdr:rowOff>
    </xdr:from>
    <xdr:to>
      <xdr:col>6</xdr:col>
      <xdr:colOff>251460</xdr:colOff>
      <xdr:row>7</xdr:row>
      <xdr:rowOff>121920</xdr:rowOff>
    </xdr:to>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1737360" y="11506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mn-lt"/>
              <a:ea typeface="+mn-ea"/>
              <a:cs typeface="+mn-cs"/>
            </a:rPr>
            <a:t>TOTAL</a:t>
          </a:r>
          <a:r>
            <a:rPr lang="en-IN" sz="1200" b="1" baseline="0">
              <a:solidFill>
                <a:srgbClr val="FFFF00"/>
              </a:solidFill>
              <a:latin typeface="+mn-lt"/>
              <a:ea typeface="+mn-ea"/>
              <a:cs typeface="+mn-cs"/>
            </a:rPr>
            <a:t> SALES </a:t>
          </a:r>
          <a:endParaRPr lang="en-IN" sz="1100" b="1">
            <a:solidFill>
              <a:srgbClr val="FFFF00"/>
            </a:solidFill>
          </a:endParaRPr>
        </a:p>
      </xdr:txBody>
    </xdr:sp>
    <xdr:clientData/>
  </xdr:twoCellAnchor>
  <xdr:twoCellAnchor>
    <xdr:from>
      <xdr:col>2</xdr:col>
      <xdr:colOff>510540</xdr:colOff>
      <xdr:row>7</xdr:row>
      <xdr:rowOff>91440</xdr:rowOff>
    </xdr:from>
    <xdr:to>
      <xdr:col>5</xdr:col>
      <xdr:colOff>243840</xdr:colOff>
      <xdr:row>9</xdr:row>
      <xdr:rowOff>38100</xdr:rowOff>
    </xdr:to>
    <xdr:sp macro="" textlink="Analysis!E4">
      <xdr:nvSpPr>
        <xdr:cNvPr id="51" name="TextBox 50">
          <a:extLst>
            <a:ext uri="{FF2B5EF4-FFF2-40B4-BE49-F238E27FC236}">
              <a16:creationId xmlns:a16="http://schemas.microsoft.com/office/drawing/2014/main" id="{00000000-0008-0000-0200-000033000000}"/>
            </a:ext>
          </a:extLst>
        </xdr:cNvPr>
        <xdr:cNvSpPr txBox="1"/>
      </xdr:nvSpPr>
      <xdr:spPr>
        <a:xfrm>
          <a:off x="1729740" y="1371600"/>
          <a:ext cx="156210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FD5278E-2191-4430-90D6-494C07F83350}" type="TxLink">
            <a:rPr lang="en-US" sz="1400" b="1" i="0" u="none" strike="noStrike">
              <a:solidFill>
                <a:schemeClr val="bg1"/>
              </a:solidFill>
              <a:latin typeface="Calibri"/>
              <a:ea typeface="+mn-ea"/>
              <a:cs typeface="Calibri"/>
            </a:rPr>
            <a:pPr marL="0" indent="0"/>
            <a:t>$4,01,411.92</a:t>
          </a:fld>
          <a:endParaRPr lang="en-IN" sz="1400" b="1" i="0" u="none" strike="noStrike">
            <a:solidFill>
              <a:schemeClr val="bg1"/>
            </a:solidFill>
            <a:latin typeface="Calibri"/>
            <a:ea typeface="+mn-ea"/>
            <a:cs typeface="Calibri"/>
          </a:endParaRPr>
        </a:p>
      </xdr:txBody>
    </xdr:sp>
    <xdr:clientData/>
  </xdr:twoCellAnchor>
  <xdr:twoCellAnchor>
    <xdr:from>
      <xdr:col>7</xdr:col>
      <xdr:colOff>15240</xdr:colOff>
      <xdr:row>7</xdr:row>
      <xdr:rowOff>91440</xdr:rowOff>
    </xdr:from>
    <xdr:to>
      <xdr:col>10</xdr:col>
      <xdr:colOff>358140</xdr:colOff>
      <xdr:row>8</xdr:row>
      <xdr:rowOff>160020</xdr:rowOff>
    </xdr:to>
    <xdr:sp macro="" textlink="Analysis!E5">
      <xdr:nvSpPr>
        <xdr:cNvPr id="52" name="TextBox 51">
          <a:extLst>
            <a:ext uri="{FF2B5EF4-FFF2-40B4-BE49-F238E27FC236}">
              <a16:creationId xmlns:a16="http://schemas.microsoft.com/office/drawing/2014/main" id="{00000000-0008-0000-0200-000034000000}"/>
            </a:ext>
          </a:extLst>
        </xdr:cNvPr>
        <xdr:cNvSpPr txBox="1"/>
      </xdr:nvSpPr>
      <xdr:spPr>
        <a:xfrm>
          <a:off x="4282440" y="137160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F6FFB4B-22CE-4E8D-BA5A-834FD7DE9785}" type="TxLink">
            <a:rPr lang="en-US" sz="1400" b="1" i="0" u="none" strike="noStrike">
              <a:solidFill>
                <a:schemeClr val="bg1"/>
              </a:solidFill>
              <a:latin typeface="Calibri"/>
              <a:ea typeface="+mn-ea"/>
              <a:cs typeface="Calibri"/>
            </a:rPr>
            <a:pPr marL="0" indent="0"/>
            <a:t>$68,907.92</a:t>
          </a:fld>
          <a:endParaRPr lang="en-IN" sz="1400" b="1" i="0" u="none" strike="noStrike">
            <a:solidFill>
              <a:schemeClr val="bg1"/>
            </a:solidFill>
            <a:latin typeface="Calibri"/>
            <a:ea typeface="+mn-ea"/>
            <a:cs typeface="Calibri"/>
          </a:endParaRPr>
        </a:p>
      </xdr:txBody>
    </xdr:sp>
    <xdr:clientData/>
  </xdr:twoCellAnchor>
  <xdr:twoCellAnchor>
    <xdr:from>
      <xdr:col>11</xdr:col>
      <xdr:colOff>198120</xdr:colOff>
      <xdr:row>7</xdr:row>
      <xdr:rowOff>114300</xdr:rowOff>
    </xdr:from>
    <xdr:to>
      <xdr:col>14</xdr:col>
      <xdr:colOff>541020</xdr:colOff>
      <xdr:row>9</xdr:row>
      <xdr:rowOff>0</xdr:rowOff>
    </xdr:to>
    <xdr:sp macro="" textlink="Analysis!E6">
      <xdr:nvSpPr>
        <xdr:cNvPr id="53" name="TextBox 52">
          <a:extLst>
            <a:ext uri="{FF2B5EF4-FFF2-40B4-BE49-F238E27FC236}">
              <a16:creationId xmlns:a16="http://schemas.microsoft.com/office/drawing/2014/main" id="{00000000-0008-0000-0200-000035000000}"/>
            </a:ext>
          </a:extLst>
        </xdr:cNvPr>
        <xdr:cNvSpPr txBox="1"/>
      </xdr:nvSpPr>
      <xdr:spPr>
        <a:xfrm>
          <a:off x="6903720" y="139446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8A9A52F-B84D-472B-A3BC-CC7B7EE93052}" type="TxLink">
            <a:rPr lang="en-US" sz="1400" b="1" i="0" u="none" strike="noStrike">
              <a:solidFill>
                <a:schemeClr val="bg1"/>
              </a:solidFill>
              <a:latin typeface="Calibri"/>
              <a:ea typeface="+mn-ea"/>
              <a:cs typeface="Calibri"/>
            </a:rPr>
            <a:pPr marL="0" indent="0"/>
            <a:t>21%</a:t>
          </a:fld>
          <a:endParaRPr lang="en-IN" sz="1400" b="1" i="0" u="none" strike="noStrike">
            <a:solidFill>
              <a:schemeClr val="bg1"/>
            </a:solidFill>
            <a:latin typeface="Calibri"/>
            <a:ea typeface="+mn-ea"/>
            <a:cs typeface="Calibri"/>
          </a:endParaRPr>
        </a:p>
      </xdr:txBody>
    </xdr:sp>
    <xdr:clientData/>
  </xdr:twoCellAnchor>
  <xdr:twoCellAnchor>
    <xdr:from>
      <xdr:col>11</xdr:col>
      <xdr:colOff>175260</xdr:colOff>
      <xdr:row>6</xdr:row>
      <xdr:rowOff>68580</xdr:rowOff>
    </xdr:from>
    <xdr:to>
      <xdr:col>14</xdr:col>
      <xdr:colOff>518160</xdr:colOff>
      <xdr:row>7</xdr:row>
      <xdr:rowOff>137160</xdr:rowOff>
    </xdr:to>
    <xdr:sp macro="" textlink="">
      <xdr:nvSpPr>
        <xdr:cNvPr id="54" name="TextBox 53">
          <a:extLst>
            <a:ext uri="{FF2B5EF4-FFF2-40B4-BE49-F238E27FC236}">
              <a16:creationId xmlns:a16="http://schemas.microsoft.com/office/drawing/2014/main" id="{00000000-0008-0000-0200-000036000000}"/>
            </a:ext>
          </a:extLst>
        </xdr:cNvPr>
        <xdr:cNvSpPr txBox="1"/>
      </xdr:nvSpPr>
      <xdr:spPr>
        <a:xfrm>
          <a:off x="6880860" y="116586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mn-lt"/>
              <a:ea typeface="+mn-ea"/>
              <a:cs typeface="+mn-cs"/>
            </a:rPr>
            <a:t>PROFIT</a:t>
          </a:r>
          <a:endParaRPr lang="en-IN" sz="1100" b="1">
            <a:solidFill>
              <a:srgbClr val="FFFF00"/>
            </a:solidFill>
          </a:endParaRPr>
        </a:p>
      </xdr:txBody>
    </xdr:sp>
    <xdr:clientData/>
  </xdr:twoCellAnchor>
  <xdr:twoCellAnchor>
    <xdr:from>
      <xdr:col>7</xdr:col>
      <xdr:colOff>15240</xdr:colOff>
      <xdr:row>6</xdr:row>
      <xdr:rowOff>60960</xdr:rowOff>
    </xdr:from>
    <xdr:to>
      <xdr:col>10</xdr:col>
      <xdr:colOff>358140</xdr:colOff>
      <xdr:row>7</xdr:row>
      <xdr:rowOff>129540</xdr:rowOff>
    </xdr:to>
    <xdr:sp macro="" textlink="">
      <xdr:nvSpPr>
        <xdr:cNvPr id="55" name="TextBox 54">
          <a:extLst>
            <a:ext uri="{FF2B5EF4-FFF2-40B4-BE49-F238E27FC236}">
              <a16:creationId xmlns:a16="http://schemas.microsoft.com/office/drawing/2014/main" id="{00000000-0008-0000-0200-000037000000}"/>
            </a:ext>
          </a:extLst>
        </xdr:cNvPr>
        <xdr:cNvSpPr txBox="1"/>
      </xdr:nvSpPr>
      <xdr:spPr>
        <a:xfrm>
          <a:off x="4282440" y="115824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mn-lt"/>
              <a:ea typeface="+mn-ea"/>
              <a:cs typeface="+mn-cs"/>
            </a:rPr>
            <a:t>TOTAL</a:t>
          </a:r>
          <a:r>
            <a:rPr lang="en-IN" sz="1200" b="1" baseline="0">
              <a:solidFill>
                <a:srgbClr val="FFFF00"/>
              </a:solidFill>
              <a:latin typeface="+mn-lt"/>
              <a:ea typeface="+mn-ea"/>
              <a:cs typeface="+mn-cs"/>
            </a:rPr>
            <a:t> PROFIT</a:t>
          </a:r>
          <a:endParaRPr lang="en-IN" sz="1100" b="1">
            <a:solidFill>
              <a:srgbClr val="FFFF00"/>
            </a:solidFill>
          </a:endParaRPr>
        </a:p>
      </xdr:txBody>
    </xdr:sp>
    <xdr:clientData/>
  </xdr:twoCellAnchor>
  <xdr:twoCellAnchor>
    <xdr:from>
      <xdr:col>3</xdr:col>
      <xdr:colOff>198120</xdr:colOff>
      <xdr:row>10</xdr:row>
      <xdr:rowOff>175260</xdr:rowOff>
    </xdr:from>
    <xdr:to>
      <xdr:col>6</xdr:col>
      <xdr:colOff>541020</xdr:colOff>
      <xdr:row>12</xdr:row>
      <xdr:rowOff>60960</xdr:rowOff>
    </xdr:to>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2026920" y="200406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MONTHLY</a:t>
          </a:r>
          <a:endParaRPr lang="en-IN" sz="1100" b="1">
            <a:solidFill>
              <a:schemeClr val="bg1"/>
            </a:solidFill>
          </a:endParaRPr>
        </a:p>
      </xdr:txBody>
    </xdr:sp>
    <xdr:clientData/>
  </xdr:twoCellAnchor>
  <xdr:twoCellAnchor>
    <xdr:from>
      <xdr:col>9</xdr:col>
      <xdr:colOff>15696</xdr:colOff>
      <xdr:row>10</xdr:row>
      <xdr:rowOff>152400</xdr:rowOff>
    </xdr:from>
    <xdr:to>
      <xdr:col>12</xdr:col>
      <xdr:colOff>361201</xdr:colOff>
      <xdr:row>12</xdr:row>
      <xdr:rowOff>38100</xdr:rowOff>
    </xdr:to>
    <xdr:sp macro="" textlink="">
      <xdr:nvSpPr>
        <xdr:cNvPr id="58" name="TextBox 57">
          <a:extLst>
            <a:ext uri="{FF2B5EF4-FFF2-40B4-BE49-F238E27FC236}">
              <a16:creationId xmlns:a16="http://schemas.microsoft.com/office/drawing/2014/main" id="{00000000-0008-0000-0200-00003A000000}"/>
            </a:ext>
          </a:extLst>
        </xdr:cNvPr>
        <xdr:cNvSpPr txBox="1"/>
      </xdr:nvSpPr>
      <xdr:spPr>
        <a:xfrm>
          <a:off x="5525542" y="1975990"/>
          <a:ext cx="2182121" cy="250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PRODUCT</a:t>
          </a:r>
        </a:p>
      </xdr:txBody>
    </xdr:sp>
    <xdr:clientData/>
  </xdr:twoCellAnchor>
  <xdr:twoCellAnchor>
    <xdr:from>
      <xdr:col>12</xdr:col>
      <xdr:colOff>434340</xdr:colOff>
      <xdr:row>10</xdr:row>
      <xdr:rowOff>144780</xdr:rowOff>
    </xdr:from>
    <xdr:to>
      <xdr:col>16</xdr:col>
      <xdr:colOff>167640</xdr:colOff>
      <xdr:row>12</xdr:row>
      <xdr:rowOff>30480</xdr:rowOff>
    </xdr:to>
    <xdr:sp macro="" textlink="">
      <xdr:nvSpPr>
        <xdr:cNvPr id="60" name="TextBox 59">
          <a:extLst>
            <a:ext uri="{FF2B5EF4-FFF2-40B4-BE49-F238E27FC236}">
              <a16:creationId xmlns:a16="http://schemas.microsoft.com/office/drawing/2014/main" id="{00000000-0008-0000-0200-00003C000000}"/>
            </a:ext>
          </a:extLst>
        </xdr:cNvPr>
        <xdr:cNvSpPr txBox="1"/>
      </xdr:nvSpPr>
      <xdr:spPr>
        <a:xfrm>
          <a:off x="7749540" y="197358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SALES</a:t>
          </a:r>
          <a:r>
            <a:rPr lang="en-IN" sz="1200" baseline="0">
              <a:solidFill>
                <a:schemeClr val="dk1"/>
              </a:solidFill>
              <a:latin typeface="+mn-lt"/>
              <a:ea typeface="+mn-ea"/>
              <a:cs typeface="+mn-cs"/>
            </a:rPr>
            <a:t> </a:t>
          </a:r>
          <a:r>
            <a:rPr lang="en-IN" sz="1200" b="1">
              <a:solidFill>
                <a:schemeClr val="bg1"/>
              </a:solidFill>
              <a:latin typeface="+mn-lt"/>
              <a:ea typeface="+mn-ea"/>
              <a:cs typeface="+mn-cs"/>
            </a:rPr>
            <a:t>TYPE</a:t>
          </a:r>
        </a:p>
      </xdr:txBody>
    </xdr:sp>
    <xdr:clientData/>
  </xdr:twoCellAnchor>
  <xdr:twoCellAnchor>
    <xdr:from>
      <xdr:col>3</xdr:col>
      <xdr:colOff>365760</xdr:colOff>
      <xdr:row>25</xdr:row>
      <xdr:rowOff>7620</xdr:rowOff>
    </xdr:from>
    <xdr:to>
      <xdr:col>7</xdr:col>
      <xdr:colOff>99060</xdr:colOff>
      <xdr:row>26</xdr:row>
      <xdr:rowOff>76200</xdr:rowOff>
    </xdr:to>
    <xdr:sp macro="" textlink="">
      <xdr:nvSpPr>
        <xdr:cNvPr id="61" name="TextBox 60">
          <a:extLst>
            <a:ext uri="{FF2B5EF4-FFF2-40B4-BE49-F238E27FC236}">
              <a16:creationId xmlns:a16="http://schemas.microsoft.com/office/drawing/2014/main" id="{00000000-0008-0000-0200-00003D000000}"/>
            </a:ext>
          </a:extLst>
        </xdr:cNvPr>
        <xdr:cNvSpPr txBox="1"/>
      </xdr:nvSpPr>
      <xdr:spPr>
        <a:xfrm>
          <a:off x="2194560" y="45796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DAILY</a:t>
          </a:r>
        </a:p>
      </xdr:txBody>
    </xdr:sp>
    <xdr:clientData/>
  </xdr:twoCellAnchor>
  <xdr:twoCellAnchor>
    <xdr:from>
      <xdr:col>16</xdr:col>
      <xdr:colOff>121920</xdr:colOff>
      <xdr:row>17</xdr:row>
      <xdr:rowOff>45720</xdr:rowOff>
    </xdr:from>
    <xdr:to>
      <xdr:col>19</xdr:col>
      <xdr:colOff>464820</xdr:colOff>
      <xdr:row>18</xdr:row>
      <xdr:rowOff>114300</xdr:rowOff>
    </xdr:to>
    <xdr:sp macro="" textlink="">
      <xdr:nvSpPr>
        <xdr:cNvPr id="63" name="TextBox 62">
          <a:extLst>
            <a:ext uri="{FF2B5EF4-FFF2-40B4-BE49-F238E27FC236}">
              <a16:creationId xmlns:a16="http://schemas.microsoft.com/office/drawing/2014/main" id="{00000000-0008-0000-0200-00003F000000}"/>
            </a:ext>
          </a:extLst>
        </xdr:cNvPr>
        <xdr:cNvSpPr txBox="1"/>
      </xdr:nvSpPr>
      <xdr:spPr>
        <a:xfrm>
          <a:off x="9875520" y="315468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CATEGORY</a:t>
          </a:r>
        </a:p>
      </xdr:txBody>
    </xdr:sp>
    <xdr:clientData/>
  </xdr:twoCellAnchor>
  <xdr:twoCellAnchor>
    <xdr:from>
      <xdr:col>15</xdr:col>
      <xdr:colOff>426720</xdr:colOff>
      <xdr:row>6</xdr:row>
      <xdr:rowOff>144780</xdr:rowOff>
    </xdr:from>
    <xdr:to>
      <xdr:col>17</xdr:col>
      <xdr:colOff>167640</xdr:colOff>
      <xdr:row>9</xdr:row>
      <xdr:rowOff>160020</xdr:rowOff>
    </xdr:to>
    <xdr:sp macro="" textlink="">
      <xdr:nvSpPr>
        <xdr:cNvPr id="64" name="TextBox 63">
          <a:extLst>
            <a:ext uri="{FF2B5EF4-FFF2-40B4-BE49-F238E27FC236}">
              <a16:creationId xmlns:a16="http://schemas.microsoft.com/office/drawing/2014/main" id="{00000000-0008-0000-0200-000040000000}"/>
            </a:ext>
          </a:extLst>
        </xdr:cNvPr>
        <xdr:cNvSpPr txBox="1"/>
      </xdr:nvSpPr>
      <xdr:spPr>
        <a:xfrm>
          <a:off x="9570720" y="1242060"/>
          <a:ext cx="9601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rgbClr val="FFFF00"/>
              </a:solidFill>
              <a:effectLst/>
              <a:latin typeface="+mn-lt"/>
              <a:ea typeface="+mn-ea"/>
              <a:cs typeface="+mn-cs"/>
            </a:rPr>
            <a:t>TOP</a:t>
          </a:r>
          <a:endParaRPr lang="en-IN" sz="1000" b="1">
            <a:solidFill>
              <a:srgbClr val="FFFF00"/>
            </a:solidFill>
            <a:effectLst/>
          </a:endParaRPr>
        </a:p>
        <a:p>
          <a:pPr algn="ctr"/>
          <a:r>
            <a:rPr lang="en-IN" sz="1000" b="1">
              <a:solidFill>
                <a:srgbClr val="FFFF00"/>
              </a:solidFill>
              <a:effectLst/>
              <a:latin typeface="+mn-lt"/>
              <a:ea typeface="+mn-ea"/>
              <a:cs typeface="+mn-cs"/>
            </a:rPr>
            <a:t>PRODUCT</a:t>
          </a:r>
          <a:endParaRPr lang="en-IN" sz="1000" b="1">
            <a:solidFill>
              <a:srgbClr val="FFFF00"/>
            </a:solidFill>
            <a:effectLst/>
          </a:endParaRPr>
        </a:p>
      </xdr:txBody>
    </xdr:sp>
    <xdr:clientData/>
  </xdr:twoCellAnchor>
  <xdr:twoCellAnchor>
    <xdr:from>
      <xdr:col>17</xdr:col>
      <xdr:colOff>533400</xdr:colOff>
      <xdr:row>7</xdr:row>
      <xdr:rowOff>0</xdr:rowOff>
    </xdr:from>
    <xdr:to>
      <xdr:col>19</xdr:col>
      <xdr:colOff>274320</xdr:colOff>
      <xdr:row>10</xdr:row>
      <xdr:rowOff>15240</xdr:rowOff>
    </xdr:to>
    <xdr:sp macro="" textlink="">
      <xdr:nvSpPr>
        <xdr:cNvPr id="65" name="TextBox 64">
          <a:extLst>
            <a:ext uri="{FF2B5EF4-FFF2-40B4-BE49-F238E27FC236}">
              <a16:creationId xmlns:a16="http://schemas.microsoft.com/office/drawing/2014/main" id="{00000000-0008-0000-0200-000041000000}"/>
            </a:ext>
          </a:extLst>
        </xdr:cNvPr>
        <xdr:cNvSpPr txBox="1"/>
      </xdr:nvSpPr>
      <xdr:spPr>
        <a:xfrm>
          <a:off x="10896600" y="1280160"/>
          <a:ext cx="96012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rgbClr val="FFFF00"/>
              </a:solidFill>
              <a:effectLst/>
              <a:latin typeface="+mn-lt"/>
              <a:ea typeface="+mn-ea"/>
              <a:cs typeface="+mn-cs"/>
            </a:rPr>
            <a:t>TOP</a:t>
          </a:r>
          <a:endParaRPr lang="en-IN" sz="1000" b="1">
            <a:solidFill>
              <a:srgbClr val="FFFF00"/>
            </a:solidFill>
            <a:effectLst/>
          </a:endParaRPr>
        </a:p>
        <a:p>
          <a:pPr algn="ctr"/>
          <a:r>
            <a:rPr lang="en-IN" sz="1000" b="1">
              <a:solidFill>
                <a:srgbClr val="FFFF00"/>
              </a:solidFill>
              <a:effectLst/>
              <a:latin typeface="+mn-lt"/>
              <a:ea typeface="+mn-ea"/>
              <a:cs typeface="+mn-cs"/>
            </a:rPr>
            <a:t>CATEGORY</a:t>
          </a:r>
          <a:endParaRPr lang="en-IN" sz="1000" b="1">
            <a:solidFill>
              <a:srgbClr val="FFFF00"/>
            </a:solidFill>
            <a:effectLst/>
          </a:endParaRPr>
        </a:p>
      </xdr:txBody>
    </xdr:sp>
    <xdr:clientData/>
  </xdr:twoCellAnchor>
  <xdr:twoCellAnchor>
    <xdr:from>
      <xdr:col>12</xdr:col>
      <xdr:colOff>411480</xdr:colOff>
      <xdr:row>25</xdr:row>
      <xdr:rowOff>0</xdr:rowOff>
    </xdr:from>
    <xdr:to>
      <xdr:col>16</xdr:col>
      <xdr:colOff>144780</xdr:colOff>
      <xdr:row>26</xdr:row>
      <xdr:rowOff>68580</xdr:rowOff>
    </xdr:to>
    <xdr:sp macro="" textlink="">
      <xdr:nvSpPr>
        <xdr:cNvPr id="62" name="TextBox 61">
          <a:extLst>
            <a:ext uri="{FF2B5EF4-FFF2-40B4-BE49-F238E27FC236}">
              <a16:creationId xmlns:a16="http://schemas.microsoft.com/office/drawing/2014/main" id="{00000000-0008-0000-0200-00003E000000}"/>
            </a:ext>
          </a:extLst>
        </xdr:cNvPr>
        <xdr:cNvSpPr txBox="1"/>
      </xdr:nvSpPr>
      <xdr:spPr>
        <a:xfrm>
          <a:off x="7726680" y="457200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PAYMENT</a:t>
          </a:r>
          <a:r>
            <a:rPr lang="en-IN" sz="1200">
              <a:solidFill>
                <a:schemeClr val="dk1"/>
              </a:solidFill>
              <a:latin typeface="+mn-lt"/>
              <a:ea typeface="+mn-ea"/>
              <a:cs typeface="+mn-cs"/>
            </a:rPr>
            <a:t> </a:t>
          </a:r>
          <a:r>
            <a:rPr lang="en-IN" sz="1200" b="1">
              <a:solidFill>
                <a:schemeClr val="bg1"/>
              </a:solidFill>
              <a:latin typeface="+mn-lt"/>
              <a:ea typeface="+mn-ea"/>
              <a:cs typeface="+mn-cs"/>
            </a:rPr>
            <a:t>MODE</a:t>
          </a:r>
        </a:p>
      </xdr:txBody>
    </xdr:sp>
    <xdr:clientData/>
  </xdr:twoCellAnchor>
  <xdr:twoCellAnchor>
    <xdr:from>
      <xdr:col>15</xdr:col>
      <xdr:colOff>495300</xdr:colOff>
      <xdr:row>8</xdr:row>
      <xdr:rowOff>167640</xdr:rowOff>
    </xdr:from>
    <xdr:to>
      <xdr:col>17</xdr:col>
      <xdr:colOff>259080</xdr:colOff>
      <xdr:row>10</xdr:row>
      <xdr:rowOff>53340</xdr:rowOff>
    </xdr:to>
    <xdr:sp macro="" textlink="Analysis!W1">
      <xdr:nvSpPr>
        <xdr:cNvPr id="150" name="TextBox 149">
          <a:extLst>
            <a:ext uri="{FF2B5EF4-FFF2-40B4-BE49-F238E27FC236}">
              <a16:creationId xmlns:a16="http://schemas.microsoft.com/office/drawing/2014/main" id="{00000000-0008-0000-0200-000096000000}"/>
            </a:ext>
          </a:extLst>
        </xdr:cNvPr>
        <xdr:cNvSpPr txBox="1"/>
      </xdr:nvSpPr>
      <xdr:spPr>
        <a:xfrm>
          <a:off x="9639300" y="1630680"/>
          <a:ext cx="9829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52BBD8D-7A3E-4A90-863E-0C615593A768}" type="TxLink">
            <a:rPr lang="en-US" sz="1200" b="1" i="0" u="none" strike="noStrike">
              <a:solidFill>
                <a:schemeClr val="bg1"/>
              </a:solidFill>
              <a:latin typeface="Calibri"/>
              <a:ea typeface="+mn-ea"/>
              <a:cs typeface="Calibri"/>
            </a:rPr>
            <a:pPr marL="0" indent="0"/>
            <a:t>Product41</a:t>
          </a:fld>
          <a:endParaRPr lang="en-IN" sz="1200" b="1" i="0" u="none" strike="noStrike">
            <a:solidFill>
              <a:schemeClr val="bg1"/>
            </a:solidFill>
            <a:latin typeface="Calibri"/>
            <a:ea typeface="+mn-ea"/>
            <a:cs typeface="Calibri"/>
          </a:endParaRPr>
        </a:p>
      </xdr:txBody>
    </xdr:sp>
    <xdr:clientData/>
  </xdr:twoCellAnchor>
  <xdr:twoCellAnchor>
    <xdr:from>
      <xdr:col>17</xdr:col>
      <xdr:colOff>571500</xdr:colOff>
      <xdr:row>9</xdr:row>
      <xdr:rowOff>0</xdr:rowOff>
    </xdr:from>
    <xdr:to>
      <xdr:col>21</xdr:col>
      <xdr:colOff>304800</xdr:colOff>
      <xdr:row>10</xdr:row>
      <xdr:rowOff>68580</xdr:rowOff>
    </xdr:to>
    <xdr:sp macro="" textlink="Analysis!AJ1">
      <xdr:nvSpPr>
        <xdr:cNvPr id="151" name="TextBox 150">
          <a:extLst>
            <a:ext uri="{FF2B5EF4-FFF2-40B4-BE49-F238E27FC236}">
              <a16:creationId xmlns:a16="http://schemas.microsoft.com/office/drawing/2014/main" id="{00000000-0008-0000-0200-000097000000}"/>
            </a:ext>
          </a:extLst>
        </xdr:cNvPr>
        <xdr:cNvSpPr txBox="1"/>
      </xdr:nvSpPr>
      <xdr:spPr>
        <a:xfrm>
          <a:off x="10934700" y="164592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DB8DF94-A65B-4BC3-BDAB-BEB025585804}" type="TxLink">
            <a:rPr lang="en-US" sz="1200" b="1" i="0" u="none" strike="noStrike">
              <a:solidFill>
                <a:schemeClr val="bg1"/>
              </a:solidFill>
              <a:latin typeface="Calibri"/>
              <a:ea typeface="+mn-ea"/>
              <a:cs typeface="Calibri"/>
            </a:rPr>
            <a:pPr marL="0" indent="0"/>
            <a:t>Category04</a:t>
          </a:fld>
          <a:endParaRPr lang="en-IN" sz="1200" b="1" i="0" u="none" strike="noStrike">
            <a:solidFill>
              <a:schemeClr val="bg1"/>
            </a:solidFill>
            <a:latin typeface="Calibri"/>
            <a:ea typeface="+mn-ea"/>
            <a:cs typeface="Calibri"/>
          </a:endParaRPr>
        </a:p>
      </xdr:txBody>
    </xdr:sp>
    <xdr:clientData/>
  </xdr:twoCellAnchor>
  <xdr:twoCellAnchor>
    <xdr:from>
      <xdr:col>18</xdr:col>
      <xdr:colOff>45720</xdr:colOff>
      <xdr:row>10</xdr:row>
      <xdr:rowOff>53340</xdr:rowOff>
    </xdr:from>
    <xdr:to>
      <xdr:col>21</xdr:col>
      <xdr:colOff>388620</xdr:colOff>
      <xdr:row>11</xdr:row>
      <xdr:rowOff>121920</xdr:rowOff>
    </xdr:to>
    <xdr:sp macro="" textlink="Analysis!AK1">
      <xdr:nvSpPr>
        <xdr:cNvPr id="152" name="TextBox 151">
          <a:extLst>
            <a:ext uri="{FF2B5EF4-FFF2-40B4-BE49-F238E27FC236}">
              <a16:creationId xmlns:a16="http://schemas.microsoft.com/office/drawing/2014/main" id="{00000000-0008-0000-0200-000098000000}"/>
            </a:ext>
          </a:extLst>
        </xdr:cNvPr>
        <xdr:cNvSpPr txBox="1"/>
      </xdr:nvSpPr>
      <xdr:spPr>
        <a:xfrm>
          <a:off x="11018520" y="1882140"/>
          <a:ext cx="21717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A37F71-2132-4731-B7EA-031EC83100AF}" type="TxLink">
            <a:rPr lang="en-US" sz="1200" b="1" i="0" u="none" strike="noStrike">
              <a:solidFill>
                <a:schemeClr val="bg1"/>
              </a:solidFill>
              <a:latin typeface="Calibri"/>
              <a:ea typeface="+mn-ea"/>
              <a:cs typeface="Calibri"/>
            </a:rPr>
            <a:pPr marL="0" indent="0"/>
            <a:t>95269.4</a:t>
          </a:fld>
          <a:endParaRPr lang="en-IN" sz="1200" b="1" i="0" u="none" strike="noStrike">
            <a:solidFill>
              <a:schemeClr val="bg1"/>
            </a:solidFill>
            <a:latin typeface="Calibri"/>
            <a:ea typeface="+mn-ea"/>
            <a:cs typeface="Calibri"/>
          </a:endParaRPr>
        </a:p>
      </xdr:txBody>
    </xdr:sp>
    <xdr:clientData/>
  </xdr:twoCellAnchor>
  <xdr:twoCellAnchor>
    <xdr:from>
      <xdr:col>15</xdr:col>
      <xdr:colOff>601980</xdr:colOff>
      <xdr:row>11</xdr:row>
      <xdr:rowOff>45720</xdr:rowOff>
    </xdr:from>
    <xdr:to>
      <xdr:col>17</xdr:col>
      <xdr:colOff>15240</xdr:colOff>
      <xdr:row>12</xdr:row>
      <xdr:rowOff>114300</xdr:rowOff>
    </xdr:to>
    <xdr:sp macro="" textlink="Analysis!Z1">
      <xdr:nvSpPr>
        <xdr:cNvPr id="153" name="TextBox 152">
          <a:extLst>
            <a:ext uri="{FF2B5EF4-FFF2-40B4-BE49-F238E27FC236}">
              <a16:creationId xmlns:a16="http://schemas.microsoft.com/office/drawing/2014/main" id="{00000000-0008-0000-0200-000099000000}"/>
            </a:ext>
          </a:extLst>
        </xdr:cNvPr>
        <xdr:cNvSpPr txBox="1"/>
      </xdr:nvSpPr>
      <xdr:spPr>
        <a:xfrm>
          <a:off x="9745980" y="2057400"/>
          <a:ext cx="6324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D513901-5848-4D58-820E-38411D2DDE26}" type="TxLink">
            <a:rPr lang="en-US" sz="1200" b="1" i="0" u="none" strike="noStrike">
              <a:solidFill>
                <a:schemeClr val="bg1"/>
              </a:solidFill>
              <a:latin typeface="Calibri"/>
              <a:ea typeface="+mn-ea"/>
              <a:cs typeface="Calibri"/>
            </a:rPr>
            <a:pPr marL="0" indent="0"/>
            <a:t>132</a:t>
          </a:fld>
          <a:endParaRPr lang="en-IN" sz="1200" b="1" i="0" u="none" strike="noStrike">
            <a:solidFill>
              <a:schemeClr val="bg1"/>
            </a:solidFill>
            <a:latin typeface="Calibri"/>
            <a:ea typeface="+mn-ea"/>
            <a:cs typeface="Calibri"/>
          </a:endParaRPr>
        </a:p>
      </xdr:txBody>
    </xdr:sp>
    <xdr:clientData/>
  </xdr:twoCellAnchor>
  <xdr:twoCellAnchor>
    <xdr:from>
      <xdr:col>16</xdr:col>
      <xdr:colOff>267808</xdr:colOff>
      <xdr:row>11</xdr:row>
      <xdr:rowOff>44613</xdr:rowOff>
    </xdr:from>
    <xdr:to>
      <xdr:col>16</xdr:col>
      <xdr:colOff>595468</xdr:colOff>
      <xdr:row>12</xdr:row>
      <xdr:rowOff>97953</xdr:rowOff>
    </xdr:to>
    <xdr:sp macro="" textlink="Analysis!X1">
      <xdr:nvSpPr>
        <xdr:cNvPr id="154" name="TextBox 153">
          <a:extLst>
            <a:ext uri="{FF2B5EF4-FFF2-40B4-BE49-F238E27FC236}">
              <a16:creationId xmlns:a16="http://schemas.microsoft.com/office/drawing/2014/main" id="{00000000-0008-0000-0200-00009A000000}"/>
            </a:ext>
          </a:extLst>
        </xdr:cNvPr>
        <xdr:cNvSpPr txBox="1"/>
      </xdr:nvSpPr>
      <xdr:spPr>
        <a:xfrm>
          <a:off x="10063090" y="2050562"/>
          <a:ext cx="327660" cy="235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3590971-B432-436E-8E1C-41B37BF8956A}" type="TxLink">
            <a:rPr lang="en-US" sz="1200" b="1" i="0" u="none" strike="noStrike">
              <a:solidFill>
                <a:schemeClr val="bg1"/>
              </a:solidFill>
              <a:latin typeface="Calibri"/>
              <a:ea typeface="+mn-ea"/>
              <a:cs typeface="Calibri"/>
            </a:rPr>
            <a:pPr marL="0" indent="0"/>
            <a:t>Ft</a:t>
          </a:fld>
          <a:endParaRPr lang="en-IN" sz="1200" b="1" i="0" u="none" strike="noStrike">
            <a:solidFill>
              <a:schemeClr val="bg1"/>
            </a:solidFill>
            <a:latin typeface="Calibri"/>
            <a:ea typeface="+mn-ea"/>
            <a:cs typeface="Calibri"/>
          </a:endParaRPr>
        </a:p>
      </xdr:txBody>
    </xdr:sp>
    <xdr:clientData/>
  </xdr:twoCellAnchor>
  <xdr:twoCellAnchor>
    <xdr:from>
      <xdr:col>15</xdr:col>
      <xdr:colOff>531963</xdr:colOff>
      <xdr:row>10</xdr:row>
      <xdr:rowOff>9164</xdr:rowOff>
    </xdr:from>
    <xdr:to>
      <xdr:col>17</xdr:col>
      <xdr:colOff>146429</xdr:colOff>
      <xdr:row>11</xdr:row>
      <xdr:rowOff>77744</xdr:rowOff>
    </xdr:to>
    <xdr:sp macro="" textlink="Analysis!Y1">
      <xdr:nvSpPr>
        <xdr:cNvPr id="155" name="TextBox 154">
          <a:extLst>
            <a:ext uri="{FF2B5EF4-FFF2-40B4-BE49-F238E27FC236}">
              <a16:creationId xmlns:a16="http://schemas.microsoft.com/office/drawing/2014/main" id="{00000000-0008-0000-0200-00009B000000}"/>
            </a:ext>
          </a:extLst>
        </xdr:cNvPr>
        <xdr:cNvSpPr txBox="1"/>
      </xdr:nvSpPr>
      <xdr:spPr>
        <a:xfrm>
          <a:off x="9715040" y="1832754"/>
          <a:ext cx="838876" cy="250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54E7CF0-A3EF-455C-A933-758F8022A455}" type="TxLink">
            <a:rPr lang="en-US" sz="1200" b="1" i="0" u="none" strike="noStrike">
              <a:solidFill>
                <a:schemeClr val="bg1"/>
              </a:solidFill>
              <a:latin typeface="Calibri"/>
              <a:ea typeface="+mn-ea"/>
              <a:cs typeface="Calibri"/>
            </a:rPr>
            <a:pPr marL="0" indent="0"/>
            <a:t>22952.16</a:t>
          </a:fld>
          <a:endParaRPr lang="en-IN" sz="1200" b="1" i="0" u="none" strike="noStrike">
            <a:solidFill>
              <a:schemeClr val="bg1"/>
            </a:solidFill>
            <a:latin typeface="Calibri"/>
            <a:ea typeface="+mn-ea"/>
            <a:cs typeface="Calibri"/>
          </a:endParaRPr>
        </a:p>
      </xdr:txBody>
    </xdr:sp>
    <xdr:clientData/>
  </xdr:twoCellAnchor>
  <xdr:twoCellAnchor editAs="oneCell">
    <xdr:from>
      <xdr:col>12</xdr:col>
      <xdr:colOff>236220</xdr:colOff>
      <xdr:row>11</xdr:row>
      <xdr:rowOff>0</xdr:rowOff>
    </xdr:from>
    <xdr:to>
      <xdr:col>12</xdr:col>
      <xdr:colOff>487680</xdr:colOff>
      <xdr:row>12</xdr:row>
      <xdr:rowOff>68580</xdr:rowOff>
    </xdr:to>
    <xdr:pic>
      <xdr:nvPicPr>
        <xdr:cNvPr id="159" name="Graphic 158" descr="Coins with solid fill">
          <a:extLst>
            <a:ext uri="{FF2B5EF4-FFF2-40B4-BE49-F238E27FC236}">
              <a16:creationId xmlns:a16="http://schemas.microsoft.com/office/drawing/2014/main" id="{00000000-0008-0000-0200-00009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551420" y="2011680"/>
          <a:ext cx="251460" cy="251460"/>
        </a:xfrm>
        <a:prstGeom prst="rect">
          <a:avLst/>
        </a:prstGeom>
      </xdr:spPr>
    </xdr:pic>
    <xdr:clientData/>
  </xdr:twoCellAnchor>
  <xdr:twoCellAnchor editAs="oneCell">
    <xdr:from>
      <xdr:col>8</xdr:col>
      <xdr:colOff>42788</xdr:colOff>
      <xdr:row>1</xdr:row>
      <xdr:rowOff>28972</xdr:rowOff>
    </xdr:from>
    <xdr:to>
      <xdr:col>14</xdr:col>
      <xdr:colOff>137160</xdr:colOff>
      <xdr:row>4</xdr:row>
      <xdr:rowOff>114299</xdr:rowOff>
    </xdr:to>
    <mc:AlternateContent xmlns:mc="http://schemas.openxmlformats.org/markup-compatibility/2006" xmlns:a14="http://schemas.microsoft.com/office/drawing/2010/main">
      <mc:Choice Requires="a14">
        <xdr:graphicFrame macro="">
          <xdr:nvGraphicFramePr>
            <xdr:cNvPr id="161" name="SALE TYPE">
              <a:extLst>
                <a:ext uri="{FF2B5EF4-FFF2-40B4-BE49-F238E27FC236}">
                  <a16:creationId xmlns:a16="http://schemas.microsoft.com/office/drawing/2014/main" id="{00000000-0008-0000-0200-0000A1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904155" y="212238"/>
              <a:ext cx="3740397" cy="635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281940</xdr:colOff>
      <xdr:row>1</xdr:row>
      <xdr:rowOff>21352</xdr:rowOff>
    </xdr:from>
    <xdr:to>
      <xdr:col>18</xdr:col>
      <xdr:colOff>76703</xdr:colOff>
      <xdr:row>4</xdr:row>
      <xdr:rowOff>114300</xdr:rowOff>
    </xdr:to>
    <mc:AlternateContent xmlns:mc="http://schemas.openxmlformats.org/markup-compatibility/2006" xmlns:a14="http://schemas.microsoft.com/office/drawing/2010/main">
      <mc:Choice Requires="a14">
        <xdr:graphicFrame macro="">
          <xdr:nvGraphicFramePr>
            <xdr:cNvPr id="162" name="PAYMENT MODE">
              <a:extLst>
                <a:ext uri="{FF2B5EF4-FFF2-40B4-BE49-F238E27FC236}">
                  <a16:creationId xmlns:a16="http://schemas.microsoft.com/office/drawing/2014/main" id="{00000000-0008-0000-0200-0000A2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789332" y="204618"/>
              <a:ext cx="2225447" cy="642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13</xdr:row>
      <xdr:rowOff>74692</xdr:rowOff>
    </xdr:from>
    <xdr:to>
      <xdr:col>2</xdr:col>
      <xdr:colOff>106679</xdr:colOff>
      <xdr:row>31</xdr:row>
      <xdr:rowOff>38100</xdr:rowOff>
    </xdr:to>
    <mc:AlternateContent xmlns:mc="http://schemas.openxmlformats.org/markup-compatibility/2006" xmlns:a14="http://schemas.microsoft.com/office/drawing/2010/main">
      <mc:Choice Requires="a14">
        <xdr:graphicFrame macro="">
          <xdr:nvGraphicFramePr>
            <xdr:cNvPr id="163" name="Month">
              <a:extLst>
                <a:ext uri="{FF2B5EF4-FFF2-40B4-BE49-F238E27FC236}">
                  <a16:creationId xmlns:a16="http://schemas.microsoft.com/office/drawing/2014/main" id="{00000000-0008-0000-0200-0000A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59080" y="2457148"/>
              <a:ext cx="1062941" cy="3262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293077</xdr:colOff>
      <xdr:row>6</xdr:row>
      <xdr:rowOff>43626</xdr:rowOff>
    </xdr:from>
    <xdr:to>
      <xdr:col>2</xdr:col>
      <xdr:colOff>91440</xdr:colOff>
      <xdr:row>11</xdr:row>
      <xdr:rowOff>76200</xdr:rowOff>
    </xdr:to>
    <mc:AlternateContent xmlns:mc="http://schemas.openxmlformats.org/markup-compatibility/2006" xmlns:a14="http://schemas.microsoft.com/office/drawing/2010/main">
      <mc:Choice Requires="a14">
        <xdr:graphicFrame macro="">
          <xdr:nvGraphicFramePr>
            <xdr:cNvPr id="164" name="Year">
              <a:extLst>
                <a:ext uri="{FF2B5EF4-FFF2-40B4-BE49-F238E27FC236}">
                  <a16:creationId xmlns:a16="http://schemas.microsoft.com/office/drawing/2014/main" id="{00000000-0008-0000-0200-0000A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3077" y="1143221"/>
              <a:ext cx="1013705" cy="948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533400</xdr:colOff>
      <xdr:row>26</xdr:row>
      <xdr:rowOff>168477</xdr:rowOff>
    </xdr:from>
    <xdr:to>
      <xdr:col>11</xdr:col>
      <xdr:colOff>327659</xdr:colOff>
      <xdr:row>35</xdr:row>
      <xdr:rowOff>68580</xdr:rowOff>
    </xdr:to>
    <xdr:graphicFrame macro="">
      <xdr:nvGraphicFramePr>
        <xdr:cNvPr id="165" name="Chart 164">
          <a:extLst>
            <a:ext uri="{FF2B5EF4-FFF2-40B4-BE49-F238E27FC236}">
              <a16:creationId xmlns:a16="http://schemas.microsoft.com/office/drawing/2014/main" id="{00000000-0008-0000-0200-0000A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525780</xdr:colOff>
      <xdr:row>13</xdr:row>
      <xdr:rowOff>22860</xdr:rowOff>
    </xdr:from>
    <xdr:to>
      <xdr:col>8</xdr:col>
      <xdr:colOff>38100</xdr:colOff>
      <xdr:row>22</xdr:row>
      <xdr:rowOff>129540</xdr:rowOff>
    </xdr:to>
    <xdr:graphicFrame macro="">
      <xdr:nvGraphicFramePr>
        <xdr:cNvPr id="166" name="Chart 165">
          <a:extLst>
            <a:ext uri="{FF2B5EF4-FFF2-40B4-BE49-F238E27FC236}">
              <a16:creationId xmlns:a16="http://schemas.microsoft.com/office/drawing/2014/main" id="{00000000-0008-0000-0200-0000A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349349</xdr:colOff>
      <xdr:row>12</xdr:row>
      <xdr:rowOff>143565</xdr:rowOff>
    </xdr:from>
    <xdr:to>
      <xdr:col>11</xdr:col>
      <xdr:colOff>472441</xdr:colOff>
      <xdr:row>23</xdr:row>
      <xdr:rowOff>38937</xdr:rowOff>
    </xdr:to>
    <xdr:graphicFrame macro="">
      <xdr:nvGraphicFramePr>
        <xdr:cNvPr id="167" name="Chart 166">
          <a:extLst>
            <a:ext uri="{FF2B5EF4-FFF2-40B4-BE49-F238E27FC236}">
              <a16:creationId xmlns:a16="http://schemas.microsoft.com/office/drawing/2014/main" id="{00000000-0008-0000-0200-0000A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16</xdr:col>
      <xdr:colOff>38100</xdr:colOff>
      <xdr:row>20</xdr:row>
      <xdr:rowOff>33085</xdr:rowOff>
    </xdr:from>
    <xdr:to>
      <xdr:col>19</xdr:col>
      <xdr:colOff>192910</xdr:colOff>
      <xdr:row>35</xdr:row>
      <xdr:rowOff>144684</xdr:rowOff>
    </xdr:to>
    <mc:AlternateContent xmlns:mc="http://schemas.openxmlformats.org/markup-compatibility/2006">
      <mc:Choice xmlns:cx1="http://schemas.microsoft.com/office/drawing/2015/9/8/chartex" Requires="cx1">
        <xdr:graphicFrame macro="">
          <xdr:nvGraphicFramePr>
            <xdr:cNvPr id="168" name="Chart 167">
              <a:extLst>
                <a:ext uri="{FF2B5EF4-FFF2-40B4-BE49-F238E27FC236}">
                  <a16:creationId xmlns:a16="http://schemas.microsoft.com/office/drawing/2014/main" id="{00000000-0008-0000-0200-0000A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9791700" y="3690685"/>
              <a:ext cx="1983610" cy="28547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198458</xdr:colOff>
      <xdr:row>12</xdr:row>
      <xdr:rowOff>177174</xdr:rowOff>
    </xdr:from>
    <xdr:to>
      <xdr:col>14</xdr:col>
      <xdr:colOff>491924</xdr:colOff>
      <xdr:row>22</xdr:row>
      <xdr:rowOff>86810</xdr:rowOff>
    </xdr:to>
    <xdr:graphicFrame macro="">
      <xdr:nvGraphicFramePr>
        <xdr:cNvPr id="169" name="Chart 168">
          <a:extLst>
            <a:ext uri="{FF2B5EF4-FFF2-40B4-BE49-F238E27FC236}">
              <a16:creationId xmlns:a16="http://schemas.microsoft.com/office/drawing/2014/main" id="{00000000-0008-0000-0200-0000A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12</xdr:col>
      <xdr:colOff>292303</xdr:colOff>
      <xdr:row>27</xdr:row>
      <xdr:rowOff>0</xdr:rowOff>
    </xdr:from>
    <xdr:to>
      <xdr:col>14</xdr:col>
      <xdr:colOff>434052</xdr:colOff>
      <xdr:row>35</xdr:row>
      <xdr:rowOff>117695</xdr:rowOff>
    </xdr:to>
    <xdr:graphicFrame macro="">
      <xdr:nvGraphicFramePr>
        <xdr:cNvPr id="170" name="Chart 169">
          <a:extLst>
            <a:ext uri="{FF2B5EF4-FFF2-40B4-BE49-F238E27FC236}">
              <a16:creationId xmlns:a16="http://schemas.microsoft.com/office/drawing/2014/main" id="{00000000-0008-0000-0200-0000A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18</xdr:col>
          <xdr:colOff>114300</xdr:colOff>
          <xdr:row>1</xdr:row>
          <xdr:rowOff>144780</xdr:rowOff>
        </xdr:from>
        <xdr:to>
          <xdr:col>19</xdr:col>
          <xdr:colOff>388620</xdr:colOff>
          <xdr:row>4</xdr:row>
          <xdr:rowOff>7620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cs typeface="Calibri"/>
                </a:rPr>
                <a:t>Reset All Filter</a:t>
              </a:r>
            </a:p>
          </xdr:txBody>
        </xdr:sp>
        <xdr:clientData fPrintsWithSheet="0"/>
      </xdr:twoCellAnchor>
    </mc:Choice>
    <mc:Fallback/>
  </mc:AlternateContent>
  <xdr:twoCellAnchor>
    <xdr:from>
      <xdr:col>6</xdr:col>
      <xdr:colOff>254000</xdr:colOff>
      <xdr:row>1</xdr:row>
      <xdr:rowOff>47038</xdr:rowOff>
    </xdr:from>
    <xdr:to>
      <xdr:col>7</xdr:col>
      <xdr:colOff>263408</xdr:colOff>
      <xdr:row>4</xdr:row>
      <xdr:rowOff>84668</xdr:rowOff>
    </xdr:to>
    <xdr:sp macro="" textlink="">
      <xdr:nvSpPr>
        <xdr:cNvPr id="76" name="Freeform 12">
          <a:extLst>
            <a:ext uri="{FF2B5EF4-FFF2-40B4-BE49-F238E27FC236}">
              <a16:creationId xmlns:a16="http://schemas.microsoft.com/office/drawing/2014/main" id="{00000000-0008-0000-0200-00004C000000}"/>
            </a:ext>
          </a:extLst>
        </xdr:cNvPr>
        <xdr:cNvSpPr/>
      </xdr:nvSpPr>
      <xdr:spPr>
        <a:xfrm>
          <a:off x="3922889" y="225779"/>
          <a:ext cx="620889" cy="573852"/>
        </a:xfrm>
        <a:custGeom>
          <a:avLst/>
          <a:gdLst/>
          <a:ahLst/>
          <a:cxnLst/>
          <a:rect l="l" t="t" r="r" b="b"/>
          <a:pathLst>
            <a:path w="2040743" h="2040743">
              <a:moveTo>
                <a:pt x="0" y="0"/>
              </a:moveTo>
              <a:lnTo>
                <a:pt x="2040743" y="0"/>
              </a:lnTo>
              <a:lnTo>
                <a:pt x="2040743" y="2040743"/>
              </a:lnTo>
              <a:lnTo>
                <a:pt x="0" y="2040743"/>
              </a:lnTo>
              <a:lnTo>
                <a:pt x="0" y="0"/>
              </a:lnTo>
              <a:close/>
            </a:path>
          </a:pathLst>
        </a:custGeom>
        <a:blipFill>
          <a:blip xmlns:r="http://schemas.openxmlformats.org/officeDocument/2006/relationships" r:embed="rId25"/>
          <a:stretch>
            <a:fillRect/>
          </a:stretch>
        </a:blipFill>
      </xdr:spPr>
      <xdr:txBody>
        <a:bodyPr wrap="square"/>
        <a:lstStyle/>
        <a:p>
          <a:endParaRPr lang="en-IN"/>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784860</xdr:colOff>
          <xdr:row>28</xdr:row>
          <xdr:rowOff>60960</xdr:rowOff>
        </xdr:from>
        <xdr:to>
          <xdr:col>10</xdr:col>
          <xdr:colOff>1165860</xdr:colOff>
          <xdr:row>30</xdr:row>
          <xdr:rowOff>114300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1363980</xdr:colOff>
          <xdr:row>16</xdr:row>
          <xdr:rowOff>22860</xdr:rowOff>
        </xdr:from>
        <xdr:to>
          <xdr:col>11</xdr:col>
          <xdr:colOff>137160</xdr:colOff>
          <xdr:row>17</xdr:row>
          <xdr:rowOff>175260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144780</xdr:colOff>
          <xdr:row>16</xdr:row>
          <xdr:rowOff>15240</xdr:rowOff>
        </xdr:from>
        <xdr:to>
          <xdr:col>11</xdr:col>
          <xdr:colOff>510540</xdr:colOff>
          <xdr:row>17</xdr:row>
          <xdr:rowOff>160020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106680</xdr:colOff>
          <xdr:row>15</xdr:row>
          <xdr:rowOff>152400</xdr:rowOff>
        </xdr:from>
        <xdr:to>
          <xdr:col>12</xdr:col>
          <xdr:colOff>464820</xdr:colOff>
          <xdr:row>17</xdr:row>
          <xdr:rowOff>114300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784860</xdr:colOff>
          <xdr:row>14</xdr:row>
          <xdr:rowOff>45720</xdr:rowOff>
        </xdr:from>
        <xdr:to>
          <xdr:col>26</xdr:col>
          <xdr:colOff>1013460</xdr:colOff>
          <xdr:row>25</xdr:row>
          <xdr:rowOff>15240</xdr:rowOff>
        </xdr:to>
        <xdr:sp macro="" textlink="">
          <xdr:nvSpPr>
            <xdr:cNvPr id="5127" name="Scroll Bar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969817</xdr:colOff>
      <xdr:row>17</xdr:row>
      <xdr:rowOff>108857</xdr:rowOff>
    </xdr:from>
    <xdr:to>
      <xdr:col>14</xdr:col>
      <xdr:colOff>623454</xdr:colOff>
      <xdr:row>33</xdr:row>
      <xdr:rowOff>138545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47.611206134257" createdVersion="7" refreshedVersion="7" minRefreshableVersion="3" recordCount="527" xr:uid="{2E33FECA-A3E8-4A99-8E06-9782FC47A7DB}">
  <cacheSource type="worksheet">
    <worksheetSource name="InputData"/>
  </cacheSource>
  <cacheFields count="18">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7" base="0">
        <rangePr groupBy="months" startDate="2021-01-01T00:00:00" endDate="2023-01-01T00:00:00"/>
        <groupItems count="14">
          <s v="&lt;01-01-2021"/>
          <s v="Jan"/>
          <s v="Feb"/>
          <s v="Mar"/>
          <s v="Apr"/>
          <s v="May"/>
          <s v="Jun"/>
          <s v="Jul"/>
          <s v="Aug"/>
          <s v="Sep"/>
          <s v="Oct"/>
          <s v="Nov"/>
          <s v="Dec"/>
          <s v="&gt;01-01-2023"/>
        </groupItems>
      </fieldGroup>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Quarters" numFmtId="0" databaseField="0">
      <fieldGroup base="0">
        <rangePr groupBy="quarters" startDate="2021-01-01T00:00:00" endDate="2023-01-01T00:00:00"/>
        <groupItems count="6">
          <s v="&lt;01-01-2021"/>
          <s v="Qtr1"/>
          <s v="Qtr2"/>
          <s v="Qtr3"/>
          <s v="Qtr4"/>
          <s v="&gt;01-01-2023"/>
        </groupItems>
      </fieldGroup>
    </cacheField>
    <cacheField name="Years"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9820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x v="0"/>
    <x v="0"/>
    <x v="0"/>
    <x v="0"/>
  </r>
  <r>
    <x v="1"/>
    <s v="P0038"/>
    <n v="15"/>
    <x v="1"/>
    <x v="1"/>
    <n v="0"/>
    <x v="1"/>
    <x v="1"/>
    <x v="1"/>
    <n v="72"/>
    <n v="79.92"/>
    <n v="1080"/>
    <x v="1"/>
    <x v="1"/>
    <x v="0"/>
    <x v="0"/>
  </r>
  <r>
    <x v="1"/>
    <s v="P0013"/>
    <n v="6"/>
    <x v="2"/>
    <x v="1"/>
    <n v="0"/>
    <x v="2"/>
    <x v="2"/>
    <x v="1"/>
    <n v="112"/>
    <n v="122.08"/>
    <n v="672"/>
    <x v="2"/>
    <x v="1"/>
    <x v="0"/>
    <x v="0"/>
  </r>
  <r>
    <x v="2"/>
    <s v="P0004"/>
    <n v="5"/>
    <x v="2"/>
    <x v="0"/>
    <n v="0"/>
    <x v="3"/>
    <x v="3"/>
    <x v="2"/>
    <n v="44"/>
    <n v="48.84"/>
    <n v="220"/>
    <x v="3"/>
    <x v="2"/>
    <x v="0"/>
    <x v="0"/>
  </r>
  <r>
    <x v="3"/>
    <s v="P0035"/>
    <n v="12"/>
    <x v="1"/>
    <x v="0"/>
    <n v="0"/>
    <x v="4"/>
    <x v="4"/>
    <x v="3"/>
    <n v="5"/>
    <n v="6.7"/>
    <n v="60"/>
    <x v="4"/>
    <x v="3"/>
    <x v="0"/>
    <x v="0"/>
  </r>
  <r>
    <x v="4"/>
    <s v="P0031"/>
    <n v="1"/>
    <x v="2"/>
    <x v="1"/>
    <n v="0"/>
    <x v="5"/>
    <x v="4"/>
    <x v="1"/>
    <n v="93"/>
    <n v="104.16"/>
    <n v="93"/>
    <x v="5"/>
    <x v="4"/>
    <x v="0"/>
    <x v="0"/>
  </r>
  <r>
    <x v="4"/>
    <s v="P0003"/>
    <n v="8"/>
    <x v="2"/>
    <x v="1"/>
    <n v="0"/>
    <x v="6"/>
    <x v="3"/>
    <x v="1"/>
    <n v="71"/>
    <n v="80.94"/>
    <n v="568"/>
    <x v="6"/>
    <x v="4"/>
    <x v="0"/>
    <x v="0"/>
  </r>
  <r>
    <x v="4"/>
    <s v="P0025"/>
    <n v="4"/>
    <x v="2"/>
    <x v="0"/>
    <n v="0"/>
    <x v="7"/>
    <x v="0"/>
    <x v="3"/>
    <n v="7"/>
    <n v="8.33"/>
    <n v="28"/>
    <x v="7"/>
    <x v="4"/>
    <x v="0"/>
    <x v="0"/>
  </r>
  <r>
    <x v="5"/>
    <s v="P0037"/>
    <n v="3"/>
    <x v="2"/>
    <x v="1"/>
    <n v="0"/>
    <x v="8"/>
    <x v="1"/>
    <x v="1"/>
    <n v="67"/>
    <n v="85.76"/>
    <n v="201"/>
    <x v="8"/>
    <x v="5"/>
    <x v="0"/>
    <x v="0"/>
  </r>
  <r>
    <x v="5"/>
    <s v="P0014"/>
    <n v="4"/>
    <x v="0"/>
    <x v="0"/>
    <n v="0"/>
    <x v="9"/>
    <x v="2"/>
    <x v="1"/>
    <n v="112"/>
    <n v="146.72"/>
    <n v="448"/>
    <x v="9"/>
    <x v="5"/>
    <x v="0"/>
    <x v="0"/>
  </r>
  <r>
    <x v="5"/>
    <s v="P0042"/>
    <n v="4"/>
    <x v="2"/>
    <x v="0"/>
    <n v="0"/>
    <x v="10"/>
    <x v="1"/>
    <x v="0"/>
    <n v="120"/>
    <n v="162"/>
    <n v="480"/>
    <x v="10"/>
    <x v="5"/>
    <x v="0"/>
    <x v="0"/>
  </r>
  <r>
    <x v="6"/>
    <s v="P0042"/>
    <n v="10"/>
    <x v="1"/>
    <x v="1"/>
    <n v="0"/>
    <x v="10"/>
    <x v="1"/>
    <x v="0"/>
    <n v="120"/>
    <n v="162"/>
    <n v="1200"/>
    <x v="11"/>
    <x v="6"/>
    <x v="0"/>
    <x v="0"/>
  </r>
  <r>
    <x v="7"/>
    <s v="P0044"/>
    <n v="13"/>
    <x v="2"/>
    <x v="0"/>
    <n v="0"/>
    <x v="11"/>
    <x v="1"/>
    <x v="1"/>
    <n v="76"/>
    <n v="82.08"/>
    <n v="988"/>
    <x v="12"/>
    <x v="7"/>
    <x v="0"/>
    <x v="0"/>
  </r>
  <r>
    <x v="7"/>
    <s v="P0023"/>
    <n v="3"/>
    <x v="1"/>
    <x v="1"/>
    <n v="0"/>
    <x v="12"/>
    <x v="0"/>
    <x v="0"/>
    <n v="141"/>
    <n v="149.46"/>
    <n v="423"/>
    <x v="13"/>
    <x v="7"/>
    <x v="0"/>
    <x v="0"/>
  </r>
  <r>
    <x v="8"/>
    <s v="P0035"/>
    <n v="6"/>
    <x v="2"/>
    <x v="1"/>
    <n v="0"/>
    <x v="4"/>
    <x v="4"/>
    <x v="3"/>
    <n v="5"/>
    <n v="6.7"/>
    <n v="30"/>
    <x v="14"/>
    <x v="8"/>
    <x v="0"/>
    <x v="0"/>
  </r>
  <r>
    <x v="9"/>
    <s v="P0034"/>
    <n v="4"/>
    <x v="2"/>
    <x v="1"/>
    <n v="0"/>
    <x v="13"/>
    <x v="4"/>
    <x v="2"/>
    <n v="55"/>
    <n v="58.3"/>
    <n v="220"/>
    <x v="15"/>
    <x v="9"/>
    <x v="0"/>
    <x v="0"/>
  </r>
  <r>
    <x v="9"/>
    <s v="P0020"/>
    <n v="4"/>
    <x v="2"/>
    <x v="1"/>
    <n v="0"/>
    <x v="14"/>
    <x v="0"/>
    <x v="2"/>
    <n v="61"/>
    <n v="76.25"/>
    <n v="244"/>
    <x v="16"/>
    <x v="9"/>
    <x v="0"/>
    <x v="0"/>
  </r>
  <r>
    <x v="10"/>
    <s v="P0004"/>
    <n v="15"/>
    <x v="0"/>
    <x v="1"/>
    <n v="0"/>
    <x v="3"/>
    <x v="3"/>
    <x v="2"/>
    <n v="44"/>
    <n v="48.84"/>
    <n v="660"/>
    <x v="17"/>
    <x v="10"/>
    <x v="0"/>
    <x v="0"/>
  </r>
  <r>
    <x v="10"/>
    <s v="P0003"/>
    <n v="9"/>
    <x v="2"/>
    <x v="0"/>
    <n v="0"/>
    <x v="6"/>
    <x v="3"/>
    <x v="1"/>
    <n v="71"/>
    <n v="80.94"/>
    <n v="639"/>
    <x v="18"/>
    <x v="10"/>
    <x v="0"/>
    <x v="0"/>
  </r>
  <r>
    <x v="10"/>
    <s v="P0042"/>
    <n v="6"/>
    <x v="2"/>
    <x v="0"/>
    <n v="0"/>
    <x v="10"/>
    <x v="1"/>
    <x v="0"/>
    <n v="120"/>
    <n v="162"/>
    <n v="720"/>
    <x v="19"/>
    <x v="10"/>
    <x v="0"/>
    <x v="0"/>
  </r>
  <r>
    <x v="11"/>
    <s v="P0034"/>
    <n v="6"/>
    <x v="2"/>
    <x v="1"/>
    <n v="0"/>
    <x v="13"/>
    <x v="4"/>
    <x v="2"/>
    <n v="55"/>
    <n v="58.3"/>
    <n v="330"/>
    <x v="20"/>
    <x v="11"/>
    <x v="0"/>
    <x v="0"/>
  </r>
  <r>
    <x v="11"/>
    <s v="P0035"/>
    <n v="7"/>
    <x v="2"/>
    <x v="0"/>
    <n v="0"/>
    <x v="4"/>
    <x v="4"/>
    <x v="3"/>
    <n v="5"/>
    <n v="6.7"/>
    <n v="35"/>
    <x v="21"/>
    <x v="11"/>
    <x v="0"/>
    <x v="0"/>
  </r>
  <r>
    <x v="11"/>
    <s v="P0031"/>
    <n v="14"/>
    <x v="2"/>
    <x v="0"/>
    <n v="0"/>
    <x v="5"/>
    <x v="4"/>
    <x v="1"/>
    <n v="93"/>
    <n v="104.16"/>
    <n v="1302"/>
    <x v="22"/>
    <x v="11"/>
    <x v="0"/>
    <x v="0"/>
  </r>
  <r>
    <x v="12"/>
    <s v="P0044"/>
    <n v="9"/>
    <x v="0"/>
    <x v="1"/>
    <n v="0"/>
    <x v="11"/>
    <x v="1"/>
    <x v="1"/>
    <n v="76"/>
    <n v="82.08"/>
    <n v="684"/>
    <x v="23"/>
    <x v="12"/>
    <x v="0"/>
    <x v="0"/>
  </r>
  <r>
    <x v="12"/>
    <s v="P0006"/>
    <n v="7"/>
    <x v="1"/>
    <x v="1"/>
    <n v="0"/>
    <x v="15"/>
    <x v="3"/>
    <x v="1"/>
    <n v="75"/>
    <n v="85.5"/>
    <n v="525"/>
    <x v="24"/>
    <x v="12"/>
    <x v="0"/>
    <x v="0"/>
  </r>
  <r>
    <x v="12"/>
    <s v="P0001"/>
    <n v="7"/>
    <x v="1"/>
    <x v="0"/>
    <n v="0"/>
    <x v="16"/>
    <x v="3"/>
    <x v="1"/>
    <n v="98"/>
    <n v="103.88"/>
    <n v="686"/>
    <x v="25"/>
    <x v="12"/>
    <x v="0"/>
    <x v="0"/>
  </r>
  <r>
    <x v="13"/>
    <s v="P0040"/>
    <n v="7"/>
    <x v="0"/>
    <x v="0"/>
    <n v="0"/>
    <x v="17"/>
    <x v="1"/>
    <x v="1"/>
    <n v="90"/>
    <n v="115.2"/>
    <n v="630"/>
    <x v="26"/>
    <x v="13"/>
    <x v="0"/>
    <x v="0"/>
  </r>
  <r>
    <x v="13"/>
    <s v="P0032"/>
    <n v="3"/>
    <x v="0"/>
    <x v="0"/>
    <n v="0"/>
    <x v="18"/>
    <x v="4"/>
    <x v="1"/>
    <n v="89"/>
    <n v="117.48"/>
    <n v="267"/>
    <x v="27"/>
    <x v="13"/>
    <x v="0"/>
    <x v="0"/>
  </r>
  <r>
    <x v="14"/>
    <s v="P0004"/>
    <n v="10"/>
    <x v="1"/>
    <x v="1"/>
    <n v="0"/>
    <x v="3"/>
    <x v="3"/>
    <x v="2"/>
    <n v="44"/>
    <n v="48.84"/>
    <n v="440"/>
    <x v="28"/>
    <x v="14"/>
    <x v="0"/>
    <x v="0"/>
  </r>
  <r>
    <x v="14"/>
    <s v="P0029"/>
    <n v="2"/>
    <x v="2"/>
    <x v="1"/>
    <n v="0"/>
    <x v="19"/>
    <x v="4"/>
    <x v="2"/>
    <n v="47"/>
    <n v="53.11"/>
    <n v="94"/>
    <x v="29"/>
    <x v="14"/>
    <x v="0"/>
    <x v="0"/>
  </r>
  <r>
    <x v="15"/>
    <s v="P0010"/>
    <n v="7"/>
    <x v="1"/>
    <x v="0"/>
    <n v="0"/>
    <x v="20"/>
    <x v="2"/>
    <x v="0"/>
    <n v="148"/>
    <n v="164.28"/>
    <n v="1036"/>
    <x v="30"/>
    <x v="1"/>
    <x v="1"/>
    <x v="0"/>
  </r>
  <r>
    <x v="16"/>
    <s v="P0016"/>
    <n v="13"/>
    <x v="2"/>
    <x v="0"/>
    <n v="0"/>
    <x v="21"/>
    <x v="2"/>
    <x v="3"/>
    <n v="13"/>
    <n v="16.64"/>
    <n v="169"/>
    <x v="31"/>
    <x v="2"/>
    <x v="1"/>
    <x v="0"/>
  </r>
  <r>
    <x v="16"/>
    <s v="P0022"/>
    <n v="2"/>
    <x v="0"/>
    <x v="1"/>
    <n v="0"/>
    <x v="22"/>
    <x v="0"/>
    <x v="0"/>
    <n v="121"/>
    <n v="141.57"/>
    <n v="242"/>
    <x v="32"/>
    <x v="2"/>
    <x v="1"/>
    <x v="0"/>
  </r>
  <r>
    <x v="17"/>
    <s v="P0037"/>
    <n v="4"/>
    <x v="1"/>
    <x v="0"/>
    <n v="0"/>
    <x v="8"/>
    <x v="1"/>
    <x v="1"/>
    <n v="67"/>
    <n v="85.76"/>
    <n v="268"/>
    <x v="33"/>
    <x v="3"/>
    <x v="1"/>
    <x v="0"/>
  </r>
  <r>
    <x v="18"/>
    <s v="P0043"/>
    <n v="7"/>
    <x v="1"/>
    <x v="1"/>
    <n v="0"/>
    <x v="23"/>
    <x v="1"/>
    <x v="1"/>
    <n v="67"/>
    <n v="83.08"/>
    <n v="469"/>
    <x v="34"/>
    <x v="15"/>
    <x v="1"/>
    <x v="0"/>
  </r>
  <r>
    <x v="18"/>
    <s v="P0005"/>
    <n v="1"/>
    <x v="2"/>
    <x v="1"/>
    <n v="0"/>
    <x v="24"/>
    <x v="3"/>
    <x v="0"/>
    <n v="133"/>
    <n v="155.61000000000001"/>
    <n v="133"/>
    <x v="35"/>
    <x v="15"/>
    <x v="1"/>
    <x v="0"/>
  </r>
  <r>
    <x v="18"/>
    <s v="P0043"/>
    <n v="9"/>
    <x v="2"/>
    <x v="1"/>
    <n v="0"/>
    <x v="23"/>
    <x v="1"/>
    <x v="1"/>
    <n v="67"/>
    <n v="83.08"/>
    <n v="603"/>
    <x v="36"/>
    <x v="15"/>
    <x v="1"/>
    <x v="0"/>
  </r>
  <r>
    <x v="19"/>
    <s v="P0035"/>
    <n v="1"/>
    <x v="2"/>
    <x v="1"/>
    <n v="0"/>
    <x v="4"/>
    <x v="4"/>
    <x v="3"/>
    <n v="5"/>
    <n v="6.7"/>
    <n v="5"/>
    <x v="37"/>
    <x v="16"/>
    <x v="1"/>
    <x v="0"/>
  </r>
  <r>
    <x v="20"/>
    <s v="P0034"/>
    <n v="14"/>
    <x v="2"/>
    <x v="0"/>
    <n v="0"/>
    <x v="13"/>
    <x v="4"/>
    <x v="2"/>
    <n v="55"/>
    <n v="58.3"/>
    <n v="770"/>
    <x v="38"/>
    <x v="4"/>
    <x v="1"/>
    <x v="0"/>
  </r>
  <r>
    <x v="21"/>
    <s v="P0008"/>
    <n v="7"/>
    <x v="2"/>
    <x v="1"/>
    <n v="0"/>
    <x v="25"/>
    <x v="3"/>
    <x v="1"/>
    <n v="83"/>
    <n v="94.62"/>
    <n v="581"/>
    <x v="39"/>
    <x v="6"/>
    <x v="1"/>
    <x v="0"/>
  </r>
  <r>
    <x v="21"/>
    <s v="P0023"/>
    <n v="9"/>
    <x v="1"/>
    <x v="1"/>
    <n v="0"/>
    <x v="12"/>
    <x v="0"/>
    <x v="0"/>
    <n v="141"/>
    <n v="149.46"/>
    <n v="1269"/>
    <x v="40"/>
    <x v="6"/>
    <x v="1"/>
    <x v="0"/>
  </r>
  <r>
    <x v="22"/>
    <s v="P0027"/>
    <n v="4"/>
    <x v="2"/>
    <x v="0"/>
    <n v="0"/>
    <x v="26"/>
    <x v="4"/>
    <x v="2"/>
    <n v="48"/>
    <n v="57.120000000000005"/>
    <n v="192"/>
    <x v="41"/>
    <x v="17"/>
    <x v="1"/>
    <x v="0"/>
  </r>
  <r>
    <x v="23"/>
    <s v="P0015"/>
    <n v="6"/>
    <x v="1"/>
    <x v="1"/>
    <n v="0"/>
    <x v="27"/>
    <x v="2"/>
    <x v="3"/>
    <n v="12"/>
    <n v="15.719999999999999"/>
    <n v="72"/>
    <x v="42"/>
    <x v="7"/>
    <x v="1"/>
    <x v="0"/>
  </r>
  <r>
    <x v="24"/>
    <s v="P0030"/>
    <n v="11"/>
    <x v="1"/>
    <x v="1"/>
    <n v="0"/>
    <x v="28"/>
    <x v="4"/>
    <x v="0"/>
    <n v="148"/>
    <n v="201.28"/>
    <n v="1628"/>
    <x v="43"/>
    <x v="9"/>
    <x v="1"/>
    <x v="0"/>
  </r>
  <r>
    <x v="25"/>
    <s v="P0013"/>
    <n v="5"/>
    <x v="1"/>
    <x v="1"/>
    <n v="0"/>
    <x v="2"/>
    <x v="2"/>
    <x v="1"/>
    <n v="112"/>
    <n v="122.08"/>
    <n v="560"/>
    <x v="44"/>
    <x v="18"/>
    <x v="1"/>
    <x v="0"/>
  </r>
  <r>
    <x v="26"/>
    <s v="P0025"/>
    <n v="3"/>
    <x v="2"/>
    <x v="1"/>
    <n v="0"/>
    <x v="7"/>
    <x v="0"/>
    <x v="3"/>
    <n v="7"/>
    <n v="8.33"/>
    <n v="21"/>
    <x v="45"/>
    <x v="19"/>
    <x v="1"/>
    <x v="0"/>
  </r>
  <r>
    <x v="26"/>
    <s v="P0005"/>
    <n v="2"/>
    <x v="2"/>
    <x v="0"/>
    <n v="0"/>
    <x v="24"/>
    <x v="3"/>
    <x v="0"/>
    <n v="133"/>
    <n v="155.61000000000001"/>
    <n v="266"/>
    <x v="46"/>
    <x v="19"/>
    <x v="1"/>
    <x v="0"/>
  </r>
  <r>
    <x v="27"/>
    <s v="P0002"/>
    <n v="4"/>
    <x v="0"/>
    <x v="0"/>
    <n v="0"/>
    <x v="29"/>
    <x v="3"/>
    <x v="1"/>
    <n v="105"/>
    <n v="142.80000000000001"/>
    <n v="420"/>
    <x v="47"/>
    <x v="11"/>
    <x v="1"/>
    <x v="0"/>
  </r>
  <r>
    <x v="27"/>
    <s v="P0032"/>
    <n v="11"/>
    <x v="1"/>
    <x v="1"/>
    <n v="0"/>
    <x v="18"/>
    <x v="4"/>
    <x v="1"/>
    <n v="89"/>
    <n v="117.48"/>
    <n v="979"/>
    <x v="48"/>
    <x v="11"/>
    <x v="1"/>
    <x v="0"/>
  </r>
  <r>
    <x v="27"/>
    <s v="P0030"/>
    <n v="2"/>
    <x v="2"/>
    <x v="0"/>
    <n v="0"/>
    <x v="28"/>
    <x v="4"/>
    <x v="0"/>
    <n v="148"/>
    <n v="201.28"/>
    <n v="296"/>
    <x v="49"/>
    <x v="11"/>
    <x v="1"/>
    <x v="0"/>
  </r>
  <r>
    <x v="28"/>
    <s v="P0018"/>
    <n v="11"/>
    <x v="0"/>
    <x v="0"/>
    <n v="0"/>
    <x v="30"/>
    <x v="2"/>
    <x v="3"/>
    <n v="37"/>
    <n v="49.21"/>
    <n v="407"/>
    <x v="50"/>
    <x v="13"/>
    <x v="1"/>
    <x v="0"/>
  </r>
  <r>
    <x v="29"/>
    <s v="P0011"/>
    <n v="1"/>
    <x v="2"/>
    <x v="0"/>
    <n v="0"/>
    <x v="31"/>
    <x v="2"/>
    <x v="2"/>
    <n v="44"/>
    <n v="48.4"/>
    <n v="44"/>
    <x v="51"/>
    <x v="2"/>
    <x v="2"/>
    <x v="0"/>
  </r>
  <r>
    <x v="30"/>
    <s v="P0021"/>
    <n v="9"/>
    <x v="2"/>
    <x v="1"/>
    <n v="0"/>
    <x v="32"/>
    <x v="0"/>
    <x v="0"/>
    <n v="126"/>
    <n v="162.54"/>
    <n v="1134"/>
    <x v="52"/>
    <x v="20"/>
    <x v="2"/>
    <x v="0"/>
  </r>
  <r>
    <x v="31"/>
    <s v="P0027"/>
    <n v="6"/>
    <x v="1"/>
    <x v="1"/>
    <n v="0"/>
    <x v="26"/>
    <x v="4"/>
    <x v="2"/>
    <n v="48"/>
    <n v="57.120000000000005"/>
    <n v="288"/>
    <x v="53"/>
    <x v="21"/>
    <x v="2"/>
    <x v="0"/>
  </r>
  <r>
    <x v="31"/>
    <s v="P0044"/>
    <n v="9"/>
    <x v="1"/>
    <x v="0"/>
    <n v="0"/>
    <x v="11"/>
    <x v="1"/>
    <x v="1"/>
    <n v="76"/>
    <n v="82.08"/>
    <n v="684"/>
    <x v="23"/>
    <x v="21"/>
    <x v="2"/>
    <x v="0"/>
  </r>
  <r>
    <x v="32"/>
    <s v="P0029"/>
    <n v="6"/>
    <x v="0"/>
    <x v="0"/>
    <n v="0"/>
    <x v="19"/>
    <x v="4"/>
    <x v="2"/>
    <n v="47"/>
    <n v="53.11"/>
    <n v="282"/>
    <x v="54"/>
    <x v="4"/>
    <x v="2"/>
    <x v="0"/>
  </r>
  <r>
    <x v="33"/>
    <s v="P0025"/>
    <n v="11"/>
    <x v="2"/>
    <x v="1"/>
    <n v="0"/>
    <x v="7"/>
    <x v="0"/>
    <x v="3"/>
    <n v="7"/>
    <n v="8.33"/>
    <n v="77"/>
    <x v="55"/>
    <x v="5"/>
    <x v="2"/>
    <x v="0"/>
  </r>
  <r>
    <x v="34"/>
    <s v="P0028"/>
    <n v="10"/>
    <x v="0"/>
    <x v="1"/>
    <n v="0"/>
    <x v="33"/>
    <x v="4"/>
    <x v="3"/>
    <n v="37"/>
    <n v="41.81"/>
    <n v="370"/>
    <x v="56"/>
    <x v="22"/>
    <x v="2"/>
    <x v="0"/>
  </r>
  <r>
    <x v="35"/>
    <s v="P0039"/>
    <n v="11"/>
    <x v="1"/>
    <x v="1"/>
    <n v="0"/>
    <x v="34"/>
    <x v="1"/>
    <x v="3"/>
    <n v="37"/>
    <n v="42.55"/>
    <n v="407"/>
    <x v="57"/>
    <x v="17"/>
    <x v="2"/>
    <x v="0"/>
  </r>
  <r>
    <x v="36"/>
    <s v="P0012"/>
    <n v="14"/>
    <x v="2"/>
    <x v="1"/>
    <n v="0"/>
    <x v="35"/>
    <x v="2"/>
    <x v="1"/>
    <n v="73"/>
    <n v="94.17"/>
    <n v="1022"/>
    <x v="58"/>
    <x v="23"/>
    <x v="2"/>
    <x v="0"/>
  </r>
  <r>
    <x v="37"/>
    <s v="P0042"/>
    <n v="8"/>
    <x v="0"/>
    <x v="1"/>
    <n v="0"/>
    <x v="10"/>
    <x v="1"/>
    <x v="0"/>
    <n v="120"/>
    <n v="162"/>
    <n v="960"/>
    <x v="59"/>
    <x v="7"/>
    <x v="2"/>
    <x v="0"/>
  </r>
  <r>
    <x v="38"/>
    <s v="P0028"/>
    <n v="9"/>
    <x v="1"/>
    <x v="1"/>
    <n v="0"/>
    <x v="33"/>
    <x v="4"/>
    <x v="3"/>
    <n v="37"/>
    <n v="41.81"/>
    <n v="333"/>
    <x v="60"/>
    <x v="8"/>
    <x v="2"/>
    <x v="0"/>
  </r>
  <r>
    <x v="39"/>
    <s v="P0020"/>
    <n v="13"/>
    <x v="1"/>
    <x v="0"/>
    <n v="0"/>
    <x v="14"/>
    <x v="0"/>
    <x v="2"/>
    <n v="61"/>
    <n v="76.25"/>
    <n v="793"/>
    <x v="61"/>
    <x v="10"/>
    <x v="2"/>
    <x v="0"/>
  </r>
  <r>
    <x v="39"/>
    <s v="P0039"/>
    <n v="7"/>
    <x v="2"/>
    <x v="0"/>
    <n v="0"/>
    <x v="34"/>
    <x v="1"/>
    <x v="3"/>
    <n v="37"/>
    <n v="42.55"/>
    <n v="259"/>
    <x v="62"/>
    <x v="10"/>
    <x v="2"/>
    <x v="0"/>
  </r>
  <r>
    <x v="40"/>
    <s v="P0002"/>
    <n v="8"/>
    <x v="1"/>
    <x v="0"/>
    <n v="0"/>
    <x v="29"/>
    <x v="3"/>
    <x v="1"/>
    <n v="105"/>
    <n v="142.80000000000001"/>
    <n v="840"/>
    <x v="63"/>
    <x v="18"/>
    <x v="2"/>
    <x v="0"/>
  </r>
  <r>
    <x v="40"/>
    <s v="P0012"/>
    <n v="4"/>
    <x v="1"/>
    <x v="0"/>
    <n v="0"/>
    <x v="35"/>
    <x v="2"/>
    <x v="1"/>
    <n v="73"/>
    <n v="94.17"/>
    <n v="292"/>
    <x v="64"/>
    <x v="18"/>
    <x v="2"/>
    <x v="0"/>
  </r>
  <r>
    <x v="41"/>
    <s v="P0024"/>
    <n v="14"/>
    <x v="1"/>
    <x v="1"/>
    <n v="0"/>
    <x v="0"/>
    <x v="0"/>
    <x v="0"/>
    <n v="144"/>
    <n v="156.96"/>
    <n v="2016"/>
    <x v="65"/>
    <x v="11"/>
    <x v="2"/>
    <x v="0"/>
  </r>
  <r>
    <x v="41"/>
    <s v="P0006"/>
    <n v="4"/>
    <x v="2"/>
    <x v="1"/>
    <n v="0"/>
    <x v="15"/>
    <x v="3"/>
    <x v="1"/>
    <n v="75"/>
    <n v="85.5"/>
    <n v="300"/>
    <x v="66"/>
    <x v="11"/>
    <x v="2"/>
    <x v="0"/>
  </r>
  <r>
    <x v="41"/>
    <s v="P0029"/>
    <n v="8"/>
    <x v="2"/>
    <x v="1"/>
    <n v="0"/>
    <x v="19"/>
    <x v="4"/>
    <x v="2"/>
    <n v="47"/>
    <n v="53.11"/>
    <n v="376"/>
    <x v="67"/>
    <x v="11"/>
    <x v="2"/>
    <x v="0"/>
  </r>
  <r>
    <x v="41"/>
    <s v="P0038"/>
    <n v="2"/>
    <x v="2"/>
    <x v="0"/>
    <n v="0"/>
    <x v="1"/>
    <x v="1"/>
    <x v="1"/>
    <n v="72"/>
    <n v="79.92"/>
    <n v="144"/>
    <x v="68"/>
    <x v="11"/>
    <x v="2"/>
    <x v="0"/>
  </r>
  <r>
    <x v="42"/>
    <s v="P0001"/>
    <n v="4"/>
    <x v="2"/>
    <x v="1"/>
    <n v="0"/>
    <x v="16"/>
    <x v="3"/>
    <x v="1"/>
    <n v="98"/>
    <n v="103.88"/>
    <n v="392"/>
    <x v="69"/>
    <x v="12"/>
    <x v="2"/>
    <x v="0"/>
  </r>
  <r>
    <x v="42"/>
    <s v="P0042"/>
    <n v="1"/>
    <x v="2"/>
    <x v="1"/>
    <n v="0"/>
    <x v="10"/>
    <x v="1"/>
    <x v="0"/>
    <n v="120"/>
    <n v="162"/>
    <n v="120"/>
    <x v="70"/>
    <x v="12"/>
    <x v="2"/>
    <x v="0"/>
  </r>
  <r>
    <x v="42"/>
    <s v="P0010"/>
    <n v="9"/>
    <x v="2"/>
    <x v="0"/>
    <n v="0"/>
    <x v="20"/>
    <x v="2"/>
    <x v="0"/>
    <n v="148"/>
    <n v="164.28"/>
    <n v="1332"/>
    <x v="71"/>
    <x v="12"/>
    <x v="2"/>
    <x v="0"/>
  </r>
  <r>
    <x v="43"/>
    <s v="P0030"/>
    <n v="3"/>
    <x v="2"/>
    <x v="0"/>
    <n v="0"/>
    <x v="28"/>
    <x v="4"/>
    <x v="0"/>
    <n v="148"/>
    <n v="201.28"/>
    <n v="444"/>
    <x v="72"/>
    <x v="13"/>
    <x v="2"/>
    <x v="0"/>
  </r>
  <r>
    <x v="44"/>
    <s v="P0007"/>
    <n v="8"/>
    <x v="1"/>
    <x v="1"/>
    <n v="0"/>
    <x v="36"/>
    <x v="3"/>
    <x v="2"/>
    <n v="43"/>
    <n v="47.730000000000004"/>
    <n v="344"/>
    <x v="73"/>
    <x v="14"/>
    <x v="2"/>
    <x v="0"/>
  </r>
  <r>
    <x v="45"/>
    <s v="P0038"/>
    <n v="1"/>
    <x v="1"/>
    <x v="1"/>
    <n v="0"/>
    <x v="1"/>
    <x v="1"/>
    <x v="1"/>
    <n v="72"/>
    <n v="79.92"/>
    <n v="72"/>
    <x v="74"/>
    <x v="24"/>
    <x v="2"/>
    <x v="0"/>
  </r>
  <r>
    <x v="46"/>
    <s v="P0042"/>
    <n v="3"/>
    <x v="2"/>
    <x v="1"/>
    <n v="0"/>
    <x v="10"/>
    <x v="1"/>
    <x v="0"/>
    <n v="120"/>
    <n v="162"/>
    <n v="360"/>
    <x v="75"/>
    <x v="25"/>
    <x v="2"/>
    <x v="0"/>
  </r>
  <r>
    <x v="47"/>
    <s v="P0040"/>
    <n v="4"/>
    <x v="2"/>
    <x v="1"/>
    <n v="0"/>
    <x v="17"/>
    <x v="1"/>
    <x v="1"/>
    <n v="90"/>
    <n v="115.2"/>
    <n v="360"/>
    <x v="76"/>
    <x v="3"/>
    <x v="3"/>
    <x v="0"/>
  </r>
  <r>
    <x v="47"/>
    <s v="P0009"/>
    <n v="9"/>
    <x v="1"/>
    <x v="1"/>
    <n v="0"/>
    <x v="37"/>
    <x v="3"/>
    <x v="3"/>
    <n v="6"/>
    <n v="7.8599999999999994"/>
    <n v="54"/>
    <x v="77"/>
    <x v="3"/>
    <x v="3"/>
    <x v="0"/>
  </r>
  <r>
    <x v="48"/>
    <s v="P0031"/>
    <n v="15"/>
    <x v="1"/>
    <x v="0"/>
    <n v="0"/>
    <x v="5"/>
    <x v="4"/>
    <x v="1"/>
    <n v="93"/>
    <n v="104.16"/>
    <n v="1395"/>
    <x v="78"/>
    <x v="15"/>
    <x v="3"/>
    <x v="0"/>
  </r>
  <r>
    <x v="49"/>
    <s v="P0005"/>
    <n v="3"/>
    <x v="1"/>
    <x v="0"/>
    <n v="0"/>
    <x v="24"/>
    <x v="3"/>
    <x v="0"/>
    <n v="133"/>
    <n v="155.61000000000001"/>
    <n v="399"/>
    <x v="79"/>
    <x v="4"/>
    <x v="3"/>
    <x v="0"/>
  </r>
  <r>
    <x v="50"/>
    <s v="P0022"/>
    <n v="14"/>
    <x v="2"/>
    <x v="0"/>
    <n v="0"/>
    <x v="22"/>
    <x v="0"/>
    <x v="0"/>
    <n v="121"/>
    <n v="141.57"/>
    <n v="1694"/>
    <x v="80"/>
    <x v="26"/>
    <x v="3"/>
    <x v="0"/>
  </r>
  <r>
    <x v="51"/>
    <s v="P0037"/>
    <n v="3"/>
    <x v="2"/>
    <x v="1"/>
    <n v="0"/>
    <x v="8"/>
    <x v="1"/>
    <x v="1"/>
    <n v="67"/>
    <n v="85.76"/>
    <n v="201"/>
    <x v="8"/>
    <x v="6"/>
    <x v="3"/>
    <x v="0"/>
  </r>
  <r>
    <x v="51"/>
    <s v="P0029"/>
    <n v="4"/>
    <x v="2"/>
    <x v="0"/>
    <n v="0"/>
    <x v="19"/>
    <x v="4"/>
    <x v="2"/>
    <n v="47"/>
    <n v="53.11"/>
    <n v="188"/>
    <x v="81"/>
    <x v="6"/>
    <x v="3"/>
    <x v="0"/>
  </r>
  <r>
    <x v="51"/>
    <s v="P0027"/>
    <n v="9"/>
    <x v="2"/>
    <x v="0"/>
    <n v="0"/>
    <x v="26"/>
    <x v="4"/>
    <x v="2"/>
    <n v="48"/>
    <n v="57.120000000000005"/>
    <n v="432"/>
    <x v="82"/>
    <x v="6"/>
    <x v="3"/>
    <x v="0"/>
  </r>
  <r>
    <x v="51"/>
    <s v="P0033"/>
    <n v="13"/>
    <x v="2"/>
    <x v="1"/>
    <n v="0"/>
    <x v="38"/>
    <x v="4"/>
    <x v="1"/>
    <n v="95"/>
    <n v="119.7"/>
    <n v="1235"/>
    <x v="83"/>
    <x v="6"/>
    <x v="3"/>
    <x v="0"/>
  </r>
  <r>
    <x v="52"/>
    <s v="P0017"/>
    <n v="3"/>
    <x v="2"/>
    <x v="0"/>
    <n v="0"/>
    <x v="39"/>
    <x v="2"/>
    <x v="0"/>
    <n v="134"/>
    <n v="156.78"/>
    <n v="402"/>
    <x v="84"/>
    <x v="17"/>
    <x v="3"/>
    <x v="0"/>
  </r>
  <r>
    <x v="53"/>
    <s v="P0018"/>
    <n v="15"/>
    <x v="2"/>
    <x v="1"/>
    <n v="0"/>
    <x v="30"/>
    <x v="2"/>
    <x v="3"/>
    <n v="37"/>
    <n v="49.21"/>
    <n v="555"/>
    <x v="85"/>
    <x v="23"/>
    <x v="3"/>
    <x v="0"/>
  </r>
  <r>
    <x v="54"/>
    <s v="P0038"/>
    <n v="9"/>
    <x v="0"/>
    <x v="0"/>
    <n v="0"/>
    <x v="1"/>
    <x v="1"/>
    <x v="1"/>
    <n v="72"/>
    <n v="79.92"/>
    <n v="648"/>
    <x v="86"/>
    <x v="7"/>
    <x v="3"/>
    <x v="0"/>
  </r>
  <r>
    <x v="54"/>
    <s v="P0019"/>
    <n v="13"/>
    <x v="2"/>
    <x v="1"/>
    <n v="0"/>
    <x v="40"/>
    <x v="2"/>
    <x v="0"/>
    <n v="150"/>
    <n v="210"/>
    <n v="1950"/>
    <x v="87"/>
    <x v="7"/>
    <x v="3"/>
    <x v="0"/>
  </r>
  <r>
    <x v="55"/>
    <s v="P0042"/>
    <n v="6"/>
    <x v="2"/>
    <x v="0"/>
    <n v="0"/>
    <x v="10"/>
    <x v="1"/>
    <x v="0"/>
    <n v="120"/>
    <n v="162"/>
    <n v="720"/>
    <x v="19"/>
    <x v="19"/>
    <x v="3"/>
    <x v="0"/>
  </r>
  <r>
    <x v="55"/>
    <s v="P0028"/>
    <n v="10"/>
    <x v="2"/>
    <x v="0"/>
    <n v="0"/>
    <x v="33"/>
    <x v="4"/>
    <x v="3"/>
    <n v="37"/>
    <n v="41.81"/>
    <n v="370"/>
    <x v="56"/>
    <x v="19"/>
    <x v="3"/>
    <x v="0"/>
  </r>
  <r>
    <x v="56"/>
    <s v="P0030"/>
    <n v="2"/>
    <x v="1"/>
    <x v="0"/>
    <n v="0"/>
    <x v="28"/>
    <x v="4"/>
    <x v="0"/>
    <n v="148"/>
    <n v="201.28"/>
    <n v="296"/>
    <x v="49"/>
    <x v="27"/>
    <x v="3"/>
    <x v="0"/>
  </r>
  <r>
    <x v="57"/>
    <s v="P0037"/>
    <n v="3"/>
    <x v="2"/>
    <x v="0"/>
    <n v="0"/>
    <x v="8"/>
    <x v="1"/>
    <x v="1"/>
    <n v="67"/>
    <n v="85.76"/>
    <n v="201"/>
    <x v="8"/>
    <x v="12"/>
    <x v="3"/>
    <x v="0"/>
  </r>
  <r>
    <x v="58"/>
    <s v="P0030"/>
    <n v="7"/>
    <x v="2"/>
    <x v="0"/>
    <n v="0"/>
    <x v="28"/>
    <x v="4"/>
    <x v="0"/>
    <n v="148"/>
    <n v="201.28"/>
    <n v="1036"/>
    <x v="88"/>
    <x v="28"/>
    <x v="3"/>
    <x v="0"/>
  </r>
  <r>
    <x v="59"/>
    <s v="P0029"/>
    <n v="1"/>
    <x v="2"/>
    <x v="0"/>
    <n v="0"/>
    <x v="19"/>
    <x v="4"/>
    <x v="2"/>
    <n v="47"/>
    <n v="53.11"/>
    <n v="47"/>
    <x v="89"/>
    <x v="24"/>
    <x v="3"/>
    <x v="0"/>
  </r>
  <r>
    <x v="60"/>
    <s v="P0018"/>
    <n v="3"/>
    <x v="1"/>
    <x v="1"/>
    <n v="0"/>
    <x v="30"/>
    <x v="2"/>
    <x v="3"/>
    <n v="37"/>
    <n v="49.21"/>
    <n v="111"/>
    <x v="90"/>
    <x v="0"/>
    <x v="4"/>
    <x v="0"/>
  </r>
  <r>
    <x v="60"/>
    <s v="P0042"/>
    <n v="1"/>
    <x v="1"/>
    <x v="1"/>
    <n v="0"/>
    <x v="10"/>
    <x v="1"/>
    <x v="0"/>
    <n v="120"/>
    <n v="162"/>
    <n v="120"/>
    <x v="70"/>
    <x v="0"/>
    <x v="4"/>
    <x v="0"/>
  </r>
  <r>
    <x v="61"/>
    <s v="P0034"/>
    <n v="3"/>
    <x v="1"/>
    <x v="0"/>
    <n v="0"/>
    <x v="13"/>
    <x v="4"/>
    <x v="2"/>
    <n v="55"/>
    <n v="58.3"/>
    <n v="165"/>
    <x v="91"/>
    <x v="2"/>
    <x v="4"/>
    <x v="0"/>
  </r>
  <r>
    <x v="62"/>
    <s v="P0015"/>
    <n v="13"/>
    <x v="1"/>
    <x v="0"/>
    <n v="0"/>
    <x v="27"/>
    <x v="2"/>
    <x v="3"/>
    <n v="12"/>
    <n v="15.719999999999999"/>
    <n v="156"/>
    <x v="92"/>
    <x v="3"/>
    <x v="4"/>
    <x v="0"/>
  </r>
  <r>
    <x v="62"/>
    <s v="P0014"/>
    <n v="4"/>
    <x v="2"/>
    <x v="1"/>
    <n v="0"/>
    <x v="9"/>
    <x v="2"/>
    <x v="1"/>
    <n v="112"/>
    <n v="146.72"/>
    <n v="448"/>
    <x v="9"/>
    <x v="3"/>
    <x v="4"/>
    <x v="0"/>
  </r>
  <r>
    <x v="63"/>
    <s v="P0009"/>
    <n v="13"/>
    <x v="2"/>
    <x v="1"/>
    <n v="0"/>
    <x v="37"/>
    <x v="3"/>
    <x v="3"/>
    <n v="6"/>
    <n v="7.8599999999999994"/>
    <n v="78"/>
    <x v="93"/>
    <x v="15"/>
    <x v="4"/>
    <x v="0"/>
  </r>
  <r>
    <x v="64"/>
    <s v="P0008"/>
    <n v="15"/>
    <x v="2"/>
    <x v="0"/>
    <n v="0"/>
    <x v="25"/>
    <x v="3"/>
    <x v="1"/>
    <n v="83"/>
    <n v="94.62"/>
    <n v="1245"/>
    <x v="94"/>
    <x v="16"/>
    <x v="4"/>
    <x v="0"/>
  </r>
  <r>
    <x v="64"/>
    <s v="P0009"/>
    <n v="6"/>
    <x v="1"/>
    <x v="0"/>
    <n v="0"/>
    <x v="37"/>
    <x v="3"/>
    <x v="3"/>
    <n v="6"/>
    <n v="7.8599999999999994"/>
    <n v="36"/>
    <x v="95"/>
    <x v="16"/>
    <x v="4"/>
    <x v="0"/>
  </r>
  <r>
    <x v="65"/>
    <s v="P0018"/>
    <n v="1"/>
    <x v="2"/>
    <x v="1"/>
    <n v="0"/>
    <x v="30"/>
    <x v="2"/>
    <x v="3"/>
    <n v="37"/>
    <n v="49.21"/>
    <n v="37"/>
    <x v="96"/>
    <x v="20"/>
    <x v="4"/>
    <x v="0"/>
  </r>
  <r>
    <x v="66"/>
    <s v="P0016"/>
    <n v="6"/>
    <x v="1"/>
    <x v="0"/>
    <n v="0"/>
    <x v="21"/>
    <x v="2"/>
    <x v="3"/>
    <n v="13"/>
    <n v="16.64"/>
    <n v="78"/>
    <x v="97"/>
    <x v="4"/>
    <x v="4"/>
    <x v="0"/>
  </r>
  <r>
    <x v="66"/>
    <s v="P0028"/>
    <n v="8"/>
    <x v="2"/>
    <x v="1"/>
    <n v="0"/>
    <x v="33"/>
    <x v="4"/>
    <x v="3"/>
    <n v="37"/>
    <n v="41.81"/>
    <n v="296"/>
    <x v="98"/>
    <x v="4"/>
    <x v="4"/>
    <x v="0"/>
  </r>
  <r>
    <x v="67"/>
    <s v="P0016"/>
    <n v="3"/>
    <x v="2"/>
    <x v="0"/>
    <n v="0"/>
    <x v="21"/>
    <x v="2"/>
    <x v="3"/>
    <n v="13"/>
    <n v="16.64"/>
    <n v="39"/>
    <x v="99"/>
    <x v="6"/>
    <x v="4"/>
    <x v="0"/>
  </r>
  <r>
    <x v="67"/>
    <s v="P0035"/>
    <n v="15"/>
    <x v="2"/>
    <x v="0"/>
    <n v="0"/>
    <x v="4"/>
    <x v="4"/>
    <x v="3"/>
    <n v="5"/>
    <n v="6.7"/>
    <n v="75"/>
    <x v="100"/>
    <x v="6"/>
    <x v="4"/>
    <x v="0"/>
  </r>
  <r>
    <x v="68"/>
    <s v="P0029"/>
    <n v="4"/>
    <x v="2"/>
    <x v="0"/>
    <n v="0"/>
    <x v="19"/>
    <x v="4"/>
    <x v="2"/>
    <n v="47"/>
    <n v="53.11"/>
    <n v="188"/>
    <x v="81"/>
    <x v="22"/>
    <x v="4"/>
    <x v="0"/>
  </r>
  <r>
    <x v="69"/>
    <s v="P0042"/>
    <n v="2"/>
    <x v="1"/>
    <x v="1"/>
    <n v="0"/>
    <x v="10"/>
    <x v="1"/>
    <x v="0"/>
    <n v="120"/>
    <n v="162"/>
    <n v="240"/>
    <x v="101"/>
    <x v="9"/>
    <x v="4"/>
    <x v="0"/>
  </r>
  <r>
    <x v="70"/>
    <s v="P0040"/>
    <n v="11"/>
    <x v="2"/>
    <x v="0"/>
    <n v="0"/>
    <x v="17"/>
    <x v="1"/>
    <x v="1"/>
    <n v="90"/>
    <n v="115.2"/>
    <n v="990"/>
    <x v="102"/>
    <x v="19"/>
    <x v="4"/>
    <x v="0"/>
  </r>
  <r>
    <x v="71"/>
    <s v="P0023"/>
    <n v="13"/>
    <x v="1"/>
    <x v="0"/>
    <n v="0"/>
    <x v="12"/>
    <x v="0"/>
    <x v="0"/>
    <n v="141"/>
    <n v="149.46"/>
    <n v="1833"/>
    <x v="103"/>
    <x v="24"/>
    <x v="4"/>
    <x v="0"/>
  </r>
  <r>
    <x v="71"/>
    <s v="P0013"/>
    <n v="6"/>
    <x v="1"/>
    <x v="1"/>
    <n v="0"/>
    <x v="2"/>
    <x v="2"/>
    <x v="1"/>
    <n v="112"/>
    <n v="122.08"/>
    <n v="672"/>
    <x v="2"/>
    <x v="24"/>
    <x v="4"/>
    <x v="0"/>
  </r>
  <r>
    <x v="72"/>
    <s v="P0021"/>
    <n v="10"/>
    <x v="2"/>
    <x v="1"/>
    <n v="0"/>
    <x v="32"/>
    <x v="0"/>
    <x v="0"/>
    <n v="126"/>
    <n v="162.54"/>
    <n v="1260"/>
    <x v="104"/>
    <x v="2"/>
    <x v="5"/>
    <x v="0"/>
  </r>
  <r>
    <x v="73"/>
    <s v="P0020"/>
    <n v="8"/>
    <x v="0"/>
    <x v="0"/>
    <n v="0"/>
    <x v="14"/>
    <x v="0"/>
    <x v="2"/>
    <n v="61"/>
    <n v="76.25"/>
    <n v="488"/>
    <x v="105"/>
    <x v="3"/>
    <x v="5"/>
    <x v="0"/>
  </r>
  <r>
    <x v="73"/>
    <s v="P0020"/>
    <n v="12"/>
    <x v="1"/>
    <x v="1"/>
    <n v="0"/>
    <x v="14"/>
    <x v="0"/>
    <x v="2"/>
    <n v="61"/>
    <n v="76.25"/>
    <n v="732"/>
    <x v="106"/>
    <x v="3"/>
    <x v="5"/>
    <x v="0"/>
  </r>
  <r>
    <x v="74"/>
    <s v="P0022"/>
    <n v="15"/>
    <x v="0"/>
    <x v="0"/>
    <n v="0"/>
    <x v="22"/>
    <x v="0"/>
    <x v="0"/>
    <n v="121"/>
    <n v="141.57"/>
    <n v="1815"/>
    <x v="107"/>
    <x v="15"/>
    <x v="5"/>
    <x v="0"/>
  </r>
  <r>
    <x v="74"/>
    <s v="P0035"/>
    <n v="10"/>
    <x v="2"/>
    <x v="0"/>
    <n v="0"/>
    <x v="4"/>
    <x v="4"/>
    <x v="3"/>
    <n v="5"/>
    <n v="6.7"/>
    <n v="50"/>
    <x v="108"/>
    <x v="15"/>
    <x v="5"/>
    <x v="0"/>
  </r>
  <r>
    <x v="75"/>
    <s v="P0033"/>
    <n v="6"/>
    <x v="2"/>
    <x v="0"/>
    <n v="0"/>
    <x v="38"/>
    <x v="4"/>
    <x v="1"/>
    <n v="95"/>
    <n v="119.7"/>
    <n v="570"/>
    <x v="109"/>
    <x v="16"/>
    <x v="5"/>
    <x v="0"/>
  </r>
  <r>
    <x v="76"/>
    <s v="P0028"/>
    <n v="11"/>
    <x v="2"/>
    <x v="0"/>
    <n v="0"/>
    <x v="33"/>
    <x v="4"/>
    <x v="3"/>
    <n v="37"/>
    <n v="41.81"/>
    <n v="407"/>
    <x v="110"/>
    <x v="21"/>
    <x v="5"/>
    <x v="0"/>
  </r>
  <r>
    <x v="76"/>
    <s v="P0004"/>
    <n v="11"/>
    <x v="0"/>
    <x v="1"/>
    <n v="0"/>
    <x v="3"/>
    <x v="3"/>
    <x v="2"/>
    <n v="44"/>
    <n v="48.84"/>
    <n v="484"/>
    <x v="111"/>
    <x v="21"/>
    <x v="5"/>
    <x v="0"/>
  </r>
  <r>
    <x v="77"/>
    <s v="P0001"/>
    <n v="7"/>
    <x v="2"/>
    <x v="0"/>
    <n v="0"/>
    <x v="16"/>
    <x v="3"/>
    <x v="1"/>
    <n v="98"/>
    <n v="103.88"/>
    <n v="686"/>
    <x v="25"/>
    <x v="4"/>
    <x v="5"/>
    <x v="0"/>
  </r>
  <r>
    <x v="78"/>
    <s v="P0032"/>
    <n v="12"/>
    <x v="0"/>
    <x v="1"/>
    <n v="0"/>
    <x v="18"/>
    <x v="4"/>
    <x v="1"/>
    <n v="89"/>
    <n v="117.48"/>
    <n v="1068"/>
    <x v="112"/>
    <x v="5"/>
    <x v="5"/>
    <x v="0"/>
  </r>
  <r>
    <x v="79"/>
    <s v="P0041"/>
    <n v="6"/>
    <x v="2"/>
    <x v="0"/>
    <n v="0"/>
    <x v="41"/>
    <x v="1"/>
    <x v="0"/>
    <n v="138"/>
    <n v="173.88"/>
    <n v="828"/>
    <x v="113"/>
    <x v="6"/>
    <x v="5"/>
    <x v="0"/>
  </r>
  <r>
    <x v="80"/>
    <s v="P0025"/>
    <n v="10"/>
    <x v="1"/>
    <x v="1"/>
    <n v="0"/>
    <x v="7"/>
    <x v="0"/>
    <x v="3"/>
    <n v="7"/>
    <n v="8.33"/>
    <n v="70"/>
    <x v="114"/>
    <x v="29"/>
    <x v="5"/>
    <x v="0"/>
  </r>
  <r>
    <x v="81"/>
    <s v="P0019"/>
    <n v="5"/>
    <x v="0"/>
    <x v="1"/>
    <n v="0"/>
    <x v="40"/>
    <x v="2"/>
    <x v="0"/>
    <n v="150"/>
    <n v="210"/>
    <n v="750"/>
    <x v="115"/>
    <x v="23"/>
    <x v="5"/>
    <x v="0"/>
  </r>
  <r>
    <x v="81"/>
    <s v="P0015"/>
    <n v="12"/>
    <x v="1"/>
    <x v="1"/>
    <n v="0"/>
    <x v="27"/>
    <x v="2"/>
    <x v="3"/>
    <n v="12"/>
    <n v="15.719999999999999"/>
    <n v="144"/>
    <x v="116"/>
    <x v="23"/>
    <x v="5"/>
    <x v="0"/>
  </r>
  <r>
    <x v="81"/>
    <s v="P0039"/>
    <n v="11"/>
    <x v="2"/>
    <x v="1"/>
    <n v="0"/>
    <x v="34"/>
    <x v="1"/>
    <x v="3"/>
    <n v="37"/>
    <n v="42.55"/>
    <n v="407"/>
    <x v="57"/>
    <x v="23"/>
    <x v="5"/>
    <x v="0"/>
  </r>
  <r>
    <x v="82"/>
    <s v="P0025"/>
    <n v="13"/>
    <x v="2"/>
    <x v="1"/>
    <n v="0"/>
    <x v="7"/>
    <x v="0"/>
    <x v="3"/>
    <n v="7"/>
    <n v="8.33"/>
    <n v="91"/>
    <x v="117"/>
    <x v="7"/>
    <x v="5"/>
    <x v="0"/>
  </r>
  <r>
    <x v="83"/>
    <s v="P0041"/>
    <n v="5"/>
    <x v="2"/>
    <x v="0"/>
    <n v="0"/>
    <x v="41"/>
    <x v="1"/>
    <x v="0"/>
    <n v="138"/>
    <n v="173.88"/>
    <n v="690"/>
    <x v="118"/>
    <x v="8"/>
    <x v="5"/>
    <x v="0"/>
  </r>
  <r>
    <x v="84"/>
    <s v="P0016"/>
    <n v="1"/>
    <x v="0"/>
    <x v="1"/>
    <n v="0"/>
    <x v="21"/>
    <x v="2"/>
    <x v="3"/>
    <n v="13"/>
    <n v="16.64"/>
    <n v="13"/>
    <x v="119"/>
    <x v="9"/>
    <x v="5"/>
    <x v="0"/>
  </r>
  <r>
    <x v="85"/>
    <s v="P0016"/>
    <n v="4"/>
    <x v="2"/>
    <x v="0"/>
    <n v="0"/>
    <x v="21"/>
    <x v="2"/>
    <x v="3"/>
    <n v="13"/>
    <n v="16.64"/>
    <n v="52"/>
    <x v="120"/>
    <x v="19"/>
    <x v="5"/>
    <x v="0"/>
  </r>
  <r>
    <x v="86"/>
    <s v="P0011"/>
    <n v="13"/>
    <x v="2"/>
    <x v="0"/>
    <n v="0"/>
    <x v="31"/>
    <x v="2"/>
    <x v="2"/>
    <n v="44"/>
    <n v="48.4"/>
    <n v="572"/>
    <x v="121"/>
    <x v="27"/>
    <x v="5"/>
    <x v="0"/>
  </r>
  <r>
    <x v="87"/>
    <s v="P0009"/>
    <n v="7"/>
    <x v="1"/>
    <x v="0"/>
    <n v="0"/>
    <x v="37"/>
    <x v="3"/>
    <x v="3"/>
    <n v="6"/>
    <n v="7.8599999999999994"/>
    <n v="42"/>
    <x v="122"/>
    <x v="12"/>
    <x v="5"/>
    <x v="0"/>
  </r>
  <r>
    <x v="88"/>
    <s v="P0005"/>
    <n v="11"/>
    <x v="2"/>
    <x v="1"/>
    <n v="0"/>
    <x v="24"/>
    <x v="3"/>
    <x v="0"/>
    <n v="133"/>
    <n v="155.61000000000001"/>
    <n v="1463"/>
    <x v="123"/>
    <x v="13"/>
    <x v="5"/>
    <x v="0"/>
  </r>
  <r>
    <x v="89"/>
    <s v="P0021"/>
    <n v="2"/>
    <x v="1"/>
    <x v="1"/>
    <n v="0"/>
    <x v="32"/>
    <x v="0"/>
    <x v="0"/>
    <n v="126"/>
    <n v="162.54"/>
    <n v="252"/>
    <x v="124"/>
    <x v="14"/>
    <x v="5"/>
    <x v="0"/>
  </r>
  <r>
    <x v="89"/>
    <s v="P0035"/>
    <n v="7"/>
    <x v="1"/>
    <x v="0"/>
    <n v="0"/>
    <x v="4"/>
    <x v="4"/>
    <x v="3"/>
    <n v="5"/>
    <n v="6.7"/>
    <n v="35"/>
    <x v="21"/>
    <x v="14"/>
    <x v="5"/>
    <x v="0"/>
  </r>
  <r>
    <x v="90"/>
    <s v="P0014"/>
    <n v="4"/>
    <x v="2"/>
    <x v="0"/>
    <n v="0"/>
    <x v="9"/>
    <x v="2"/>
    <x v="1"/>
    <n v="112"/>
    <n v="146.72"/>
    <n v="448"/>
    <x v="9"/>
    <x v="28"/>
    <x v="5"/>
    <x v="0"/>
  </r>
  <r>
    <x v="91"/>
    <s v="P0005"/>
    <n v="11"/>
    <x v="2"/>
    <x v="1"/>
    <n v="0"/>
    <x v="24"/>
    <x v="3"/>
    <x v="0"/>
    <n v="133"/>
    <n v="155.61000000000001"/>
    <n v="1463"/>
    <x v="123"/>
    <x v="0"/>
    <x v="6"/>
    <x v="0"/>
  </r>
  <r>
    <x v="92"/>
    <s v="P0010"/>
    <n v="11"/>
    <x v="2"/>
    <x v="1"/>
    <n v="0"/>
    <x v="20"/>
    <x v="2"/>
    <x v="0"/>
    <n v="148"/>
    <n v="164.28"/>
    <n v="1628"/>
    <x v="125"/>
    <x v="1"/>
    <x v="6"/>
    <x v="0"/>
  </r>
  <r>
    <x v="93"/>
    <s v="P0033"/>
    <n v="9"/>
    <x v="1"/>
    <x v="1"/>
    <n v="0"/>
    <x v="38"/>
    <x v="4"/>
    <x v="1"/>
    <n v="95"/>
    <n v="119.7"/>
    <n v="855"/>
    <x v="126"/>
    <x v="2"/>
    <x v="6"/>
    <x v="0"/>
  </r>
  <r>
    <x v="93"/>
    <s v="P0003"/>
    <n v="8"/>
    <x v="1"/>
    <x v="1"/>
    <n v="0"/>
    <x v="6"/>
    <x v="3"/>
    <x v="1"/>
    <n v="71"/>
    <n v="80.94"/>
    <n v="568"/>
    <x v="6"/>
    <x v="2"/>
    <x v="6"/>
    <x v="0"/>
  </r>
  <r>
    <x v="94"/>
    <s v="P0002"/>
    <n v="8"/>
    <x v="2"/>
    <x v="0"/>
    <n v="0"/>
    <x v="29"/>
    <x v="3"/>
    <x v="1"/>
    <n v="105"/>
    <n v="142.80000000000001"/>
    <n v="840"/>
    <x v="63"/>
    <x v="15"/>
    <x v="6"/>
    <x v="0"/>
  </r>
  <r>
    <x v="95"/>
    <s v="P0041"/>
    <n v="15"/>
    <x v="2"/>
    <x v="1"/>
    <n v="0"/>
    <x v="41"/>
    <x v="1"/>
    <x v="0"/>
    <n v="138"/>
    <n v="173.88"/>
    <n v="2070"/>
    <x v="127"/>
    <x v="16"/>
    <x v="6"/>
    <x v="0"/>
  </r>
  <r>
    <x v="96"/>
    <s v="P0004"/>
    <n v="10"/>
    <x v="2"/>
    <x v="0"/>
    <n v="0"/>
    <x v="3"/>
    <x v="3"/>
    <x v="2"/>
    <n v="44"/>
    <n v="48.84"/>
    <n v="440"/>
    <x v="28"/>
    <x v="21"/>
    <x v="6"/>
    <x v="0"/>
  </r>
  <r>
    <x v="97"/>
    <s v="P0034"/>
    <n v="6"/>
    <x v="0"/>
    <x v="1"/>
    <n v="0"/>
    <x v="13"/>
    <x v="4"/>
    <x v="2"/>
    <n v="55"/>
    <n v="58.3"/>
    <n v="330"/>
    <x v="20"/>
    <x v="26"/>
    <x v="6"/>
    <x v="0"/>
  </r>
  <r>
    <x v="98"/>
    <s v="P0009"/>
    <n v="4"/>
    <x v="0"/>
    <x v="0"/>
    <n v="0"/>
    <x v="37"/>
    <x v="3"/>
    <x v="3"/>
    <n v="6"/>
    <n v="7.8599999999999994"/>
    <n v="24"/>
    <x v="128"/>
    <x v="5"/>
    <x v="6"/>
    <x v="0"/>
  </r>
  <r>
    <x v="99"/>
    <s v="P0019"/>
    <n v="1"/>
    <x v="2"/>
    <x v="1"/>
    <n v="0"/>
    <x v="40"/>
    <x v="2"/>
    <x v="0"/>
    <n v="150"/>
    <n v="210"/>
    <n v="150"/>
    <x v="129"/>
    <x v="22"/>
    <x v="6"/>
    <x v="0"/>
  </r>
  <r>
    <x v="100"/>
    <s v="P0023"/>
    <n v="8"/>
    <x v="0"/>
    <x v="1"/>
    <n v="0"/>
    <x v="12"/>
    <x v="0"/>
    <x v="0"/>
    <n v="141"/>
    <n v="149.46"/>
    <n v="1128"/>
    <x v="130"/>
    <x v="23"/>
    <x v="6"/>
    <x v="0"/>
  </r>
  <r>
    <x v="101"/>
    <s v="P0027"/>
    <n v="14"/>
    <x v="1"/>
    <x v="0"/>
    <n v="0"/>
    <x v="26"/>
    <x v="4"/>
    <x v="2"/>
    <n v="48"/>
    <n v="57.120000000000005"/>
    <n v="672"/>
    <x v="131"/>
    <x v="7"/>
    <x v="6"/>
    <x v="0"/>
  </r>
  <r>
    <x v="102"/>
    <s v="P0038"/>
    <n v="11"/>
    <x v="1"/>
    <x v="0"/>
    <n v="0"/>
    <x v="1"/>
    <x v="1"/>
    <x v="1"/>
    <n v="72"/>
    <n v="79.92"/>
    <n v="792"/>
    <x v="132"/>
    <x v="9"/>
    <x v="6"/>
    <x v="0"/>
  </r>
  <r>
    <x v="102"/>
    <s v="P0043"/>
    <n v="5"/>
    <x v="2"/>
    <x v="0"/>
    <n v="0"/>
    <x v="23"/>
    <x v="1"/>
    <x v="1"/>
    <n v="67"/>
    <n v="83.08"/>
    <n v="335"/>
    <x v="133"/>
    <x v="9"/>
    <x v="6"/>
    <x v="0"/>
  </r>
  <r>
    <x v="103"/>
    <s v="P0029"/>
    <n v="15"/>
    <x v="2"/>
    <x v="0"/>
    <n v="0"/>
    <x v="19"/>
    <x v="4"/>
    <x v="2"/>
    <n v="47"/>
    <n v="53.11"/>
    <n v="705"/>
    <x v="134"/>
    <x v="10"/>
    <x v="6"/>
    <x v="0"/>
  </r>
  <r>
    <x v="104"/>
    <s v="P0026"/>
    <n v="3"/>
    <x v="0"/>
    <x v="1"/>
    <n v="0"/>
    <x v="42"/>
    <x v="4"/>
    <x v="3"/>
    <n v="18"/>
    <n v="24.66"/>
    <n v="54"/>
    <x v="135"/>
    <x v="18"/>
    <x v="6"/>
    <x v="0"/>
  </r>
  <r>
    <x v="104"/>
    <s v="P0024"/>
    <n v="14"/>
    <x v="1"/>
    <x v="1"/>
    <n v="0"/>
    <x v="0"/>
    <x v="0"/>
    <x v="0"/>
    <n v="144"/>
    <n v="156.96"/>
    <n v="2016"/>
    <x v="65"/>
    <x v="18"/>
    <x v="6"/>
    <x v="0"/>
  </r>
  <r>
    <x v="105"/>
    <s v="P0036"/>
    <n v="7"/>
    <x v="0"/>
    <x v="0"/>
    <n v="0"/>
    <x v="43"/>
    <x v="4"/>
    <x v="1"/>
    <n v="90"/>
    <n v="96.3"/>
    <n v="630"/>
    <x v="136"/>
    <x v="19"/>
    <x v="6"/>
    <x v="0"/>
  </r>
  <r>
    <x v="105"/>
    <s v="P0037"/>
    <n v="8"/>
    <x v="2"/>
    <x v="0"/>
    <n v="0"/>
    <x v="8"/>
    <x v="1"/>
    <x v="1"/>
    <n v="67"/>
    <n v="85.76"/>
    <n v="536"/>
    <x v="137"/>
    <x v="19"/>
    <x v="6"/>
    <x v="0"/>
  </r>
  <r>
    <x v="106"/>
    <s v="P0009"/>
    <n v="4"/>
    <x v="1"/>
    <x v="1"/>
    <n v="0"/>
    <x v="37"/>
    <x v="3"/>
    <x v="3"/>
    <n v="6"/>
    <n v="7.8599999999999994"/>
    <n v="24"/>
    <x v="128"/>
    <x v="27"/>
    <x v="6"/>
    <x v="0"/>
  </r>
  <r>
    <x v="107"/>
    <s v="P0044"/>
    <n v="15"/>
    <x v="1"/>
    <x v="1"/>
    <n v="0"/>
    <x v="11"/>
    <x v="1"/>
    <x v="1"/>
    <n v="76"/>
    <n v="82.08"/>
    <n v="1140"/>
    <x v="138"/>
    <x v="28"/>
    <x v="6"/>
    <x v="0"/>
  </r>
  <r>
    <x v="108"/>
    <s v="P0001"/>
    <n v="11"/>
    <x v="2"/>
    <x v="1"/>
    <n v="0"/>
    <x v="16"/>
    <x v="3"/>
    <x v="1"/>
    <n v="98"/>
    <n v="103.88"/>
    <n v="1078"/>
    <x v="139"/>
    <x v="0"/>
    <x v="7"/>
    <x v="0"/>
  </r>
  <r>
    <x v="109"/>
    <s v="P0023"/>
    <n v="3"/>
    <x v="2"/>
    <x v="0"/>
    <n v="0"/>
    <x v="12"/>
    <x v="0"/>
    <x v="0"/>
    <n v="141"/>
    <n v="149.46"/>
    <n v="423"/>
    <x v="13"/>
    <x v="1"/>
    <x v="7"/>
    <x v="0"/>
  </r>
  <r>
    <x v="110"/>
    <s v="P0022"/>
    <n v="13"/>
    <x v="1"/>
    <x v="0"/>
    <n v="0"/>
    <x v="22"/>
    <x v="0"/>
    <x v="0"/>
    <n v="121"/>
    <n v="141.57"/>
    <n v="1573"/>
    <x v="140"/>
    <x v="2"/>
    <x v="7"/>
    <x v="0"/>
  </r>
  <r>
    <x v="110"/>
    <s v="P0034"/>
    <n v="12"/>
    <x v="1"/>
    <x v="0"/>
    <n v="0"/>
    <x v="13"/>
    <x v="4"/>
    <x v="2"/>
    <n v="55"/>
    <n v="58.3"/>
    <n v="660"/>
    <x v="141"/>
    <x v="2"/>
    <x v="7"/>
    <x v="0"/>
  </r>
  <r>
    <x v="111"/>
    <s v="P0028"/>
    <n v="14"/>
    <x v="2"/>
    <x v="1"/>
    <n v="0"/>
    <x v="33"/>
    <x v="4"/>
    <x v="3"/>
    <n v="37"/>
    <n v="41.81"/>
    <n v="518"/>
    <x v="142"/>
    <x v="15"/>
    <x v="7"/>
    <x v="0"/>
  </r>
  <r>
    <x v="112"/>
    <s v="P0037"/>
    <n v="1"/>
    <x v="0"/>
    <x v="1"/>
    <n v="0"/>
    <x v="8"/>
    <x v="1"/>
    <x v="1"/>
    <n v="67"/>
    <n v="85.76"/>
    <n v="67"/>
    <x v="143"/>
    <x v="16"/>
    <x v="7"/>
    <x v="0"/>
  </r>
  <r>
    <x v="113"/>
    <s v="P0005"/>
    <n v="4"/>
    <x v="0"/>
    <x v="1"/>
    <n v="0"/>
    <x v="24"/>
    <x v="3"/>
    <x v="0"/>
    <n v="133"/>
    <n v="155.61000000000001"/>
    <n v="532"/>
    <x v="144"/>
    <x v="26"/>
    <x v="7"/>
    <x v="0"/>
  </r>
  <r>
    <x v="113"/>
    <s v="P0044"/>
    <n v="10"/>
    <x v="1"/>
    <x v="1"/>
    <n v="0"/>
    <x v="11"/>
    <x v="1"/>
    <x v="1"/>
    <n v="76"/>
    <n v="82.08"/>
    <n v="760"/>
    <x v="145"/>
    <x v="26"/>
    <x v="7"/>
    <x v="0"/>
  </r>
  <r>
    <x v="113"/>
    <s v="P0006"/>
    <n v="6"/>
    <x v="2"/>
    <x v="1"/>
    <n v="0"/>
    <x v="15"/>
    <x v="3"/>
    <x v="1"/>
    <n v="75"/>
    <n v="85.5"/>
    <n v="450"/>
    <x v="146"/>
    <x v="26"/>
    <x v="7"/>
    <x v="0"/>
  </r>
  <r>
    <x v="114"/>
    <s v="P0023"/>
    <n v="4"/>
    <x v="2"/>
    <x v="0"/>
    <n v="0"/>
    <x v="12"/>
    <x v="0"/>
    <x v="0"/>
    <n v="141"/>
    <n v="149.46"/>
    <n v="564"/>
    <x v="147"/>
    <x v="5"/>
    <x v="7"/>
    <x v="0"/>
  </r>
  <r>
    <x v="115"/>
    <s v="P0011"/>
    <n v="13"/>
    <x v="2"/>
    <x v="0"/>
    <n v="0"/>
    <x v="31"/>
    <x v="2"/>
    <x v="2"/>
    <n v="44"/>
    <n v="48.4"/>
    <n v="572"/>
    <x v="121"/>
    <x v="22"/>
    <x v="7"/>
    <x v="0"/>
  </r>
  <r>
    <x v="115"/>
    <s v="P0027"/>
    <n v="9"/>
    <x v="2"/>
    <x v="0"/>
    <n v="0"/>
    <x v="26"/>
    <x v="4"/>
    <x v="2"/>
    <n v="48"/>
    <n v="57.120000000000005"/>
    <n v="432"/>
    <x v="82"/>
    <x v="22"/>
    <x v="7"/>
    <x v="0"/>
  </r>
  <r>
    <x v="116"/>
    <s v="P0003"/>
    <n v="3"/>
    <x v="1"/>
    <x v="0"/>
    <n v="0"/>
    <x v="6"/>
    <x v="3"/>
    <x v="1"/>
    <n v="71"/>
    <n v="80.94"/>
    <n v="213"/>
    <x v="148"/>
    <x v="23"/>
    <x v="7"/>
    <x v="0"/>
  </r>
  <r>
    <x v="117"/>
    <s v="P0025"/>
    <n v="6"/>
    <x v="2"/>
    <x v="0"/>
    <n v="0"/>
    <x v="7"/>
    <x v="0"/>
    <x v="3"/>
    <n v="7"/>
    <n v="8.33"/>
    <n v="42"/>
    <x v="149"/>
    <x v="7"/>
    <x v="7"/>
    <x v="0"/>
  </r>
  <r>
    <x v="118"/>
    <s v="P0020"/>
    <n v="15"/>
    <x v="2"/>
    <x v="1"/>
    <n v="0"/>
    <x v="14"/>
    <x v="0"/>
    <x v="2"/>
    <n v="61"/>
    <n v="76.25"/>
    <n v="915"/>
    <x v="150"/>
    <x v="9"/>
    <x v="7"/>
    <x v="0"/>
  </r>
  <r>
    <x v="118"/>
    <s v="P0031"/>
    <n v="9"/>
    <x v="2"/>
    <x v="0"/>
    <n v="0"/>
    <x v="5"/>
    <x v="4"/>
    <x v="1"/>
    <n v="93"/>
    <n v="104.16"/>
    <n v="837"/>
    <x v="151"/>
    <x v="9"/>
    <x v="7"/>
    <x v="0"/>
  </r>
  <r>
    <x v="118"/>
    <s v="P0028"/>
    <n v="13"/>
    <x v="2"/>
    <x v="0"/>
    <n v="0"/>
    <x v="33"/>
    <x v="4"/>
    <x v="3"/>
    <n v="37"/>
    <n v="41.81"/>
    <n v="481"/>
    <x v="152"/>
    <x v="9"/>
    <x v="7"/>
    <x v="0"/>
  </r>
  <r>
    <x v="119"/>
    <s v="P0039"/>
    <n v="4"/>
    <x v="2"/>
    <x v="0"/>
    <n v="0"/>
    <x v="34"/>
    <x v="1"/>
    <x v="3"/>
    <n v="37"/>
    <n v="42.55"/>
    <n v="148"/>
    <x v="153"/>
    <x v="12"/>
    <x v="7"/>
    <x v="0"/>
  </r>
  <r>
    <x v="120"/>
    <s v="P0034"/>
    <n v="12"/>
    <x v="0"/>
    <x v="0"/>
    <n v="0"/>
    <x v="13"/>
    <x v="4"/>
    <x v="2"/>
    <n v="55"/>
    <n v="58.3"/>
    <n v="660"/>
    <x v="141"/>
    <x v="28"/>
    <x v="7"/>
    <x v="0"/>
  </r>
  <r>
    <x v="121"/>
    <s v="P0013"/>
    <n v="13"/>
    <x v="2"/>
    <x v="0"/>
    <n v="0"/>
    <x v="2"/>
    <x v="2"/>
    <x v="1"/>
    <n v="112"/>
    <n v="122.08"/>
    <n v="1456"/>
    <x v="154"/>
    <x v="24"/>
    <x v="7"/>
    <x v="0"/>
  </r>
  <r>
    <x v="122"/>
    <s v="P0001"/>
    <n v="2"/>
    <x v="2"/>
    <x v="0"/>
    <n v="0"/>
    <x v="16"/>
    <x v="3"/>
    <x v="1"/>
    <n v="98"/>
    <n v="103.88"/>
    <n v="196"/>
    <x v="155"/>
    <x v="25"/>
    <x v="7"/>
    <x v="0"/>
  </r>
  <r>
    <x v="122"/>
    <s v="P0035"/>
    <n v="11"/>
    <x v="2"/>
    <x v="0"/>
    <n v="0"/>
    <x v="4"/>
    <x v="4"/>
    <x v="3"/>
    <n v="5"/>
    <n v="6.7"/>
    <n v="55"/>
    <x v="156"/>
    <x v="25"/>
    <x v="7"/>
    <x v="0"/>
  </r>
  <r>
    <x v="123"/>
    <s v="P0024"/>
    <n v="1"/>
    <x v="0"/>
    <x v="1"/>
    <n v="0"/>
    <x v="0"/>
    <x v="0"/>
    <x v="0"/>
    <n v="144"/>
    <n v="156.96"/>
    <n v="144"/>
    <x v="157"/>
    <x v="0"/>
    <x v="8"/>
    <x v="0"/>
  </r>
  <r>
    <x v="123"/>
    <s v="P0003"/>
    <n v="14"/>
    <x v="1"/>
    <x v="0"/>
    <n v="0"/>
    <x v="6"/>
    <x v="3"/>
    <x v="1"/>
    <n v="71"/>
    <n v="80.94"/>
    <n v="994"/>
    <x v="158"/>
    <x v="0"/>
    <x v="8"/>
    <x v="0"/>
  </r>
  <r>
    <x v="124"/>
    <s v="P0041"/>
    <n v="8"/>
    <x v="2"/>
    <x v="0"/>
    <n v="0"/>
    <x v="41"/>
    <x v="1"/>
    <x v="0"/>
    <n v="138"/>
    <n v="173.88"/>
    <n v="1104"/>
    <x v="159"/>
    <x v="2"/>
    <x v="8"/>
    <x v="0"/>
  </r>
  <r>
    <x v="125"/>
    <s v="P0028"/>
    <n v="7"/>
    <x v="2"/>
    <x v="0"/>
    <n v="0"/>
    <x v="33"/>
    <x v="4"/>
    <x v="3"/>
    <n v="37"/>
    <n v="41.81"/>
    <n v="259"/>
    <x v="160"/>
    <x v="3"/>
    <x v="8"/>
    <x v="0"/>
  </r>
  <r>
    <x v="125"/>
    <s v="P0023"/>
    <n v="15"/>
    <x v="2"/>
    <x v="0"/>
    <n v="0"/>
    <x v="12"/>
    <x v="0"/>
    <x v="0"/>
    <n v="141"/>
    <n v="149.46"/>
    <n v="2115"/>
    <x v="161"/>
    <x v="3"/>
    <x v="8"/>
    <x v="0"/>
  </r>
  <r>
    <x v="126"/>
    <s v="P0032"/>
    <n v="1"/>
    <x v="2"/>
    <x v="1"/>
    <n v="0"/>
    <x v="18"/>
    <x v="4"/>
    <x v="1"/>
    <n v="89"/>
    <n v="117.48"/>
    <n v="89"/>
    <x v="162"/>
    <x v="15"/>
    <x v="8"/>
    <x v="0"/>
  </r>
  <r>
    <x v="127"/>
    <s v="P0019"/>
    <n v="5"/>
    <x v="2"/>
    <x v="0"/>
    <n v="0"/>
    <x v="40"/>
    <x v="2"/>
    <x v="0"/>
    <n v="150"/>
    <n v="210"/>
    <n v="750"/>
    <x v="115"/>
    <x v="20"/>
    <x v="8"/>
    <x v="0"/>
  </r>
  <r>
    <x v="128"/>
    <s v="P0044"/>
    <n v="4"/>
    <x v="2"/>
    <x v="0"/>
    <n v="0"/>
    <x v="11"/>
    <x v="1"/>
    <x v="1"/>
    <n v="76"/>
    <n v="82.08"/>
    <n v="304"/>
    <x v="163"/>
    <x v="4"/>
    <x v="8"/>
    <x v="0"/>
  </r>
  <r>
    <x v="129"/>
    <s v="P0030"/>
    <n v="6"/>
    <x v="2"/>
    <x v="0"/>
    <n v="0"/>
    <x v="28"/>
    <x v="4"/>
    <x v="0"/>
    <n v="148"/>
    <n v="201.28"/>
    <n v="888"/>
    <x v="164"/>
    <x v="26"/>
    <x v="8"/>
    <x v="0"/>
  </r>
  <r>
    <x v="129"/>
    <s v="P0001"/>
    <n v="9"/>
    <x v="0"/>
    <x v="0"/>
    <n v="0"/>
    <x v="16"/>
    <x v="3"/>
    <x v="1"/>
    <n v="98"/>
    <n v="103.88"/>
    <n v="882"/>
    <x v="165"/>
    <x v="26"/>
    <x v="8"/>
    <x v="0"/>
  </r>
  <r>
    <x v="129"/>
    <s v="P0026"/>
    <n v="2"/>
    <x v="2"/>
    <x v="0"/>
    <n v="0"/>
    <x v="42"/>
    <x v="4"/>
    <x v="3"/>
    <n v="18"/>
    <n v="24.66"/>
    <n v="36"/>
    <x v="166"/>
    <x v="26"/>
    <x v="8"/>
    <x v="0"/>
  </r>
  <r>
    <x v="130"/>
    <s v="P0001"/>
    <n v="6"/>
    <x v="0"/>
    <x v="0"/>
    <n v="0"/>
    <x v="16"/>
    <x v="3"/>
    <x v="1"/>
    <n v="98"/>
    <n v="103.88"/>
    <n v="588"/>
    <x v="167"/>
    <x v="5"/>
    <x v="8"/>
    <x v="0"/>
  </r>
  <r>
    <x v="131"/>
    <s v="P0041"/>
    <n v="7"/>
    <x v="2"/>
    <x v="1"/>
    <n v="0"/>
    <x v="41"/>
    <x v="1"/>
    <x v="0"/>
    <n v="138"/>
    <n v="173.88"/>
    <n v="966"/>
    <x v="168"/>
    <x v="22"/>
    <x v="8"/>
    <x v="0"/>
  </r>
  <r>
    <x v="132"/>
    <s v="P0042"/>
    <n v="6"/>
    <x v="2"/>
    <x v="0"/>
    <n v="0"/>
    <x v="10"/>
    <x v="1"/>
    <x v="0"/>
    <n v="120"/>
    <n v="162"/>
    <n v="720"/>
    <x v="19"/>
    <x v="17"/>
    <x v="8"/>
    <x v="0"/>
  </r>
  <r>
    <x v="132"/>
    <s v="P0042"/>
    <n v="14"/>
    <x v="2"/>
    <x v="0"/>
    <n v="0"/>
    <x v="10"/>
    <x v="1"/>
    <x v="0"/>
    <n v="120"/>
    <n v="162"/>
    <n v="1680"/>
    <x v="169"/>
    <x v="17"/>
    <x v="8"/>
    <x v="0"/>
  </r>
  <r>
    <x v="133"/>
    <s v="P0020"/>
    <n v="7"/>
    <x v="0"/>
    <x v="1"/>
    <n v="0"/>
    <x v="14"/>
    <x v="0"/>
    <x v="2"/>
    <n v="61"/>
    <n v="76.25"/>
    <n v="427"/>
    <x v="170"/>
    <x v="10"/>
    <x v="8"/>
    <x v="0"/>
  </r>
  <r>
    <x v="134"/>
    <s v="P0040"/>
    <n v="2"/>
    <x v="1"/>
    <x v="1"/>
    <n v="0"/>
    <x v="17"/>
    <x v="1"/>
    <x v="1"/>
    <n v="90"/>
    <n v="115.2"/>
    <n v="180"/>
    <x v="171"/>
    <x v="18"/>
    <x v="8"/>
    <x v="0"/>
  </r>
  <r>
    <x v="134"/>
    <s v="P0002"/>
    <n v="4"/>
    <x v="2"/>
    <x v="1"/>
    <n v="0"/>
    <x v="29"/>
    <x v="3"/>
    <x v="1"/>
    <n v="105"/>
    <n v="142.80000000000001"/>
    <n v="420"/>
    <x v="47"/>
    <x v="18"/>
    <x v="8"/>
    <x v="0"/>
  </r>
  <r>
    <x v="135"/>
    <s v="P0018"/>
    <n v="12"/>
    <x v="2"/>
    <x v="1"/>
    <n v="0"/>
    <x v="30"/>
    <x v="2"/>
    <x v="3"/>
    <n v="37"/>
    <n v="49.21"/>
    <n v="444"/>
    <x v="172"/>
    <x v="19"/>
    <x v="8"/>
    <x v="0"/>
  </r>
  <r>
    <x v="135"/>
    <s v="P0021"/>
    <n v="7"/>
    <x v="1"/>
    <x v="0"/>
    <n v="0"/>
    <x v="32"/>
    <x v="0"/>
    <x v="0"/>
    <n v="126"/>
    <n v="162.54"/>
    <n v="882"/>
    <x v="173"/>
    <x v="19"/>
    <x v="8"/>
    <x v="0"/>
  </r>
  <r>
    <x v="136"/>
    <s v="P0034"/>
    <n v="1"/>
    <x v="2"/>
    <x v="1"/>
    <n v="0"/>
    <x v="13"/>
    <x v="4"/>
    <x v="2"/>
    <n v="55"/>
    <n v="58.3"/>
    <n v="55"/>
    <x v="174"/>
    <x v="13"/>
    <x v="8"/>
    <x v="0"/>
  </r>
  <r>
    <x v="137"/>
    <s v="P0014"/>
    <n v="9"/>
    <x v="1"/>
    <x v="0"/>
    <n v="0"/>
    <x v="9"/>
    <x v="2"/>
    <x v="1"/>
    <n v="112"/>
    <n v="146.72"/>
    <n v="1008"/>
    <x v="175"/>
    <x v="24"/>
    <x v="8"/>
    <x v="0"/>
  </r>
  <r>
    <x v="137"/>
    <s v="P0006"/>
    <n v="5"/>
    <x v="1"/>
    <x v="0"/>
    <n v="0"/>
    <x v="15"/>
    <x v="3"/>
    <x v="1"/>
    <n v="75"/>
    <n v="85.5"/>
    <n v="375"/>
    <x v="176"/>
    <x v="24"/>
    <x v="8"/>
    <x v="0"/>
  </r>
  <r>
    <x v="138"/>
    <s v="P0030"/>
    <n v="14"/>
    <x v="1"/>
    <x v="1"/>
    <n v="0"/>
    <x v="28"/>
    <x v="4"/>
    <x v="0"/>
    <n v="148"/>
    <n v="201.28"/>
    <n v="2072"/>
    <x v="177"/>
    <x v="0"/>
    <x v="9"/>
    <x v="0"/>
  </r>
  <r>
    <x v="139"/>
    <s v="P0014"/>
    <n v="15"/>
    <x v="2"/>
    <x v="0"/>
    <n v="0"/>
    <x v="9"/>
    <x v="2"/>
    <x v="1"/>
    <n v="112"/>
    <n v="146.72"/>
    <n v="1680"/>
    <x v="178"/>
    <x v="1"/>
    <x v="9"/>
    <x v="0"/>
  </r>
  <r>
    <x v="140"/>
    <s v="P0019"/>
    <n v="9"/>
    <x v="2"/>
    <x v="0"/>
    <n v="0"/>
    <x v="40"/>
    <x v="2"/>
    <x v="0"/>
    <n v="150"/>
    <n v="210"/>
    <n v="1350"/>
    <x v="179"/>
    <x v="2"/>
    <x v="9"/>
    <x v="0"/>
  </r>
  <r>
    <x v="141"/>
    <s v="P0035"/>
    <n v="1"/>
    <x v="2"/>
    <x v="0"/>
    <n v="0"/>
    <x v="4"/>
    <x v="4"/>
    <x v="3"/>
    <n v="5"/>
    <n v="6.7"/>
    <n v="5"/>
    <x v="37"/>
    <x v="16"/>
    <x v="9"/>
    <x v="0"/>
  </r>
  <r>
    <x v="141"/>
    <s v="P0036"/>
    <n v="12"/>
    <x v="1"/>
    <x v="0"/>
    <n v="0"/>
    <x v="43"/>
    <x v="4"/>
    <x v="1"/>
    <n v="90"/>
    <n v="96.3"/>
    <n v="1080"/>
    <x v="180"/>
    <x v="16"/>
    <x v="9"/>
    <x v="0"/>
  </r>
  <r>
    <x v="142"/>
    <s v="P0026"/>
    <n v="6"/>
    <x v="2"/>
    <x v="1"/>
    <n v="0"/>
    <x v="42"/>
    <x v="4"/>
    <x v="3"/>
    <n v="18"/>
    <n v="24.66"/>
    <n v="108"/>
    <x v="181"/>
    <x v="20"/>
    <x v="9"/>
    <x v="0"/>
  </r>
  <r>
    <x v="143"/>
    <s v="P0038"/>
    <n v="5"/>
    <x v="2"/>
    <x v="1"/>
    <n v="0"/>
    <x v="1"/>
    <x v="1"/>
    <x v="1"/>
    <n v="72"/>
    <n v="79.92"/>
    <n v="360"/>
    <x v="182"/>
    <x v="4"/>
    <x v="9"/>
    <x v="0"/>
  </r>
  <r>
    <x v="143"/>
    <s v="P0032"/>
    <n v="11"/>
    <x v="1"/>
    <x v="1"/>
    <n v="0"/>
    <x v="18"/>
    <x v="4"/>
    <x v="1"/>
    <n v="89"/>
    <n v="117.48"/>
    <n v="979"/>
    <x v="48"/>
    <x v="4"/>
    <x v="9"/>
    <x v="0"/>
  </r>
  <r>
    <x v="144"/>
    <s v="P0035"/>
    <n v="14"/>
    <x v="2"/>
    <x v="1"/>
    <n v="0"/>
    <x v="4"/>
    <x v="4"/>
    <x v="3"/>
    <n v="5"/>
    <n v="6.7"/>
    <n v="70"/>
    <x v="183"/>
    <x v="26"/>
    <x v="9"/>
    <x v="0"/>
  </r>
  <r>
    <x v="145"/>
    <s v="P0011"/>
    <n v="15"/>
    <x v="2"/>
    <x v="1"/>
    <n v="0"/>
    <x v="31"/>
    <x v="2"/>
    <x v="2"/>
    <n v="44"/>
    <n v="48.4"/>
    <n v="660"/>
    <x v="184"/>
    <x v="5"/>
    <x v="9"/>
    <x v="0"/>
  </r>
  <r>
    <x v="146"/>
    <s v="P0027"/>
    <n v="8"/>
    <x v="1"/>
    <x v="0"/>
    <n v="0"/>
    <x v="26"/>
    <x v="4"/>
    <x v="2"/>
    <n v="48"/>
    <n v="57.120000000000005"/>
    <n v="384"/>
    <x v="185"/>
    <x v="6"/>
    <x v="9"/>
    <x v="0"/>
  </r>
  <r>
    <x v="147"/>
    <s v="P0001"/>
    <n v="13"/>
    <x v="2"/>
    <x v="0"/>
    <n v="0"/>
    <x v="16"/>
    <x v="3"/>
    <x v="1"/>
    <n v="98"/>
    <n v="103.88"/>
    <n v="1274"/>
    <x v="186"/>
    <x v="30"/>
    <x v="9"/>
    <x v="0"/>
  </r>
  <r>
    <x v="148"/>
    <s v="P0025"/>
    <n v="6"/>
    <x v="1"/>
    <x v="1"/>
    <n v="0"/>
    <x v="7"/>
    <x v="0"/>
    <x v="3"/>
    <n v="7"/>
    <n v="8.33"/>
    <n v="42"/>
    <x v="149"/>
    <x v="7"/>
    <x v="9"/>
    <x v="0"/>
  </r>
  <r>
    <x v="148"/>
    <s v="P0021"/>
    <n v="13"/>
    <x v="1"/>
    <x v="1"/>
    <n v="0"/>
    <x v="32"/>
    <x v="0"/>
    <x v="0"/>
    <n v="126"/>
    <n v="162.54"/>
    <n v="1638"/>
    <x v="187"/>
    <x v="7"/>
    <x v="9"/>
    <x v="0"/>
  </r>
  <r>
    <x v="149"/>
    <s v="P0011"/>
    <n v="7"/>
    <x v="2"/>
    <x v="1"/>
    <n v="0"/>
    <x v="31"/>
    <x v="2"/>
    <x v="2"/>
    <n v="44"/>
    <n v="48.4"/>
    <n v="308"/>
    <x v="188"/>
    <x v="18"/>
    <x v="9"/>
    <x v="0"/>
  </r>
  <r>
    <x v="149"/>
    <s v="P0024"/>
    <n v="13"/>
    <x v="1"/>
    <x v="1"/>
    <n v="0"/>
    <x v="0"/>
    <x v="0"/>
    <x v="0"/>
    <n v="144"/>
    <n v="156.96"/>
    <n v="1872"/>
    <x v="189"/>
    <x v="18"/>
    <x v="9"/>
    <x v="0"/>
  </r>
  <r>
    <x v="149"/>
    <s v="P0009"/>
    <n v="1"/>
    <x v="2"/>
    <x v="1"/>
    <n v="0"/>
    <x v="37"/>
    <x v="3"/>
    <x v="3"/>
    <n v="6"/>
    <n v="7.8599999999999994"/>
    <n v="6"/>
    <x v="190"/>
    <x v="18"/>
    <x v="9"/>
    <x v="0"/>
  </r>
  <r>
    <x v="150"/>
    <s v="P0011"/>
    <n v="3"/>
    <x v="0"/>
    <x v="1"/>
    <n v="0"/>
    <x v="31"/>
    <x v="2"/>
    <x v="2"/>
    <n v="44"/>
    <n v="48.4"/>
    <n v="132"/>
    <x v="191"/>
    <x v="27"/>
    <x v="9"/>
    <x v="0"/>
  </r>
  <r>
    <x v="151"/>
    <s v="P0044"/>
    <n v="9"/>
    <x v="1"/>
    <x v="1"/>
    <n v="0"/>
    <x v="11"/>
    <x v="1"/>
    <x v="1"/>
    <n v="76"/>
    <n v="82.08"/>
    <n v="684"/>
    <x v="23"/>
    <x v="11"/>
    <x v="9"/>
    <x v="0"/>
  </r>
  <r>
    <x v="152"/>
    <s v="P0004"/>
    <n v="6"/>
    <x v="0"/>
    <x v="1"/>
    <n v="0"/>
    <x v="3"/>
    <x v="3"/>
    <x v="2"/>
    <n v="44"/>
    <n v="48.84"/>
    <n v="264"/>
    <x v="192"/>
    <x v="12"/>
    <x v="9"/>
    <x v="0"/>
  </r>
  <r>
    <x v="153"/>
    <s v="P0008"/>
    <n v="1"/>
    <x v="2"/>
    <x v="1"/>
    <n v="0"/>
    <x v="25"/>
    <x v="3"/>
    <x v="1"/>
    <n v="83"/>
    <n v="94.62"/>
    <n v="83"/>
    <x v="193"/>
    <x v="14"/>
    <x v="9"/>
    <x v="0"/>
  </r>
  <r>
    <x v="154"/>
    <s v="P0038"/>
    <n v="14"/>
    <x v="1"/>
    <x v="0"/>
    <n v="0"/>
    <x v="1"/>
    <x v="1"/>
    <x v="1"/>
    <n v="72"/>
    <n v="79.92"/>
    <n v="1008"/>
    <x v="194"/>
    <x v="28"/>
    <x v="9"/>
    <x v="0"/>
  </r>
  <r>
    <x v="155"/>
    <s v="P0021"/>
    <n v="6"/>
    <x v="1"/>
    <x v="1"/>
    <n v="0"/>
    <x v="32"/>
    <x v="0"/>
    <x v="0"/>
    <n v="126"/>
    <n v="162.54"/>
    <n v="756"/>
    <x v="195"/>
    <x v="25"/>
    <x v="9"/>
    <x v="0"/>
  </r>
  <r>
    <x v="156"/>
    <s v="P0013"/>
    <n v="12"/>
    <x v="2"/>
    <x v="1"/>
    <n v="0"/>
    <x v="2"/>
    <x v="2"/>
    <x v="1"/>
    <n v="112"/>
    <n v="122.08"/>
    <n v="1344"/>
    <x v="196"/>
    <x v="2"/>
    <x v="10"/>
    <x v="0"/>
  </r>
  <r>
    <x v="157"/>
    <s v="P0036"/>
    <n v="10"/>
    <x v="2"/>
    <x v="0"/>
    <n v="0"/>
    <x v="43"/>
    <x v="4"/>
    <x v="1"/>
    <n v="90"/>
    <n v="96.3"/>
    <n v="900"/>
    <x v="197"/>
    <x v="16"/>
    <x v="10"/>
    <x v="0"/>
  </r>
  <r>
    <x v="158"/>
    <s v="P0007"/>
    <n v="15"/>
    <x v="2"/>
    <x v="0"/>
    <n v="0"/>
    <x v="36"/>
    <x v="3"/>
    <x v="2"/>
    <n v="43"/>
    <n v="47.730000000000004"/>
    <n v="645"/>
    <x v="198"/>
    <x v="21"/>
    <x v="10"/>
    <x v="0"/>
  </r>
  <r>
    <x v="159"/>
    <s v="P0042"/>
    <n v="6"/>
    <x v="1"/>
    <x v="1"/>
    <n v="0"/>
    <x v="10"/>
    <x v="1"/>
    <x v="0"/>
    <n v="120"/>
    <n v="162"/>
    <n v="720"/>
    <x v="19"/>
    <x v="26"/>
    <x v="10"/>
    <x v="0"/>
  </r>
  <r>
    <x v="160"/>
    <s v="P0040"/>
    <n v="12"/>
    <x v="0"/>
    <x v="0"/>
    <n v="0"/>
    <x v="17"/>
    <x v="1"/>
    <x v="1"/>
    <n v="90"/>
    <n v="115.2"/>
    <n v="1080"/>
    <x v="199"/>
    <x v="5"/>
    <x v="10"/>
    <x v="0"/>
  </r>
  <r>
    <x v="161"/>
    <s v="P0010"/>
    <n v="3"/>
    <x v="1"/>
    <x v="1"/>
    <n v="0"/>
    <x v="20"/>
    <x v="2"/>
    <x v="0"/>
    <n v="148"/>
    <n v="164.28"/>
    <n v="444"/>
    <x v="200"/>
    <x v="6"/>
    <x v="10"/>
    <x v="0"/>
  </r>
  <r>
    <x v="162"/>
    <s v="P0034"/>
    <n v="14"/>
    <x v="1"/>
    <x v="0"/>
    <n v="0"/>
    <x v="13"/>
    <x v="4"/>
    <x v="2"/>
    <n v="55"/>
    <n v="58.3"/>
    <n v="770"/>
    <x v="38"/>
    <x v="9"/>
    <x v="10"/>
    <x v="0"/>
  </r>
  <r>
    <x v="162"/>
    <s v="P0008"/>
    <n v="11"/>
    <x v="1"/>
    <x v="1"/>
    <n v="0"/>
    <x v="25"/>
    <x v="3"/>
    <x v="1"/>
    <n v="83"/>
    <n v="94.62"/>
    <n v="913"/>
    <x v="201"/>
    <x v="9"/>
    <x v="10"/>
    <x v="0"/>
  </r>
  <r>
    <x v="163"/>
    <s v="P0014"/>
    <n v="1"/>
    <x v="0"/>
    <x v="0"/>
    <n v="0"/>
    <x v="9"/>
    <x v="2"/>
    <x v="1"/>
    <n v="112"/>
    <n v="146.72"/>
    <n v="112"/>
    <x v="202"/>
    <x v="10"/>
    <x v="10"/>
    <x v="0"/>
  </r>
  <r>
    <x v="163"/>
    <s v="P0006"/>
    <n v="1"/>
    <x v="1"/>
    <x v="1"/>
    <n v="0"/>
    <x v="15"/>
    <x v="3"/>
    <x v="1"/>
    <n v="75"/>
    <n v="85.5"/>
    <n v="75"/>
    <x v="203"/>
    <x v="10"/>
    <x v="10"/>
    <x v="0"/>
  </r>
  <r>
    <x v="164"/>
    <s v="P0012"/>
    <n v="8"/>
    <x v="1"/>
    <x v="0"/>
    <n v="0"/>
    <x v="35"/>
    <x v="2"/>
    <x v="1"/>
    <n v="73"/>
    <n v="94.17"/>
    <n v="584"/>
    <x v="204"/>
    <x v="13"/>
    <x v="10"/>
    <x v="0"/>
  </r>
  <r>
    <x v="165"/>
    <s v="P0040"/>
    <n v="2"/>
    <x v="2"/>
    <x v="1"/>
    <n v="0"/>
    <x v="17"/>
    <x v="1"/>
    <x v="1"/>
    <n v="90"/>
    <n v="115.2"/>
    <n v="180"/>
    <x v="171"/>
    <x v="14"/>
    <x v="10"/>
    <x v="0"/>
  </r>
  <r>
    <x v="166"/>
    <s v="P0039"/>
    <n v="15"/>
    <x v="2"/>
    <x v="0"/>
    <n v="0"/>
    <x v="34"/>
    <x v="1"/>
    <x v="3"/>
    <n v="37"/>
    <n v="42.55"/>
    <n v="555"/>
    <x v="205"/>
    <x v="24"/>
    <x v="10"/>
    <x v="0"/>
  </r>
  <r>
    <x v="167"/>
    <s v="P0016"/>
    <n v="10"/>
    <x v="2"/>
    <x v="1"/>
    <n v="0"/>
    <x v="21"/>
    <x v="2"/>
    <x v="3"/>
    <n v="13"/>
    <n v="16.64"/>
    <n v="130"/>
    <x v="206"/>
    <x v="1"/>
    <x v="11"/>
    <x v="0"/>
  </r>
  <r>
    <x v="168"/>
    <s v="P0034"/>
    <n v="2"/>
    <x v="1"/>
    <x v="1"/>
    <n v="0"/>
    <x v="13"/>
    <x v="4"/>
    <x v="2"/>
    <n v="55"/>
    <n v="58.3"/>
    <n v="110"/>
    <x v="207"/>
    <x v="2"/>
    <x v="11"/>
    <x v="0"/>
  </r>
  <r>
    <x v="168"/>
    <s v="P0019"/>
    <n v="8"/>
    <x v="1"/>
    <x v="0"/>
    <n v="0"/>
    <x v="40"/>
    <x v="2"/>
    <x v="0"/>
    <n v="150"/>
    <n v="210"/>
    <n v="1200"/>
    <x v="208"/>
    <x v="2"/>
    <x v="11"/>
    <x v="0"/>
  </r>
  <r>
    <x v="169"/>
    <s v="P0004"/>
    <n v="15"/>
    <x v="2"/>
    <x v="1"/>
    <n v="0"/>
    <x v="3"/>
    <x v="3"/>
    <x v="2"/>
    <n v="44"/>
    <n v="48.84"/>
    <n v="660"/>
    <x v="17"/>
    <x v="15"/>
    <x v="11"/>
    <x v="0"/>
  </r>
  <r>
    <x v="169"/>
    <s v="P0010"/>
    <n v="1"/>
    <x v="2"/>
    <x v="0"/>
    <n v="0"/>
    <x v="20"/>
    <x v="2"/>
    <x v="0"/>
    <n v="148"/>
    <n v="164.28"/>
    <n v="148"/>
    <x v="209"/>
    <x v="15"/>
    <x v="11"/>
    <x v="0"/>
  </r>
  <r>
    <x v="170"/>
    <s v="P0013"/>
    <n v="8"/>
    <x v="2"/>
    <x v="0"/>
    <n v="0"/>
    <x v="2"/>
    <x v="2"/>
    <x v="1"/>
    <n v="112"/>
    <n v="122.08"/>
    <n v="896"/>
    <x v="210"/>
    <x v="20"/>
    <x v="11"/>
    <x v="0"/>
  </r>
  <r>
    <x v="171"/>
    <s v="P0044"/>
    <n v="14"/>
    <x v="2"/>
    <x v="0"/>
    <n v="0"/>
    <x v="11"/>
    <x v="1"/>
    <x v="1"/>
    <n v="76"/>
    <n v="82.08"/>
    <n v="1064"/>
    <x v="211"/>
    <x v="21"/>
    <x v="11"/>
    <x v="0"/>
  </r>
  <r>
    <x v="172"/>
    <s v="P0042"/>
    <n v="4"/>
    <x v="2"/>
    <x v="0"/>
    <n v="0"/>
    <x v="10"/>
    <x v="1"/>
    <x v="0"/>
    <n v="120"/>
    <n v="162"/>
    <n v="480"/>
    <x v="10"/>
    <x v="29"/>
    <x v="11"/>
    <x v="0"/>
  </r>
  <r>
    <x v="173"/>
    <s v="P0003"/>
    <n v="2"/>
    <x v="2"/>
    <x v="1"/>
    <n v="0"/>
    <x v="6"/>
    <x v="3"/>
    <x v="1"/>
    <n v="71"/>
    <n v="80.94"/>
    <n v="142"/>
    <x v="212"/>
    <x v="7"/>
    <x v="11"/>
    <x v="0"/>
  </r>
  <r>
    <x v="173"/>
    <s v="P0022"/>
    <n v="8"/>
    <x v="1"/>
    <x v="1"/>
    <n v="0"/>
    <x v="22"/>
    <x v="0"/>
    <x v="0"/>
    <n v="121"/>
    <n v="141.57"/>
    <n v="968"/>
    <x v="213"/>
    <x v="7"/>
    <x v="11"/>
    <x v="0"/>
  </r>
  <r>
    <x v="174"/>
    <s v="P0023"/>
    <n v="12"/>
    <x v="2"/>
    <x v="0"/>
    <n v="0"/>
    <x v="12"/>
    <x v="0"/>
    <x v="0"/>
    <n v="141"/>
    <n v="149.46"/>
    <n v="1692"/>
    <x v="214"/>
    <x v="8"/>
    <x v="11"/>
    <x v="0"/>
  </r>
  <r>
    <x v="174"/>
    <s v="P0029"/>
    <n v="3"/>
    <x v="0"/>
    <x v="0"/>
    <n v="0"/>
    <x v="19"/>
    <x v="4"/>
    <x v="2"/>
    <n v="47"/>
    <n v="53.11"/>
    <n v="141"/>
    <x v="215"/>
    <x v="8"/>
    <x v="11"/>
    <x v="0"/>
  </r>
  <r>
    <x v="174"/>
    <s v="P0011"/>
    <n v="10"/>
    <x v="1"/>
    <x v="0"/>
    <n v="0"/>
    <x v="31"/>
    <x v="2"/>
    <x v="2"/>
    <n v="44"/>
    <n v="48.4"/>
    <n v="440"/>
    <x v="216"/>
    <x v="8"/>
    <x v="11"/>
    <x v="0"/>
  </r>
  <r>
    <x v="175"/>
    <s v="P0012"/>
    <n v="14"/>
    <x v="2"/>
    <x v="0"/>
    <n v="0"/>
    <x v="35"/>
    <x v="2"/>
    <x v="1"/>
    <n v="73"/>
    <n v="94.17"/>
    <n v="1022"/>
    <x v="58"/>
    <x v="9"/>
    <x v="11"/>
    <x v="0"/>
  </r>
  <r>
    <x v="176"/>
    <s v="P0026"/>
    <n v="10"/>
    <x v="1"/>
    <x v="1"/>
    <n v="0"/>
    <x v="42"/>
    <x v="4"/>
    <x v="3"/>
    <n v="18"/>
    <n v="24.66"/>
    <n v="180"/>
    <x v="217"/>
    <x v="10"/>
    <x v="11"/>
    <x v="0"/>
  </r>
  <r>
    <x v="177"/>
    <s v="P0042"/>
    <n v="8"/>
    <x v="0"/>
    <x v="1"/>
    <n v="0"/>
    <x v="10"/>
    <x v="1"/>
    <x v="0"/>
    <n v="120"/>
    <n v="162"/>
    <n v="960"/>
    <x v="59"/>
    <x v="27"/>
    <x v="11"/>
    <x v="0"/>
  </r>
  <r>
    <x v="177"/>
    <s v="P0036"/>
    <n v="8"/>
    <x v="0"/>
    <x v="0"/>
    <n v="0"/>
    <x v="43"/>
    <x v="4"/>
    <x v="1"/>
    <n v="90"/>
    <n v="96.3"/>
    <n v="720"/>
    <x v="218"/>
    <x v="27"/>
    <x v="11"/>
    <x v="0"/>
  </r>
  <r>
    <x v="178"/>
    <s v="P0041"/>
    <n v="14"/>
    <x v="1"/>
    <x v="1"/>
    <n v="0"/>
    <x v="41"/>
    <x v="1"/>
    <x v="0"/>
    <n v="138"/>
    <n v="173.88"/>
    <n v="1932"/>
    <x v="219"/>
    <x v="12"/>
    <x v="11"/>
    <x v="0"/>
  </r>
  <r>
    <x v="179"/>
    <s v="P0029"/>
    <n v="14"/>
    <x v="2"/>
    <x v="1"/>
    <n v="0"/>
    <x v="19"/>
    <x v="4"/>
    <x v="2"/>
    <n v="47"/>
    <n v="53.11"/>
    <n v="658"/>
    <x v="220"/>
    <x v="13"/>
    <x v="11"/>
    <x v="0"/>
  </r>
  <r>
    <x v="180"/>
    <s v="P0029"/>
    <n v="6"/>
    <x v="2"/>
    <x v="1"/>
    <n v="0"/>
    <x v="19"/>
    <x v="4"/>
    <x v="2"/>
    <n v="47"/>
    <n v="53.11"/>
    <n v="282"/>
    <x v="54"/>
    <x v="14"/>
    <x v="11"/>
    <x v="0"/>
  </r>
  <r>
    <x v="181"/>
    <s v="P0010"/>
    <n v="13"/>
    <x v="1"/>
    <x v="0"/>
    <n v="0"/>
    <x v="20"/>
    <x v="2"/>
    <x v="0"/>
    <n v="148"/>
    <n v="164.28"/>
    <n v="1924"/>
    <x v="221"/>
    <x v="24"/>
    <x v="11"/>
    <x v="0"/>
  </r>
  <r>
    <x v="182"/>
    <s v="P0022"/>
    <n v="1"/>
    <x v="0"/>
    <x v="1"/>
    <n v="0"/>
    <x v="22"/>
    <x v="0"/>
    <x v="0"/>
    <n v="121"/>
    <n v="141.57"/>
    <n v="121"/>
    <x v="222"/>
    <x v="0"/>
    <x v="0"/>
    <x v="1"/>
  </r>
  <r>
    <x v="183"/>
    <s v="P0010"/>
    <n v="7"/>
    <x v="2"/>
    <x v="1"/>
    <n v="0"/>
    <x v="20"/>
    <x v="2"/>
    <x v="0"/>
    <n v="148"/>
    <n v="164.28"/>
    <n v="1036"/>
    <x v="30"/>
    <x v="1"/>
    <x v="0"/>
    <x v="1"/>
  </r>
  <r>
    <x v="183"/>
    <s v="P0015"/>
    <n v="2"/>
    <x v="1"/>
    <x v="1"/>
    <n v="0"/>
    <x v="27"/>
    <x v="2"/>
    <x v="3"/>
    <n v="12"/>
    <n v="15.719999999999999"/>
    <n v="24"/>
    <x v="128"/>
    <x v="1"/>
    <x v="0"/>
    <x v="1"/>
  </r>
  <r>
    <x v="183"/>
    <s v="P0033"/>
    <n v="1"/>
    <x v="2"/>
    <x v="1"/>
    <n v="0"/>
    <x v="38"/>
    <x v="4"/>
    <x v="1"/>
    <n v="95"/>
    <n v="119.7"/>
    <n v="95"/>
    <x v="223"/>
    <x v="1"/>
    <x v="0"/>
    <x v="1"/>
  </r>
  <r>
    <x v="184"/>
    <s v="P0043"/>
    <n v="9"/>
    <x v="2"/>
    <x v="1"/>
    <n v="0"/>
    <x v="23"/>
    <x v="1"/>
    <x v="1"/>
    <n v="67"/>
    <n v="83.08"/>
    <n v="603"/>
    <x v="36"/>
    <x v="2"/>
    <x v="0"/>
    <x v="1"/>
  </r>
  <r>
    <x v="185"/>
    <s v="P0012"/>
    <n v="8"/>
    <x v="2"/>
    <x v="0"/>
    <n v="0"/>
    <x v="35"/>
    <x v="2"/>
    <x v="1"/>
    <n v="73"/>
    <n v="94.17"/>
    <n v="584"/>
    <x v="204"/>
    <x v="3"/>
    <x v="0"/>
    <x v="1"/>
  </r>
  <r>
    <x v="185"/>
    <s v="P0029"/>
    <n v="1"/>
    <x v="1"/>
    <x v="0"/>
    <n v="0"/>
    <x v="19"/>
    <x v="4"/>
    <x v="2"/>
    <n v="47"/>
    <n v="53.11"/>
    <n v="47"/>
    <x v="89"/>
    <x v="3"/>
    <x v="0"/>
    <x v="1"/>
  </r>
  <r>
    <x v="186"/>
    <s v="P0032"/>
    <n v="12"/>
    <x v="2"/>
    <x v="0"/>
    <n v="0"/>
    <x v="18"/>
    <x v="4"/>
    <x v="1"/>
    <n v="89"/>
    <n v="117.48"/>
    <n v="1068"/>
    <x v="112"/>
    <x v="4"/>
    <x v="0"/>
    <x v="1"/>
  </r>
  <r>
    <x v="187"/>
    <s v="P0034"/>
    <n v="14"/>
    <x v="1"/>
    <x v="0"/>
    <n v="0"/>
    <x v="13"/>
    <x v="4"/>
    <x v="2"/>
    <n v="55"/>
    <n v="58.3"/>
    <n v="770"/>
    <x v="38"/>
    <x v="26"/>
    <x v="0"/>
    <x v="1"/>
  </r>
  <r>
    <x v="188"/>
    <s v="P0032"/>
    <n v="2"/>
    <x v="2"/>
    <x v="0"/>
    <n v="0"/>
    <x v="18"/>
    <x v="4"/>
    <x v="1"/>
    <n v="89"/>
    <n v="117.48"/>
    <n v="178"/>
    <x v="224"/>
    <x v="5"/>
    <x v="0"/>
    <x v="1"/>
  </r>
  <r>
    <x v="189"/>
    <s v="P0019"/>
    <n v="6"/>
    <x v="1"/>
    <x v="0"/>
    <n v="0"/>
    <x v="40"/>
    <x v="2"/>
    <x v="0"/>
    <n v="150"/>
    <n v="210"/>
    <n v="900"/>
    <x v="225"/>
    <x v="22"/>
    <x v="0"/>
    <x v="1"/>
  </r>
  <r>
    <x v="190"/>
    <s v="P0011"/>
    <n v="14"/>
    <x v="2"/>
    <x v="0"/>
    <n v="0"/>
    <x v="31"/>
    <x v="2"/>
    <x v="2"/>
    <n v="44"/>
    <n v="48.4"/>
    <n v="616"/>
    <x v="226"/>
    <x v="29"/>
    <x v="0"/>
    <x v="1"/>
  </r>
  <r>
    <x v="191"/>
    <s v="P0022"/>
    <n v="10"/>
    <x v="2"/>
    <x v="1"/>
    <n v="0"/>
    <x v="22"/>
    <x v="0"/>
    <x v="0"/>
    <n v="121"/>
    <n v="141.57"/>
    <n v="1210"/>
    <x v="227"/>
    <x v="17"/>
    <x v="0"/>
    <x v="1"/>
  </r>
  <r>
    <x v="192"/>
    <s v="P0014"/>
    <n v="11"/>
    <x v="1"/>
    <x v="1"/>
    <n v="0"/>
    <x v="9"/>
    <x v="2"/>
    <x v="1"/>
    <n v="112"/>
    <n v="146.72"/>
    <n v="1232"/>
    <x v="228"/>
    <x v="23"/>
    <x v="0"/>
    <x v="1"/>
  </r>
  <r>
    <x v="193"/>
    <s v="P0040"/>
    <n v="4"/>
    <x v="1"/>
    <x v="0"/>
    <n v="0"/>
    <x v="17"/>
    <x v="1"/>
    <x v="1"/>
    <n v="90"/>
    <n v="115.2"/>
    <n v="360"/>
    <x v="76"/>
    <x v="30"/>
    <x v="0"/>
    <x v="1"/>
  </r>
  <r>
    <x v="194"/>
    <s v="P0008"/>
    <n v="9"/>
    <x v="0"/>
    <x v="1"/>
    <n v="0"/>
    <x v="25"/>
    <x v="3"/>
    <x v="1"/>
    <n v="83"/>
    <n v="94.62"/>
    <n v="747"/>
    <x v="229"/>
    <x v="7"/>
    <x v="0"/>
    <x v="1"/>
  </r>
  <r>
    <x v="195"/>
    <s v="P0021"/>
    <n v="2"/>
    <x v="2"/>
    <x v="1"/>
    <n v="0"/>
    <x v="32"/>
    <x v="0"/>
    <x v="0"/>
    <n v="126"/>
    <n v="162.54"/>
    <n v="252"/>
    <x v="124"/>
    <x v="9"/>
    <x v="0"/>
    <x v="1"/>
  </r>
  <r>
    <x v="195"/>
    <s v="P0014"/>
    <n v="7"/>
    <x v="1"/>
    <x v="0"/>
    <n v="0"/>
    <x v="9"/>
    <x v="2"/>
    <x v="1"/>
    <n v="112"/>
    <n v="146.72"/>
    <n v="784"/>
    <x v="230"/>
    <x v="9"/>
    <x v="0"/>
    <x v="1"/>
  </r>
  <r>
    <x v="196"/>
    <s v="P0001"/>
    <n v="6"/>
    <x v="1"/>
    <x v="1"/>
    <n v="0"/>
    <x v="16"/>
    <x v="3"/>
    <x v="1"/>
    <n v="98"/>
    <n v="103.88"/>
    <n v="588"/>
    <x v="167"/>
    <x v="18"/>
    <x v="0"/>
    <x v="1"/>
  </r>
  <r>
    <x v="197"/>
    <s v="P0002"/>
    <n v="5"/>
    <x v="0"/>
    <x v="1"/>
    <n v="0"/>
    <x v="29"/>
    <x v="3"/>
    <x v="1"/>
    <n v="105"/>
    <n v="142.80000000000001"/>
    <n v="525"/>
    <x v="231"/>
    <x v="19"/>
    <x v="0"/>
    <x v="1"/>
  </r>
  <r>
    <x v="197"/>
    <s v="P0042"/>
    <n v="8"/>
    <x v="2"/>
    <x v="0"/>
    <n v="0"/>
    <x v="10"/>
    <x v="1"/>
    <x v="0"/>
    <n v="120"/>
    <n v="162"/>
    <n v="960"/>
    <x v="59"/>
    <x v="19"/>
    <x v="0"/>
    <x v="1"/>
  </r>
  <r>
    <x v="198"/>
    <s v="P0030"/>
    <n v="15"/>
    <x v="1"/>
    <x v="0"/>
    <n v="0"/>
    <x v="28"/>
    <x v="4"/>
    <x v="0"/>
    <n v="148"/>
    <n v="201.28"/>
    <n v="2220"/>
    <x v="232"/>
    <x v="27"/>
    <x v="0"/>
    <x v="1"/>
  </r>
  <r>
    <x v="199"/>
    <s v="P0017"/>
    <n v="14"/>
    <x v="2"/>
    <x v="1"/>
    <n v="0"/>
    <x v="39"/>
    <x v="2"/>
    <x v="0"/>
    <n v="134"/>
    <n v="156.78"/>
    <n v="1876"/>
    <x v="233"/>
    <x v="11"/>
    <x v="0"/>
    <x v="1"/>
  </r>
  <r>
    <x v="200"/>
    <s v="P0016"/>
    <n v="11"/>
    <x v="2"/>
    <x v="0"/>
    <n v="0"/>
    <x v="21"/>
    <x v="2"/>
    <x v="3"/>
    <n v="13"/>
    <n v="16.64"/>
    <n v="143"/>
    <x v="234"/>
    <x v="14"/>
    <x v="0"/>
    <x v="1"/>
  </r>
  <r>
    <x v="201"/>
    <s v="P0023"/>
    <n v="6"/>
    <x v="1"/>
    <x v="1"/>
    <n v="0"/>
    <x v="12"/>
    <x v="0"/>
    <x v="0"/>
    <n v="141"/>
    <n v="149.46"/>
    <n v="846"/>
    <x v="235"/>
    <x v="25"/>
    <x v="0"/>
    <x v="1"/>
  </r>
  <r>
    <x v="201"/>
    <s v="P0041"/>
    <n v="9"/>
    <x v="2"/>
    <x v="1"/>
    <n v="0"/>
    <x v="41"/>
    <x v="1"/>
    <x v="0"/>
    <n v="138"/>
    <n v="173.88"/>
    <n v="1242"/>
    <x v="236"/>
    <x v="25"/>
    <x v="0"/>
    <x v="1"/>
  </r>
  <r>
    <x v="202"/>
    <s v="P0005"/>
    <n v="9"/>
    <x v="2"/>
    <x v="1"/>
    <n v="0"/>
    <x v="24"/>
    <x v="3"/>
    <x v="0"/>
    <n v="133"/>
    <n v="155.61000000000001"/>
    <n v="1197"/>
    <x v="237"/>
    <x v="0"/>
    <x v="1"/>
    <x v="1"/>
  </r>
  <r>
    <x v="203"/>
    <s v="P0014"/>
    <n v="8"/>
    <x v="2"/>
    <x v="0"/>
    <n v="0"/>
    <x v="9"/>
    <x v="2"/>
    <x v="1"/>
    <n v="112"/>
    <n v="146.72"/>
    <n v="896"/>
    <x v="238"/>
    <x v="2"/>
    <x v="1"/>
    <x v="1"/>
  </r>
  <r>
    <x v="204"/>
    <s v="P0018"/>
    <n v="6"/>
    <x v="2"/>
    <x v="1"/>
    <n v="0"/>
    <x v="30"/>
    <x v="2"/>
    <x v="3"/>
    <n v="37"/>
    <n v="49.21"/>
    <n v="222"/>
    <x v="239"/>
    <x v="15"/>
    <x v="1"/>
    <x v="1"/>
  </r>
  <r>
    <x v="205"/>
    <s v="P0002"/>
    <n v="6"/>
    <x v="2"/>
    <x v="1"/>
    <n v="0"/>
    <x v="29"/>
    <x v="3"/>
    <x v="1"/>
    <n v="105"/>
    <n v="142.80000000000001"/>
    <n v="630"/>
    <x v="240"/>
    <x v="16"/>
    <x v="1"/>
    <x v="1"/>
  </r>
  <r>
    <x v="206"/>
    <s v="P0005"/>
    <n v="11"/>
    <x v="1"/>
    <x v="1"/>
    <n v="0"/>
    <x v="24"/>
    <x v="3"/>
    <x v="0"/>
    <n v="133"/>
    <n v="155.61000000000001"/>
    <n v="1463"/>
    <x v="123"/>
    <x v="21"/>
    <x v="1"/>
    <x v="1"/>
  </r>
  <r>
    <x v="206"/>
    <s v="P0004"/>
    <n v="3"/>
    <x v="1"/>
    <x v="1"/>
    <n v="0"/>
    <x v="3"/>
    <x v="3"/>
    <x v="2"/>
    <n v="44"/>
    <n v="48.84"/>
    <n v="132"/>
    <x v="241"/>
    <x v="21"/>
    <x v="1"/>
    <x v="1"/>
  </r>
  <r>
    <x v="207"/>
    <s v="P0032"/>
    <n v="14"/>
    <x v="1"/>
    <x v="0"/>
    <n v="0"/>
    <x v="18"/>
    <x v="4"/>
    <x v="1"/>
    <n v="89"/>
    <n v="117.48"/>
    <n v="1246"/>
    <x v="242"/>
    <x v="4"/>
    <x v="1"/>
    <x v="1"/>
  </r>
  <r>
    <x v="208"/>
    <s v="P0010"/>
    <n v="13"/>
    <x v="2"/>
    <x v="1"/>
    <n v="0"/>
    <x v="20"/>
    <x v="2"/>
    <x v="0"/>
    <n v="148"/>
    <n v="164.28"/>
    <n v="1924"/>
    <x v="221"/>
    <x v="6"/>
    <x v="1"/>
    <x v="1"/>
  </r>
  <r>
    <x v="209"/>
    <s v="P0026"/>
    <n v="8"/>
    <x v="1"/>
    <x v="1"/>
    <n v="0"/>
    <x v="42"/>
    <x v="4"/>
    <x v="3"/>
    <n v="18"/>
    <n v="24.66"/>
    <n v="144"/>
    <x v="243"/>
    <x v="29"/>
    <x v="1"/>
    <x v="1"/>
  </r>
  <r>
    <x v="209"/>
    <s v="P0028"/>
    <n v="3"/>
    <x v="2"/>
    <x v="1"/>
    <n v="0"/>
    <x v="33"/>
    <x v="4"/>
    <x v="3"/>
    <n v="37"/>
    <n v="41.81"/>
    <n v="111"/>
    <x v="244"/>
    <x v="29"/>
    <x v="1"/>
    <x v="1"/>
  </r>
  <r>
    <x v="210"/>
    <s v="P0032"/>
    <n v="1"/>
    <x v="1"/>
    <x v="1"/>
    <n v="0"/>
    <x v="18"/>
    <x v="4"/>
    <x v="1"/>
    <n v="89"/>
    <n v="117.48"/>
    <n v="89"/>
    <x v="162"/>
    <x v="23"/>
    <x v="1"/>
    <x v="1"/>
  </r>
  <r>
    <x v="211"/>
    <s v="P0002"/>
    <n v="13"/>
    <x v="1"/>
    <x v="1"/>
    <n v="0"/>
    <x v="29"/>
    <x v="3"/>
    <x v="1"/>
    <n v="105"/>
    <n v="142.80000000000001"/>
    <n v="1365"/>
    <x v="245"/>
    <x v="8"/>
    <x v="1"/>
    <x v="1"/>
  </r>
  <r>
    <x v="212"/>
    <s v="P0012"/>
    <n v="6"/>
    <x v="2"/>
    <x v="1"/>
    <n v="0"/>
    <x v="35"/>
    <x v="2"/>
    <x v="1"/>
    <n v="73"/>
    <n v="94.17"/>
    <n v="438"/>
    <x v="246"/>
    <x v="9"/>
    <x v="1"/>
    <x v="1"/>
  </r>
  <r>
    <x v="213"/>
    <s v="P0013"/>
    <n v="6"/>
    <x v="1"/>
    <x v="0"/>
    <n v="0"/>
    <x v="2"/>
    <x v="2"/>
    <x v="1"/>
    <n v="112"/>
    <n v="122.08"/>
    <n v="672"/>
    <x v="2"/>
    <x v="19"/>
    <x v="1"/>
    <x v="1"/>
  </r>
  <r>
    <x v="213"/>
    <s v="P0016"/>
    <n v="15"/>
    <x v="1"/>
    <x v="1"/>
    <n v="0"/>
    <x v="21"/>
    <x v="2"/>
    <x v="3"/>
    <n v="13"/>
    <n v="16.64"/>
    <n v="195"/>
    <x v="247"/>
    <x v="19"/>
    <x v="1"/>
    <x v="1"/>
  </r>
  <r>
    <x v="213"/>
    <s v="P0036"/>
    <n v="8"/>
    <x v="2"/>
    <x v="0"/>
    <n v="0"/>
    <x v="43"/>
    <x v="4"/>
    <x v="1"/>
    <n v="90"/>
    <n v="96.3"/>
    <n v="720"/>
    <x v="218"/>
    <x v="19"/>
    <x v="1"/>
    <x v="1"/>
  </r>
  <r>
    <x v="214"/>
    <s v="P0012"/>
    <n v="7"/>
    <x v="2"/>
    <x v="1"/>
    <n v="0"/>
    <x v="35"/>
    <x v="2"/>
    <x v="1"/>
    <n v="73"/>
    <n v="94.17"/>
    <n v="511"/>
    <x v="248"/>
    <x v="13"/>
    <x v="1"/>
    <x v="1"/>
  </r>
  <r>
    <x v="214"/>
    <s v="P0005"/>
    <n v="15"/>
    <x v="2"/>
    <x v="0"/>
    <n v="0"/>
    <x v="24"/>
    <x v="3"/>
    <x v="0"/>
    <n v="133"/>
    <n v="155.61000000000001"/>
    <n v="1995"/>
    <x v="249"/>
    <x v="13"/>
    <x v="1"/>
    <x v="1"/>
  </r>
  <r>
    <x v="215"/>
    <s v="P0037"/>
    <n v="15"/>
    <x v="2"/>
    <x v="1"/>
    <n v="0"/>
    <x v="8"/>
    <x v="1"/>
    <x v="1"/>
    <n v="67"/>
    <n v="85.76"/>
    <n v="1005"/>
    <x v="250"/>
    <x v="14"/>
    <x v="1"/>
    <x v="1"/>
  </r>
  <r>
    <x v="216"/>
    <s v="P0026"/>
    <n v="13"/>
    <x v="0"/>
    <x v="0"/>
    <n v="0"/>
    <x v="42"/>
    <x v="4"/>
    <x v="3"/>
    <n v="18"/>
    <n v="24.66"/>
    <n v="234"/>
    <x v="251"/>
    <x v="3"/>
    <x v="2"/>
    <x v="1"/>
  </r>
  <r>
    <x v="217"/>
    <s v="P0004"/>
    <n v="2"/>
    <x v="2"/>
    <x v="1"/>
    <n v="0"/>
    <x v="3"/>
    <x v="3"/>
    <x v="2"/>
    <n v="44"/>
    <n v="48.84"/>
    <n v="88"/>
    <x v="252"/>
    <x v="16"/>
    <x v="2"/>
    <x v="1"/>
  </r>
  <r>
    <x v="218"/>
    <s v="P0003"/>
    <n v="1"/>
    <x v="2"/>
    <x v="1"/>
    <n v="0"/>
    <x v="6"/>
    <x v="3"/>
    <x v="1"/>
    <n v="71"/>
    <n v="80.94"/>
    <n v="71"/>
    <x v="253"/>
    <x v="20"/>
    <x v="2"/>
    <x v="1"/>
  </r>
  <r>
    <x v="219"/>
    <s v="P0044"/>
    <n v="6"/>
    <x v="2"/>
    <x v="0"/>
    <n v="0"/>
    <x v="11"/>
    <x v="1"/>
    <x v="1"/>
    <n v="76"/>
    <n v="82.08"/>
    <n v="456"/>
    <x v="254"/>
    <x v="21"/>
    <x v="2"/>
    <x v="1"/>
  </r>
  <r>
    <x v="220"/>
    <s v="P0030"/>
    <n v="3"/>
    <x v="2"/>
    <x v="0"/>
    <n v="0"/>
    <x v="28"/>
    <x v="4"/>
    <x v="0"/>
    <n v="148"/>
    <n v="201.28"/>
    <n v="444"/>
    <x v="72"/>
    <x v="4"/>
    <x v="2"/>
    <x v="1"/>
  </r>
  <r>
    <x v="220"/>
    <s v="P0004"/>
    <n v="11"/>
    <x v="1"/>
    <x v="1"/>
    <n v="0"/>
    <x v="3"/>
    <x v="3"/>
    <x v="2"/>
    <n v="44"/>
    <n v="48.84"/>
    <n v="484"/>
    <x v="111"/>
    <x v="4"/>
    <x v="2"/>
    <x v="1"/>
  </r>
  <r>
    <x v="221"/>
    <s v="P0033"/>
    <n v="12"/>
    <x v="0"/>
    <x v="0"/>
    <n v="0"/>
    <x v="38"/>
    <x v="4"/>
    <x v="1"/>
    <n v="95"/>
    <n v="119.7"/>
    <n v="1140"/>
    <x v="255"/>
    <x v="26"/>
    <x v="2"/>
    <x v="1"/>
  </r>
  <r>
    <x v="222"/>
    <s v="P0016"/>
    <n v="2"/>
    <x v="2"/>
    <x v="1"/>
    <n v="0"/>
    <x v="21"/>
    <x v="2"/>
    <x v="3"/>
    <n v="13"/>
    <n v="16.64"/>
    <n v="26"/>
    <x v="256"/>
    <x v="29"/>
    <x v="2"/>
    <x v="1"/>
  </r>
  <r>
    <x v="222"/>
    <s v="P0026"/>
    <n v="13"/>
    <x v="2"/>
    <x v="0"/>
    <n v="0"/>
    <x v="42"/>
    <x v="4"/>
    <x v="3"/>
    <n v="18"/>
    <n v="24.66"/>
    <n v="234"/>
    <x v="251"/>
    <x v="29"/>
    <x v="2"/>
    <x v="1"/>
  </r>
  <r>
    <x v="223"/>
    <s v="P0019"/>
    <n v="2"/>
    <x v="1"/>
    <x v="1"/>
    <n v="0"/>
    <x v="40"/>
    <x v="2"/>
    <x v="0"/>
    <n v="150"/>
    <n v="210"/>
    <n v="300"/>
    <x v="257"/>
    <x v="7"/>
    <x v="2"/>
    <x v="1"/>
  </r>
  <r>
    <x v="223"/>
    <s v="P0027"/>
    <n v="10"/>
    <x v="2"/>
    <x v="1"/>
    <n v="0"/>
    <x v="26"/>
    <x v="4"/>
    <x v="2"/>
    <n v="48"/>
    <n v="57.120000000000005"/>
    <n v="480"/>
    <x v="47"/>
    <x v="7"/>
    <x v="2"/>
    <x v="1"/>
  </r>
  <r>
    <x v="224"/>
    <s v="P0041"/>
    <n v="6"/>
    <x v="0"/>
    <x v="1"/>
    <n v="0"/>
    <x v="41"/>
    <x v="1"/>
    <x v="0"/>
    <n v="138"/>
    <n v="173.88"/>
    <n v="828"/>
    <x v="113"/>
    <x v="8"/>
    <x v="2"/>
    <x v="1"/>
  </r>
  <r>
    <x v="225"/>
    <s v="P0032"/>
    <n v="9"/>
    <x v="2"/>
    <x v="1"/>
    <n v="0"/>
    <x v="18"/>
    <x v="4"/>
    <x v="1"/>
    <n v="89"/>
    <n v="117.48"/>
    <n v="801"/>
    <x v="258"/>
    <x v="19"/>
    <x v="2"/>
    <x v="1"/>
  </r>
  <r>
    <x v="226"/>
    <s v="P0001"/>
    <n v="2"/>
    <x v="0"/>
    <x v="0"/>
    <n v="0"/>
    <x v="16"/>
    <x v="3"/>
    <x v="1"/>
    <n v="98"/>
    <n v="103.88"/>
    <n v="196"/>
    <x v="155"/>
    <x v="11"/>
    <x v="2"/>
    <x v="1"/>
  </r>
  <r>
    <x v="226"/>
    <s v="P0030"/>
    <n v="11"/>
    <x v="2"/>
    <x v="0"/>
    <n v="0"/>
    <x v="28"/>
    <x v="4"/>
    <x v="0"/>
    <n v="148"/>
    <n v="201.28"/>
    <n v="1628"/>
    <x v="43"/>
    <x v="11"/>
    <x v="2"/>
    <x v="1"/>
  </r>
  <r>
    <x v="227"/>
    <s v="P0032"/>
    <n v="12"/>
    <x v="1"/>
    <x v="0"/>
    <n v="0"/>
    <x v="18"/>
    <x v="4"/>
    <x v="1"/>
    <n v="89"/>
    <n v="117.48"/>
    <n v="1068"/>
    <x v="112"/>
    <x v="28"/>
    <x v="2"/>
    <x v="1"/>
  </r>
  <r>
    <x v="228"/>
    <s v="P0001"/>
    <n v="13"/>
    <x v="1"/>
    <x v="1"/>
    <n v="0"/>
    <x v="16"/>
    <x v="3"/>
    <x v="1"/>
    <n v="98"/>
    <n v="103.88"/>
    <n v="1274"/>
    <x v="186"/>
    <x v="24"/>
    <x v="2"/>
    <x v="1"/>
  </r>
  <r>
    <x v="229"/>
    <s v="P0002"/>
    <n v="2"/>
    <x v="1"/>
    <x v="1"/>
    <n v="0"/>
    <x v="29"/>
    <x v="3"/>
    <x v="1"/>
    <n v="105"/>
    <n v="142.80000000000001"/>
    <n v="210"/>
    <x v="259"/>
    <x v="0"/>
    <x v="3"/>
    <x v="1"/>
  </r>
  <r>
    <x v="230"/>
    <s v="P0002"/>
    <n v="3"/>
    <x v="2"/>
    <x v="1"/>
    <n v="0"/>
    <x v="29"/>
    <x v="3"/>
    <x v="1"/>
    <n v="105"/>
    <n v="142.80000000000001"/>
    <n v="315"/>
    <x v="260"/>
    <x v="1"/>
    <x v="3"/>
    <x v="1"/>
  </r>
  <r>
    <x v="231"/>
    <s v="P0040"/>
    <n v="2"/>
    <x v="0"/>
    <x v="1"/>
    <n v="0"/>
    <x v="17"/>
    <x v="1"/>
    <x v="1"/>
    <n v="90"/>
    <n v="115.2"/>
    <n v="180"/>
    <x v="171"/>
    <x v="16"/>
    <x v="3"/>
    <x v="1"/>
  </r>
  <r>
    <x v="232"/>
    <s v="P0026"/>
    <n v="7"/>
    <x v="2"/>
    <x v="0"/>
    <n v="0"/>
    <x v="42"/>
    <x v="4"/>
    <x v="3"/>
    <n v="18"/>
    <n v="24.66"/>
    <n v="126"/>
    <x v="261"/>
    <x v="20"/>
    <x v="3"/>
    <x v="1"/>
  </r>
  <r>
    <x v="233"/>
    <s v="P0039"/>
    <n v="12"/>
    <x v="0"/>
    <x v="1"/>
    <n v="0"/>
    <x v="34"/>
    <x v="1"/>
    <x v="3"/>
    <n v="37"/>
    <n v="42.55"/>
    <n v="444"/>
    <x v="262"/>
    <x v="4"/>
    <x v="3"/>
    <x v="1"/>
  </r>
  <r>
    <x v="233"/>
    <s v="P0002"/>
    <n v="9"/>
    <x v="1"/>
    <x v="0"/>
    <n v="0"/>
    <x v="29"/>
    <x v="3"/>
    <x v="1"/>
    <n v="105"/>
    <n v="142.80000000000001"/>
    <n v="945"/>
    <x v="263"/>
    <x v="4"/>
    <x v="3"/>
    <x v="1"/>
  </r>
  <r>
    <x v="234"/>
    <s v="P0016"/>
    <n v="14"/>
    <x v="0"/>
    <x v="0"/>
    <n v="0"/>
    <x v="21"/>
    <x v="2"/>
    <x v="3"/>
    <n v="13"/>
    <n v="16.64"/>
    <n v="182"/>
    <x v="264"/>
    <x v="22"/>
    <x v="3"/>
    <x v="1"/>
  </r>
  <r>
    <x v="235"/>
    <s v="P0041"/>
    <n v="9"/>
    <x v="2"/>
    <x v="1"/>
    <n v="0"/>
    <x v="41"/>
    <x v="1"/>
    <x v="0"/>
    <n v="138"/>
    <n v="173.88"/>
    <n v="1242"/>
    <x v="236"/>
    <x v="7"/>
    <x v="3"/>
    <x v="1"/>
  </r>
  <r>
    <x v="236"/>
    <s v="P0018"/>
    <n v="2"/>
    <x v="0"/>
    <x v="0"/>
    <n v="0"/>
    <x v="30"/>
    <x v="2"/>
    <x v="3"/>
    <n v="37"/>
    <n v="49.21"/>
    <n v="74"/>
    <x v="265"/>
    <x v="9"/>
    <x v="3"/>
    <x v="1"/>
  </r>
  <r>
    <x v="236"/>
    <s v="P0012"/>
    <n v="4"/>
    <x v="2"/>
    <x v="0"/>
    <n v="0"/>
    <x v="35"/>
    <x v="2"/>
    <x v="1"/>
    <n v="73"/>
    <n v="94.17"/>
    <n v="292"/>
    <x v="64"/>
    <x v="9"/>
    <x v="3"/>
    <x v="1"/>
  </r>
  <r>
    <x v="237"/>
    <s v="P0030"/>
    <n v="2"/>
    <x v="2"/>
    <x v="1"/>
    <n v="0"/>
    <x v="28"/>
    <x v="4"/>
    <x v="0"/>
    <n v="148"/>
    <n v="201.28"/>
    <n v="296"/>
    <x v="49"/>
    <x v="10"/>
    <x v="3"/>
    <x v="1"/>
  </r>
  <r>
    <x v="237"/>
    <s v="P0026"/>
    <n v="14"/>
    <x v="1"/>
    <x v="0"/>
    <n v="0"/>
    <x v="42"/>
    <x v="4"/>
    <x v="3"/>
    <n v="18"/>
    <n v="24.66"/>
    <n v="252"/>
    <x v="266"/>
    <x v="10"/>
    <x v="3"/>
    <x v="1"/>
  </r>
  <r>
    <x v="238"/>
    <s v="P0044"/>
    <n v="15"/>
    <x v="1"/>
    <x v="0"/>
    <n v="0"/>
    <x v="11"/>
    <x v="1"/>
    <x v="1"/>
    <n v="76"/>
    <n v="82.08"/>
    <n v="1140"/>
    <x v="138"/>
    <x v="19"/>
    <x v="3"/>
    <x v="1"/>
  </r>
  <r>
    <x v="239"/>
    <s v="P0034"/>
    <n v="4"/>
    <x v="2"/>
    <x v="0"/>
    <n v="0"/>
    <x v="13"/>
    <x v="4"/>
    <x v="2"/>
    <n v="55"/>
    <n v="58.3"/>
    <n v="220"/>
    <x v="15"/>
    <x v="27"/>
    <x v="3"/>
    <x v="1"/>
  </r>
  <r>
    <x v="240"/>
    <s v="P0004"/>
    <n v="9"/>
    <x v="2"/>
    <x v="1"/>
    <n v="0"/>
    <x v="3"/>
    <x v="3"/>
    <x v="2"/>
    <n v="44"/>
    <n v="48.84"/>
    <n v="396"/>
    <x v="267"/>
    <x v="11"/>
    <x v="3"/>
    <x v="1"/>
  </r>
  <r>
    <x v="240"/>
    <s v="P0003"/>
    <n v="8"/>
    <x v="1"/>
    <x v="0"/>
    <n v="0"/>
    <x v="6"/>
    <x v="3"/>
    <x v="1"/>
    <n v="71"/>
    <n v="80.94"/>
    <n v="568"/>
    <x v="6"/>
    <x v="11"/>
    <x v="3"/>
    <x v="1"/>
  </r>
  <r>
    <x v="241"/>
    <s v="P0027"/>
    <n v="2"/>
    <x v="2"/>
    <x v="1"/>
    <n v="0"/>
    <x v="26"/>
    <x v="4"/>
    <x v="2"/>
    <n v="48"/>
    <n v="57.120000000000005"/>
    <n v="96"/>
    <x v="268"/>
    <x v="12"/>
    <x v="3"/>
    <x v="1"/>
  </r>
  <r>
    <x v="242"/>
    <s v="P0014"/>
    <n v="14"/>
    <x v="2"/>
    <x v="1"/>
    <n v="0"/>
    <x v="9"/>
    <x v="2"/>
    <x v="1"/>
    <n v="112"/>
    <n v="146.72"/>
    <n v="1568"/>
    <x v="269"/>
    <x v="14"/>
    <x v="3"/>
    <x v="1"/>
  </r>
  <r>
    <x v="243"/>
    <s v="P0016"/>
    <n v="13"/>
    <x v="1"/>
    <x v="0"/>
    <n v="0"/>
    <x v="21"/>
    <x v="2"/>
    <x v="3"/>
    <n v="13"/>
    <n v="16.64"/>
    <n v="169"/>
    <x v="31"/>
    <x v="24"/>
    <x v="3"/>
    <x v="1"/>
  </r>
  <r>
    <x v="243"/>
    <s v="P0027"/>
    <n v="8"/>
    <x v="2"/>
    <x v="0"/>
    <n v="0"/>
    <x v="26"/>
    <x v="4"/>
    <x v="2"/>
    <n v="48"/>
    <n v="57.120000000000005"/>
    <n v="384"/>
    <x v="185"/>
    <x v="24"/>
    <x v="3"/>
    <x v="1"/>
  </r>
  <r>
    <x v="244"/>
    <s v="P0034"/>
    <n v="9"/>
    <x v="0"/>
    <x v="0"/>
    <n v="0"/>
    <x v="13"/>
    <x v="4"/>
    <x v="2"/>
    <n v="55"/>
    <n v="58.3"/>
    <n v="495"/>
    <x v="270"/>
    <x v="0"/>
    <x v="4"/>
    <x v="1"/>
  </r>
  <r>
    <x v="244"/>
    <s v="P0033"/>
    <n v="6"/>
    <x v="1"/>
    <x v="0"/>
    <n v="0"/>
    <x v="38"/>
    <x v="4"/>
    <x v="1"/>
    <n v="95"/>
    <n v="119.7"/>
    <n v="570"/>
    <x v="109"/>
    <x v="0"/>
    <x v="4"/>
    <x v="1"/>
  </r>
  <r>
    <x v="245"/>
    <s v="P0013"/>
    <n v="4"/>
    <x v="1"/>
    <x v="1"/>
    <n v="0"/>
    <x v="2"/>
    <x v="2"/>
    <x v="1"/>
    <n v="112"/>
    <n v="122.08"/>
    <n v="448"/>
    <x v="271"/>
    <x v="1"/>
    <x v="4"/>
    <x v="1"/>
  </r>
  <r>
    <x v="246"/>
    <s v="P0020"/>
    <n v="10"/>
    <x v="2"/>
    <x v="0"/>
    <n v="0"/>
    <x v="14"/>
    <x v="0"/>
    <x v="2"/>
    <n v="61"/>
    <n v="76.25"/>
    <n v="610"/>
    <x v="272"/>
    <x v="3"/>
    <x v="4"/>
    <x v="1"/>
  </r>
  <r>
    <x v="247"/>
    <s v="P0034"/>
    <n v="7"/>
    <x v="2"/>
    <x v="0"/>
    <n v="0"/>
    <x v="13"/>
    <x v="4"/>
    <x v="2"/>
    <n v="55"/>
    <n v="58.3"/>
    <n v="385"/>
    <x v="273"/>
    <x v="16"/>
    <x v="4"/>
    <x v="1"/>
  </r>
  <r>
    <x v="248"/>
    <s v="P0015"/>
    <n v="4"/>
    <x v="1"/>
    <x v="1"/>
    <n v="0"/>
    <x v="27"/>
    <x v="2"/>
    <x v="3"/>
    <n v="12"/>
    <n v="15.719999999999999"/>
    <n v="48"/>
    <x v="274"/>
    <x v="20"/>
    <x v="4"/>
    <x v="1"/>
  </r>
  <r>
    <x v="248"/>
    <s v="P0027"/>
    <n v="1"/>
    <x v="1"/>
    <x v="0"/>
    <n v="0"/>
    <x v="26"/>
    <x v="4"/>
    <x v="2"/>
    <n v="48"/>
    <n v="57.120000000000005"/>
    <n v="48"/>
    <x v="275"/>
    <x v="20"/>
    <x v="4"/>
    <x v="1"/>
  </r>
  <r>
    <x v="249"/>
    <s v="P0022"/>
    <n v="7"/>
    <x v="1"/>
    <x v="0"/>
    <n v="0"/>
    <x v="22"/>
    <x v="0"/>
    <x v="0"/>
    <n v="121"/>
    <n v="141.57"/>
    <n v="847"/>
    <x v="276"/>
    <x v="21"/>
    <x v="4"/>
    <x v="1"/>
  </r>
  <r>
    <x v="250"/>
    <s v="P0017"/>
    <n v="12"/>
    <x v="0"/>
    <x v="1"/>
    <n v="0"/>
    <x v="39"/>
    <x v="2"/>
    <x v="0"/>
    <n v="134"/>
    <n v="156.78"/>
    <n v="1608"/>
    <x v="277"/>
    <x v="4"/>
    <x v="4"/>
    <x v="1"/>
  </r>
  <r>
    <x v="251"/>
    <s v="P0009"/>
    <n v="6"/>
    <x v="2"/>
    <x v="0"/>
    <n v="0"/>
    <x v="37"/>
    <x v="3"/>
    <x v="3"/>
    <n v="6"/>
    <n v="7.8599999999999994"/>
    <n v="36"/>
    <x v="95"/>
    <x v="26"/>
    <x v="4"/>
    <x v="1"/>
  </r>
  <r>
    <x v="252"/>
    <s v="P0011"/>
    <n v="7"/>
    <x v="1"/>
    <x v="1"/>
    <n v="0"/>
    <x v="31"/>
    <x v="2"/>
    <x v="2"/>
    <n v="44"/>
    <n v="48.4"/>
    <n v="308"/>
    <x v="188"/>
    <x v="6"/>
    <x v="4"/>
    <x v="1"/>
  </r>
  <r>
    <x v="253"/>
    <s v="P0012"/>
    <n v="5"/>
    <x v="2"/>
    <x v="0"/>
    <n v="0"/>
    <x v="35"/>
    <x v="2"/>
    <x v="1"/>
    <n v="73"/>
    <n v="94.17"/>
    <n v="365"/>
    <x v="278"/>
    <x v="22"/>
    <x v="4"/>
    <x v="1"/>
  </r>
  <r>
    <x v="254"/>
    <s v="P0008"/>
    <n v="14"/>
    <x v="2"/>
    <x v="1"/>
    <n v="0"/>
    <x v="25"/>
    <x v="3"/>
    <x v="1"/>
    <n v="83"/>
    <n v="94.62"/>
    <n v="1162"/>
    <x v="279"/>
    <x v="29"/>
    <x v="4"/>
    <x v="1"/>
  </r>
  <r>
    <x v="255"/>
    <s v="P0020"/>
    <n v="5"/>
    <x v="1"/>
    <x v="0"/>
    <n v="0"/>
    <x v="14"/>
    <x v="0"/>
    <x v="2"/>
    <n v="61"/>
    <n v="76.25"/>
    <n v="305"/>
    <x v="280"/>
    <x v="17"/>
    <x v="4"/>
    <x v="1"/>
  </r>
  <r>
    <x v="256"/>
    <s v="P0010"/>
    <n v="13"/>
    <x v="2"/>
    <x v="1"/>
    <n v="0"/>
    <x v="20"/>
    <x v="2"/>
    <x v="0"/>
    <n v="148"/>
    <n v="164.28"/>
    <n v="1924"/>
    <x v="221"/>
    <x v="23"/>
    <x v="4"/>
    <x v="1"/>
  </r>
  <r>
    <x v="256"/>
    <s v="P0031"/>
    <n v="13"/>
    <x v="1"/>
    <x v="0"/>
    <n v="0"/>
    <x v="5"/>
    <x v="4"/>
    <x v="1"/>
    <n v="93"/>
    <n v="104.16"/>
    <n v="1209"/>
    <x v="281"/>
    <x v="23"/>
    <x v="4"/>
    <x v="1"/>
  </r>
  <r>
    <x v="257"/>
    <s v="P0027"/>
    <n v="8"/>
    <x v="2"/>
    <x v="1"/>
    <n v="0"/>
    <x v="26"/>
    <x v="4"/>
    <x v="2"/>
    <n v="48"/>
    <n v="57.120000000000005"/>
    <n v="384"/>
    <x v="185"/>
    <x v="30"/>
    <x v="4"/>
    <x v="1"/>
  </r>
  <r>
    <x v="258"/>
    <s v="P0027"/>
    <n v="4"/>
    <x v="0"/>
    <x v="0"/>
    <n v="0"/>
    <x v="26"/>
    <x v="4"/>
    <x v="2"/>
    <n v="48"/>
    <n v="57.120000000000005"/>
    <n v="192"/>
    <x v="41"/>
    <x v="7"/>
    <x v="4"/>
    <x v="1"/>
  </r>
  <r>
    <x v="258"/>
    <s v="P0038"/>
    <n v="8"/>
    <x v="0"/>
    <x v="0"/>
    <n v="0"/>
    <x v="1"/>
    <x v="1"/>
    <x v="1"/>
    <n v="72"/>
    <n v="79.92"/>
    <n v="576"/>
    <x v="282"/>
    <x v="7"/>
    <x v="4"/>
    <x v="1"/>
  </r>
  <r>
    <x v="259"/>
    <s v="P0044"/>
    <n v="15"/>
    <x v="1"/>
    <x v="1"/>
    <n v="0"/>
    <x v="11"/>
    <x v="1"/>
    <x v="1"/>
    <n v="76"/>
    <n v="82.08"/>
    <n v="1140"/>
    <x v="138"/>
    <x v="9"/>
    <x v="4"/>
    <x v="1"/>
  </r>
  <r>
    <x v="260"/>
    <s v="P0015"/>
    <n v="12"/>
    <x v="2"/>
    <x v="0"/>
    <n v="0"/>
    <x v="27"/>
    <x v="2"/>
    <x v="3"/>
    <n v="12"/>
    <n v="15.719999999999999"/>
    <n v="144"/>
    <x v="116"/>
    <x v="18"/>
    <x v="4"/>
    <x v="1"/>
  </r>
  <r>
    <x v="261"/>
    <s v="P0002"/>
    <n v="7"/>
    <x v="1"/>
    <x v="0"/>
    <n v="0"/>
    <x v="29"/>
    <x v="3"/>
    <x v="1"/>
    <n v="105"/>
    <n v="142.80000000000001"/>
    <n v="735"/>
    <x v="283"/>
    <x v="11"/>
    <x v="4"/>
    <x v="1"/>
  </r>
  <r>
    <x v="262"/>
    <s v="P0028"/>
    <n v="2"/>
    <x v="2"/>
    <x v="0"/>
    <n v="0"/>
    <x v="33"/>
    <x v="4"/>
    <x v="3"/>
    <n v="37"/>
    <n v="41.81"/>
    <n v="74"/>
    <x v="284"/>
    <x v="12"/>
    <x v="4"/>
    <x v="1"/>
  </r>
  <r>
    <x v="262"/>
    <s v="P0027"/>
    <n v="2"/>
    <x v="1"/>
    <x v="0"/>
    <n v="0"/>
    <x v="26"/>
    <x v="4"/>
    <x v="2"/>
    <n v="48"/>
    <n v="57.120000000000005"/>
    <n v="96"/>
    <x v="268"/>
    <x v="12"/>
    <x v="4"/>
    <x v="1"/>
  </r>
  <r>
    <x v="263"/>
    <s v="P0041"/>
    <n v="10"/>
    <x v="0"/>
    <x v="1"/>
    <n v="0"/>
    <x v="41"/>
    <x v="1"/>
    <x v="0"/>
    <n v="138"/>
    <n v="173.88"/>
    <n v="1380"/>
    <x v="285"/>
    <x v="14"/>
    <x v="4"/>
    <x v="1"/>
  </r>
  <r>
    <x v="263"/>
    <s v="P0008"/>
    <n v="5"/>
    <x v="0"/>
    <x v="0"/>
    <n v="0"/>
    <x v="25"/>
    <x v="3"/>
    <x v="1"/>
    <n v="83"/>
    <n v="94.62"/>
    <n v="415"/>
    <x v="286"/>
    <x v="14"/>
    <x v="4"/>
    <x v="1"/>
  </r>
  <r>
    <x v="263"/>
    <s v="P0010"/>
    <n v="9"/>
    <x v="1"/>
    <x v="1"/>
    <n v="0"/>
    <x v="20"/>
    <x v="2"/>
    <x v="0"/>
    <n v="148"/>
    <n v="164.28"/>
    <n v="1332"/>
    <x v="71"/>
    <x v="14"/>
    <x v="4"/>
    <x v="1"/>
  </r>
  <r>
    <x v="263"/>
    <s v="P0004"/>
    <n v="12"/>
    <x v="1"/>
    <x v="0"/>
    <n v="0"/>
    <x v="3"/>
    <x v="3"/>
    <x v="2"/>
    <n v="44"/>
    <n v="48.84"/>
    <n v="528"/>
    <x v="287"/>
    <x v="14"/>
    <x v="4"/>
    <x v="1"/>
  </r>
  <r>
    <x v="263"/>
    <s v="P0020"/>
    <n v="14"/>
    <x v="2"/>
    <x v="1"/>
    <n v="0"/>
    <x v="14"/>
    <x v="0"/>
    <x v="2"/>
    <n v="61"/>
    <n v="76.25"/>
    <n v="854"/>
    <x v="288"/>
    <x v="14"/>
    <x v="4"/>
    <x v="1"/>
  </r>
  <r>
    <x v="264"/>
    <s v="P0044"/>
    <n v="9"/>
    <x v="2"/>
    <x v="0"/>
    <n v="0"/>
    <x v="11"/>
    <x v="1"/>
    <x v="1"/>
    <n v="76"/>
    <n v="82.08"/>
    <n v="684"/>
    <x v="23"/>
    <x v="24"/>
    <x v="4"/>
    <x v="1"/>
  </r>
  <r>
    <x v="264"/>
    <s v="P0005"/>
    <n v="4"/>
    <x v="0"/>
    <x v="1"/>
    <n v="0"/>
    <x v="24"/>
    <x v="3"/>
    <x v="0"/>
    <n v="133"/>
    <n v="155.61000000000001"/>
    <n v="532"/>
    <x v="144"/>
    <x v="24"/>
    <x v="4"/>
    <x v="1"/>
  </r>
  <r>
    <x v="264"/>
    <s v="P0033"/>
    <n v="3"/>
    <x v="1"/>
    <x v="1"/>
    <n v="0"/>
    <x v="38"/>
    <x v="4"/>
    <x v="1"/>
    <n v="95"/>
    <n v="119.7"/>
    <n v="285"/>
    <x v="289"/>
    <x v="24"/>
    <x v="4"/>
    <x v="1"/>
  </r>
  <r>
    <x v="265"/>
    <s v="P0008"/>
    <n v="14"/>
    <x v="1"/>
    <x v="0"/>
    <n v="0"/>
    <x v="25"/>
    <x v="3"/>
    <x v="1"/>
    <n v="83"/>
    <n v="94.62"/>
    <n v="1162"/>
    <x v="279"/>
    <x v="2"/>
    <x v="5"/>
    <x v="1"/>
  </r>
  <r>
    <x v="266"/>
    <s v="P0028"/>
    <n v="8"/>
    <x v="0"/>
    <x v="0"/>
    <n v="0"/>
    <x v="33"/>
    <x v="4"/>
    <x v="3"/>
    <n v="37"/>
    <n v="41.81"/>
    <n v="296"/>
    <x v="98"/>
    <x v="26"/>
    <x v="5"/>
    <x v="1"/>
  </r>
  <r>
    <x v="267"/>
    <s v="P0039"/>
    <n v="13"/>
    <x v="1"/>
    <x v="1"/>
    <n v="0"/>
    <x v="34"/>
    <x v="1"/>
    <x v="3"/>
    <n v="37"/>
    <n v="42.55"/>
    <n v="481"/>
    <x v="290"/>
    <x v="5"/>
    <x v="5"/>
    <x v="1"/>
  </r>
  <r>
    <x v="267"/>
    <s v="P0021"/>
    <n v="6"/>
    <x v="2"/>
    <x v="0"/>
    <n v="0"/>
    <x v="32"/>
    <x v="0"/>
    <x v="0"/>
    <n v="126"/>
    <n v="162.54"/>
    <n v="756"/>
    <x v="195"/>
    <x v="5"/>
    <x v="5"/>
    <x v="1"/>
  </r>
  <r>
    <x v="268"/>
    <s v="P0026"/>
    <n v="6"/>
    <x v="2"/>
    <x v="1"/>
    <n v="0"/>
    <x v="42"/>
    <x v="4"/>
    <x v="3"/>
    <n v="18"/>
    <n v="24.66"/>
    <n v="108"/>
    <x v="181"/>
    <x v="22"/>
    <x v="5"/>
    <x v="1"/>
  </r>
  <r>
    <x v="269"/>
    <s v="P0042"/>
    <n v="15"/>
    <x v="0"/>
    <x v="0"/>
    <n v="0"/>
    <x v="10"/>
    <x v="1"/>
    <x v="0"/>
    <n v="120"/>
    <n v="162"/>
    <n v="1800"/>
    <x v="291"/>
    <x v="17"/>
    <x v="5"/>
    <x v="1"/>
  </r>
  <r>
    <x v="270"/>
    <s v="P0029"/>
    <n v="15"/>
    <x v="1"/>
    <x v="1"/>
    <n v="0"/>
    <x v="19"/>
    <x v="4"/>
    <x v="2"/>
    <n v="47"/>
    <n v="53.11"/>
    <n v="705"/>
    <x v="134"/>
    <x v="23"/>
    <x v="5"/>
    <x v="1"/>
  </r>
  <r>
    <x v="271"/>
    <s v="P0002"/>
    <n v="8"/>
    <x v="2"/>
    <x v="1"/>
    <n v="0"/>
    <x v="29"/>
    <x v="3"/>
    <x v="1"/>
    <n v="105"/>
    <n v="142.80000000000001"/>
    <n v="840"/>
    <x v="63"/>
    <x v="8"/>
    <x v="5"/>
    <x v="1"/>
  </r>
  <r>
    <x v="272"/>
    <s v="P0017"/>
    <n v="14"/>
    <x v="2"/>
    <x v="1"/>
    <n v="0"/>
    <x v="39"/>
    <x v="2"/>
    <x v="0"/>
    <n v="134"/>
    <n v="156.78"/>
    <n v="1876"/>
    <x v="233"/>
    <x v="10"/>
    <x v="5"/>
    <x v="1"/>
  </r>
  <r>
    <x v="273"/>
    <s v="P0040"/>
    <n v="10"/>
    <x v="1"/>
    <x v="1"/>
    <n v="0"/>
    <x v="17"/>
    <x v="1"/>
    <x v="1"/>
    <n v="90"/>
    <n v="115.2"/>
    <n v="900"/>
    <x v="292"/>
    <x v="18"/>
    <x v="5"/>
    <x v="1"/>
  </r>
  <r>
    <x v="273"/>
    <s v="P0001"/>
    <n v="4"/>
    <x v="2"/>
    <x v="1"/>
    <n v="0"/>
    <x v="16"/>
    <x v="3"/>
    <x v="1"/>
    <n v="98"/>
    <n v="103.88"/>
    <n v="392"/>
    <x v="69"/>
    <x v="18"/>
    <x v="5"/>
    <x v="1"/>
  </r>
  <r>
    <x v="274"/>
    <s v="P0004"/>
    <n v="8"/>
    <x v="2"/>
    <x v="0"/>
    <n v="0"/>
    <x v="3"/>
    <x v="3"/>
    <x v="2"/>
    <n v="44"/>
    <n v="48.84"/>
    <n v="352"/>
    <x v="293"/>
    <x v="19"/>
    <x v="5"/>
    <x v="1"/>
  </r>
  <r>
    <x v="275"/>
    <s v="P0018"/>
    <n v="7"/>
    <x v="2"/>
    <x v="1"/>
    <n v="0"/>
    <x v="30"/>
    <x v="2"/>
    <x v="3"/>
    <n v="37"/>
    <n v="49.21"/>
    <n v="259"/>
    <x v="294"/>
    <x v="27"/>
    <x v="5"/>
    <x v="1"/>
  </r>
  <r>
    <x v="276"/>
    <s v="P0012"/>
    <n v="7"/>
    <x v="1"/>
    <x v="0"/>
    <n v="0"/>
    <x v="35"/>
    <x v="2"/>
    <x v="1"/>
    <n v="73"/>
    <n v="94.17"/>
    <n v="511"/>
    <x v="248"/>
    <x v="11"/>
    <x v="5"/>
    <x v="1"/>
  </r>
  <r>
    <x v="277"/>
    <s v="P0034"/>
    <n v="4"/>
    <x v="2"/>
    <x v="1"/>
    <n v="0"/>
    <x v="13"/>
    <x v="4"/>
    <x v="2"/>
    <n v="55"/>
    <n v="58.3"/>
    <n v="220"/>
    <x v="15"/>
    <x v="12"/>
    <x v="5"/>
    <x v="1"/>
  </r>
  <r>
    <x v="277"/>
    <s v="P0043"/>
    <n v="12"/>
    <x v="2"/>
    <x v="0"/>
    <n v="0"/>
    <x v="23"/>
    <x v="1"/>
    <x v="1"/>
    <n v="67"/>
    <n v="83.08"/>
    <n v="804"/>
    <x v="295"/>
    <x v="12"/>
    <x v="5"/>
    <x v="1"/>
  </r>
  <r>
    <x v="278"/>
    <s v="P0033"/>
    <n v="15"/>
    <x v="2"/>
    <x v="1"/>
    <n v="0"/>
    <x v="38"/>
    <x v="4"/>
    <x v="1"/>
    <n v="95"/>
    <n v="119.7"/>
    <n v="1425"/>
    <x v="296"/>
    <x v="2"/>
    <x v="6"/>
    <x v="1"/>
  </r>
  <r>
    <x v="279"/>
    <s v="P0007"/>
    <n v="7"/>
    <x v="2"/>
    <x v="0"/>
    <n v="0"/>
    <x v="36"/>
    <x v="3"/>
    <x v="2"/>
    <n v="43"/>
    <n v="47.730000000000004"/>
    <n v="301"/>
    <x v="297"/>
    <x v="3"/>
    <x v="6"/>
    <x v="1"/>
  </r>
  <r>
    <x v="280"/>
    <s v="P0025"/>
    <n v="7"/>
    <x v="1"/>
    <x v="1"/>
    <n v="0"/>
    <x v="7"/>
    <x v="0"/>
    <x v="3"/>
    <n v="7"/>
    <n v="8.33"/>
    <n v="49"/>
    <x v="298"/>
    <x v="15"/>
    <x v="6"/>
    <x v="1"/>
  </r>
  <r>
    <x v="280"/>
    <s v="P0015"/>
    <n v="8"/>
    <x v="2"/>
    <x v="0"/>
    <n v="0"/>
    <x v="27"/>
    <x v="2"/>
    <x v="3"/>
    <n v="12"/>
    <n v="15.719999999999999"/>
    <n v="96"/>
    <x v="299"/>
    <x v="15"/>
    <x v="6"/>
    <x v="1"/>
  </r>
  <r>
    <x v="281"/>
    <s v="P0041"/>
    <n v="2"/>
    <x v="2"/>
    <x v="1"/>
    <n v="0"/>
    <x v="41"/>
    <x v="1"/>
    <x v="0"/>
    <n v="138"/>
    <n v="173.88"/>
    <n v="276"/>
    <x v="300"/>
    <x v="16"/>
    <x v="6"/>
    <x v="1"/>
  </r>
  <r>
    <x v="282"/>
    <s v="P0018"/>
    <n v="2"/>
    <x v="2"/>
    <x v="0"/>
    <n v="0"/>
    <x v="30"/>
    <x v="2"/>
    <x v="3"/>
    <n v="37"/>
    <n v="49.21"/>
    <n v="74"/>
    <x v="265"/>
    <x v="21"/>
    <x v="6"/>
    <x v="1"/>
  </r>
  <r>
    <x v="283"/>
    <s v="P0032"/>
    <n v="12"/>
    <x v="1"/>
    <x v="1"/>
    <n v="0"/>
    <x v="18"/>
    <x v="4"/>
    <x v="1"/>
    <n v="89"/>
    <n v="117.48"/>
    <n v="1068"/>
    <x v="112"/>
    <x v="26"/>
    <x v="6"/>
    <x v="1"/>
  </r>
  <r>
    <x v="284"/>
    <s v="P0028"/>
    <n v="12"/>
    <x v="2"/>
    <x v="1"/>
    <n v="0"/>
    <x v="33"/>
    <x v="4"/>
    <x v="3"/>
    <n v="37"/>
    <n v="41.81"/>
    <n v="444"/>
    <x v="301"/>
    <x v="6"/>
    <x v="6"/>
    <x v="1"/>
  </r>
  <r>
    <x v="285"/>
    <s v="P0025"/>
    <n v="7"/>
    <x v="2"/>
    <x v="0"/>
    <n v="0"/>
    <x v="7"/>
    <x v="0"/>
    <x v="3"/>
    <n v="7"/>
    <n v="8.33"/>
    <n v="49"/>
    <x v="298"/>
    <x v="22"/>
    <x v="6"/>
    <x v="1"/>
  </r>
  <r>
    <x v="286"/>
    <s v="P0033"/>
    <n v="9"/>
    <x v="2"/>
    <x v="0"/>
    <n v="0"/>
    <x v="38"/>
    <x v="4"/>
    <x v="1"/>
    <n v="95"/>
    <n v="119.7"/>
    <n v="855"/>
    <x v="126"/>
    <x v="29"/>
    <x v="6"/>
    <x v="1"/>
  </r>
  <r>
    <x v="287"/>
    <s v="P0004"/>
    <n v="2"/>
    <x v="1"/>
    <x v="0"/>
    <n v="0"/>
    <x v="3"/>
    <x v="3"/>
    <x v="2"/>
    <n v="44"/>
    <n v="48.84"/>
    <n v="88"/>
    <x v="252"/>
    <x v="17"/>
    <x v="6"/>
    <x v="1"/>
  </r>
  <r>
    <x v="288"/>
    <s v="P0041"/>
    <n v="8"/>
    <x v="1"/>
    <x v="1"/>
    <n v="0"/>
    <x v="41"/>
    <x v="1"/>
    <x v="0"/>
    <n v="138"/>
    <n v="173.88"/>
    <n v="1104"/>
    <x v="159"/>
    <x v="30"/>
    <x v="6"/>
    <x v="1"/>
  </r>
  <r>
    <x v="289"/>
    <s v="P0010"/>
    <n v="12"/>
    <x v="2"/>
    <x v="0"/>
    <n v="0"/>
    <x v="20"/>
    <x v="2"/>
    <x v="0"/>
    <n v="148"/>
    <n v="164.28"/>
    <n v="1776"/>
    <x v="302"/>
    <x v="7"/>
    <x v="6"/>
    <x v="1"/>
  </r>
  <r>
    <x v="290"/>
    <s v="P0042"/>
    <n v="8"/>
    <x v="0"/>
    <x v="0"/>
    <n v="0"/>
    <x v="10"/>
    <x v="1"/>
    <x v="0"/>
    <n v="120"/>
    <n v="162"/>
    <n v="960"/>
    <x v="59"/>
    <x v="9"/>
    <x v="6"/>
    <x v="1"/>
  </r>
  <r>
    <x v="291"/>
    <s v="P0034"/>
    <n v="6"/>
    <x v="2"/>
    <x v="1"/>
    <n v="0"/>
    <x v="13"/>
    <x v="4"/>
    <x v="2"/>
    <n v="55"/>
    <n v="58.3"/>
    <n v="330"/>
    <x v="20"/>
    <x v="18"/>
    <x v="6"/>
    <x v="1"/>
  </r>
  <r>
    <x v="292"/>
    <s v="P0018"/>
    <n v="2"/>
    <x v="1"/>
    <x v="0"/>
    <n v="0"/>
    <x v="30"/>
    <x v="2"/>
    <x v="3"/>
    <n v="37"/>
    <n v="49.21"/>
    <n v="74"/>
    <x v="265"/>
    <x v="19"/>
    <x v="6"/>
    <x v="1"/>
  </r>
  <r>
    <x v="293"/>
    <s v="P0006"/>
    <n v="14"/>
    <x v="2"/>
    <x v="1"/>
    <n v="0"/>
    <x v="15"/>
    <x v="3"/>
    <x v="1"/>
    <n v="75"/>
    <n v="85.5"/>
    <n v="1050"/>
    <x v="303"/>
    <x v="27"/>
    <x v="6"/>
    <x v="1"/>
  </r>
  <r>
    <x v="293"/>
    <s v="P0027"/>
    <n v="1"/>
    <x v="1"/>
    <x v="0"/>
    <n v="0"/>
    <x v="26"/>
    <x v="4"/>
    <x v="2"/>
    <n v="48"/>
    <n v="57.120000000000005"/>
    <n v="48"/>
    <x v="275"/>
    <x v="27"/>
    <x v="6"/>
    <x v="1"/>
  </r>
  <r>
    <x v="294"/>
    <s v="P0044"/>
    <n v="2"/>
    <x v="2"/>
    <x v="1"/>
    <n v="0"/>
    <x v="11"/>
    <x v="1"/>
    <x v="1"/>
    <n v="76"/>
    <n v="82.08"/>
    <n v="152"/>
    <x v="304"/>
    <x v="11"/>
    <x v="6"/>
    <x v="1"/>
  </r>
  <r>
    <x v="294"/>
    <s v="P0017"/>
    <n v="12"/>
    <x v="2"/>
    <x v="1"/>
    <n v="0"/>
    <x v="39"/>
    <x v="2"/>
    <x v="0"/>
    <n v="134"/>
    <n v="156.78"/>
    <n v="1608"/>
    <x v="277"/>
    <x v="11"/>
    <x v="6"/>
    <x v="1"/>
  </r>
  <r>
    <x v="294"/>
    <s v="P0003"/>
    <n v="13"/>
    <x v="1"/>
    <x v="1"/>
    <n v="0"/>
    <x v="6"/>
    <x v="3"/>
    <x v="1"/>
    <n v="71"/>
    <n v="80.94"/>
    <n v="923"/>
    <x v="305"/>
    <x v="11"/>
    <x v="6"/>
    <x v="1"/>
  </r>
  <r>
    <x v="295"/>
    <s v="P0003"/>
    <n v="10"/>
    <x v="1"/>
    <x v="0"/>
    <n v="0"/>
    <x v="6"/>
    <x v="3"/>
    <x v="1"/>
    <n v="71"/>
    <n v="80.94"/>
    <n v="710"/>
    <x v="306"/>
    <x v="12"/>
    <x v="6"/>
    <x v="1"/>
  </r>
  <r>
    <x v="295"/>
    <s v="P0026"/>
    <n v="1"/>
    <x v="1"/>
    <x v="1"/>
    <n v="0"/>
    <x v="42"/>
    <x v="4"/>
    <x v="3"/>
    <n v="18"/>
    <n v="24.66"/>
    <n v="18"/>
    <x v="307"/>
    <x v="12"/>
    <x v="6"/>
    <x v="1"/>
  </r>
  <r>
    <x v="296"/>
    <s v="P0012"/>
    <n v="5"/>
    <x v="2"/>
    <x v="1"/>
    <n v="0"/>
    <x v="35"/>
    <x v="2"/>
    <x v="1"/>
    <n v="73"/>
    <n v="94.17"/>
    <n v="365"/>
    <x v="278"/>
    <x v="2"/>
    <x v="7"/>
    <x v="1"/>
  </r>
  <r>
    <x v="297"/>
    <s v="P0016"/>
    <n v="9"/>
    <x v="1"/>
    <x v="0"/>
    <n v="0"/>
    <x v="21"/>
    <x v="2"/>
    <x v="3"/>
    <n v="13"/>
    <n v="16.64"/>
    <n v="117"/>
    <x v="308"/>
    <x v="16"/>
    <x v="7"/>
    <x v="1"/>
  </r>
  <r>
    <x v="298"/>
    <s v="P0016"/>
    <n v="2"/>
    <x v="2"/>
    <x v="0"/>
    <n v="0"/>
    <x v="21"/>
    <x v="2"/>
    <x v="3"/>
    <n v="13"/>
    <n v="16.64"/>
    <n v="26"/>
    <x v="256"/>
    <x v="21"/>
    <x v="7"/>
    <x v="1"/>
  </r>
  <r>
    <x v="298"/>
    <s v="P0032"/>
    <n v="12"/>
    <x v="2"/>
    <x v="1"/>
    <n v="0"/>
    <x v="18"/>
    <x v="4"/>
    <x v="1"/>
    <n v="89"/>
    <n v="117.48"/>
    <n v="1068"/>
    <x v="112"/>
    <x v="21"/>
    <x v="7"/>
    <x v="1"/>
  </r>
  <r>
    <x v="298"/>
    <s v="P0021"/>
    <n v="11"/>
    <x v="2"/>
    <x v="1"/>
    <n v="0"/>
    <x v="32"/>
    <x v="0"/>
    <x v="0"/>
    <n v="126"/>
    <n v="162.54"/>
    <n v="1386"/>
    <x v="309"/>
    <x v="21"/>
    <x v="7"/>
    <x v="1"/>
  </r>
  <r>
    <x v="299"/>
    <s v="P0030"/>
    <n v="14"/>
    <x v="2"/>
    <x v="1"/>
    <n v="0"/>
    <x v="28"/>
    <x v="4"/>
    <x v="0"/>
    <n v="148"/>
    <n v="201.28"/>
    <n v="2072"/>
    <x v="177"/>
    <x v="29"/>
    <x v="7"/>
    <x v="1"/>
  </r>
  <r>
    <x v="300"/>
    <s v="P0011"/>
    <n v="10"/>
    <x v="0"/>
    <x v="1"/>
    <n v="0"/>
    <x v="31"/>
    <x v="2"/>
    <x v="2"/>
    <n v="44"/>
    <n v="48.4"/>
    <n v="440"/>
    <x v="216"/>
    <x v="17"/>
    <x v="7"/>
    <x v="1"/>
  </r>
  <r>
    <x v="300"/>
    <s v="P0015"/>
    <n v="7"/>
    <x v="2"/>
    <x v="0"/>
    <n v="0"/>
    <x v="27"/>
    <x v="2"/>
    <x v="3"/>
    <n v="12"/>
    <n v="15.719999999999999"/>
    <n v="84"/>
    <x v="310"/>
    <x v="17"/>
    <x v="7"/>
    <x v="1"/>
  </r>
  <r>
    <x v="301"/>
    <s v="P0029"/>
    <n v="8"/>
    <x v="1"/>
    <x v="0"/>
    <n v="0"/>
    <x v="19"/>
    <x v="4"/>
    <x v="2"/>
    <n v="47"/>
    <n v="53.11"/>
    <n v="376"/>
    <x v="67"/>
    <x v="7"/>
    <x v="7"/>
    <x v="1"/>
  </r>
  <r>
    <x v="301"/>
    <s v="P0010"/>
    <n v="2"/>
    <x v="1"/>
    <x v="1"/>
    <n v="0"/>
    <x v="20"/>
    <x v="2"/>
    <x v="0"/>
    <n v="148"/>
    <n v="164.28"/>
    <n v="296"/>
    <x v="311"/>
    <x v="7"/>
    <x v="7"/>
    <x v="1"/>
  </r>
  <r>
    <x v="302"/>
    <s v="P0007"/>
    <n v="3"/>
    <x v="1"/>
    <x v="0"/>
    <n v="0"/>
    <x v="36"/>
    <x v="3"/>
    <x v="2"/>
    <n v="43"/>
    <n v="47.730000000000004"/>
    <n v="129"/>
    <x v="312"/>
    <x v="8"/>
    <x v="7"/>
    <x v="1"/>
  </r>
  <r>
    <x v="303"/>
    <s v="P0023"/>
    <n v="13"/>
    <x v="2"/>
    <x v="0"/>
    <n v="0"/>
    <x v="12"/>
    <x v="0"/>
    <x v="0"/>
    <n v="141"/>
    <n v="149.46"/>
    <n v="1833"/>
    <x v="103"/>
    <x v="9"/>
    <x v="7"/>
    <x v="1"/>
  </r>
  <r>
    <x v="303"/>
    <s v="P0033"/>
    <n v="14"/>
    <x v="2"/>
    <x v="0"/>
    <n v="0"/>
    <x v="38"/>
    <x v="4"/>
    <x v="1"/>
    <n v="95"/>
    <n v="119.7"/>
    <n v="1330"/>
    <x v="313"/>
    <x v="9"/>
    <x v="7"/>
    <x v="1"/>
  </r>
  <r>
    <x v="304"/>
    <s v="P0016"/>
    <n v="4"/>
    <x v="2"/>
    <x v="0"/>
    <n v="0"/>
    <x v="21"/>
    <x v="2"/>
    <x v="3"/>
    <n v="13"/>
    <n v="16.64"/>
    <n v="52"/>
    <x v="120"/>
    <x v="10"/>
    <x v="7"/>
    <x v="1"/>
  </r>
  <r>
    <x v="305"/>
    <s v="P0044"/>
    <n v="11"/>
    <x v="1"/>
    <x v="0"/>
    <n v="0"/>
    <x v="11"/>
    <x v="1"/>
    <x v="1"/>
    <n v="76"/>
    <n v="82.08"/>
    <n v="836"/>
    <x v="314"/>
    <x v="19"/>
    <x v="7"/>
    <x v="1"/>
  </r>
  <r>
    <x v="305"/>
    <s v="P0029"/>
    <n v="14"/>
    <x v="2"/>
    <x v="1"/>
    <n v="0"/>
    <x v="19"/>
    <x v="4"/>
    <x v="2"/>
    <n v="47"/>
    <n v="53.11"/>
    <n v="658"/>
    <x v="220"/>
    <x v="19"/>
    <x v="7"/>
    <x v="1"/>
  </r>
  <r>
    <x v="306"/>
    <s v="P0005"/>
    <n v="5"/>
    <x v="2"/>
    <x v="1"/>
    <n v="0"/>
    <x v="24"/>
    <x v="3"/>
    <x v="0"/>
    <n v="133"/>
    <n v="155.61000000000001"/>
    <n v="665"/>
    <x v="315"/>
    <x v="27"/>
    <x v="7"/>
    <x v="1"/>
  </r>
  <r>
    <x v="307"/>
    <s v="P0019"/>
    <n v="13"/>
    <x v="0"/>
    <x v="1"/>
    <n v="0"/>
    <x v="40"/>
    <x v="2"/>
    <x v="0"/>
    <n v="150"/>
    <n v="210"/>
    <n v="1950"/>
    <x v="87"/>
    <x v="12"/>
    <x v="7"/>
    <x v="1"/>
  </r>
  <r>
    <x v="307"/>
    <s v="P0037"/>
    <n v="8"/>
    <x v="1"/>
    <x v="0"/>
    <n v="0"/>
    <x v="8"/>
    <x v="1"/>
    <x v="1"/>
    <n v="67"/>
    <n v="85.76"/>
    <n v="536"/>
    <x v="137"/>
    <x v="12"/>
    <x v="7"/>
    <x v="1"/>
  </r>
  <r>
    <x v="308"/>
    <s v="P0039"/>
    <n v="15"/>
    <x v="0"/>
    <x v="0"/>
    <n v="0"/>
    <x v="34"/>
    <x v="1"/>
    <x v="3"/>
    <n v="37"/>
    <n v="42.55"/>
    <n v="555"/>
    <x v="205"/>
    <x v="13"/>
    <x v="7"/>
    <x v="1"/>
  </r>
  <r>
    <x v="309"/>
    <s v="P0005"/>
    <n v="9"/>
    <x v="1"/>
    <x v="0"/>
    <n v="0"/>
    <x v="24"/>
    <x v="3"/>
    <x v="0"/>
    <n v="133"/>
    <n v="155.61000000000001"/>
    <n v="1197"/>
    <x v="237"/>
    <x v="14"/>
    <x v="7"/>
    <x v="1"/>
  </r>
  <r>
    <x v="309"/>
    <s v="P0039"/>
    <n v="5"/>
    <x v="2"/>
    <x v="0"/>
    <n v="0"/>
    <x v="34"/>
    <x v="1"/>
    <x v="3"/>
    <n v="37"/>
    <n v="42.55"/>
    <n v="185"/>
    <x v="316"/>
    <x v="14"/>
    <x v="7"/>
    <x v="1"/>
  </r>
  <r>
    <x v="310"/>
    <s v="P0006"/>
    <n v="6"/>
    <x v="1"/>
    <x v="1"/>
    <n v="0"/>
    <x v="15"/>
    <x v="3"/>
    <x v="1"/>
    <n v="75"/>
    <n v="85.5"/>
    <n v="450"/>
    <x v="146"/>
    <x v="24"/>
    <x v="7"/>
    <x v="1"/>
  </r>
  <r>
    <x v="310"/>
    <s v="P0043"/>
    <n v="6"/>
    <x v="2"/>
    <x v="1"/>
    <n v="0"/>
    <x v="23"/>
    <x v="1"/>
    <x v="1"/>
    <n v="67"/>
    <n v="83.08"/>
    <n v="402"/>
    <x v="317"/>
    <x v="24"/>
    <x v="7"/>
    <x v="1"/>
  </r>
  <r>
    <x v="310"/>
    <s v="P0025"/>
    <n v="5"/>
    <x v="2"/>
    <x v="1"/>
    <n v="0"/>
    <x v="7"/>
    <x v="0"/>
    <x v="3"/>
    <n v="7"/>
    <n v="8.33"/>
    <n v="35"/>
    <x v="318"/>
    <x v="24"/>
    <x v="7"/>
    <x v="1"/>
  </r>
  <r>
    <x v="311"/>
    <s v="P0015"/>
    <n v="13"/>
    <x v="2"/>
    <x v="1"/>
    <n v="0"/>
    <x v="27"/>
    <x v="2"/>
    <x v="3"/>
    <n v="12"/>
    <n v="15.719999999999999"/>
    <n v="156"/>
    <x v="92"/>
    <x v="25"/>
    <x v="7"/>
    <x v="1"/>
  </r>
  <r>
    <x v="312"/>
    <s v="P0002"/>
    <n v="1"/>
    <x v="2"/>
    <x v="1"/>
    <n v="0"/>
    <x v="29"/>
    <x v="3"/>
    <x v="1"/>
    <n v="105"/>
    <n v="142.80000000000001"/>
    <n v="105"/>
    <x v="319"/>
    <x v="3"/>
    <x v="8"/>
    <x v="1"/>
  </r>
  <r>
    <x v="313"/>
    <s v="P0005"/>
    <n v="12"/>
    <x v="0"/>
    <x v="0"/>
    <n v="0"/>
    <x v="24"/>
    <x v="3"/>
    <x v="0"/>
    <n v="133"/>
    <n v="155.61000000000001"/>
    <n v="1596"/>
    <x v="320"/>
    <x v="16"/>
    <x v="8"/>
    <x v="1"/>
  </r>
  <r>
    <x v="314"/>
    <s v="P0041"/>
    <n v="9"/>
    <x v="2"/>
    <x v="0"/>
    <n v="0"/>
    <x v="41"/>
    <x v="1"/>
    <x v="0"/>
    <n v="138"/>
    <n v="173.88"/>
    <n v="1242"/>
    <x v="236"/>
    <x v="4"/>
    <x v="8"/>
    <x v="1"/>
  </r>
  <r>
    <x v="314"/>
    <s v="P0003"/>
    <n v="3"/>
    <x v="2"/>
    <x v="0"/>
    <n v="0"/>
    <x v="6"/>
    <x v="3"/>
    <x v="1"/>
    <n v="71"/>
    <n v="80.94"/>
    <n v="213"/>
    <x v="148"/>
    <x v="4"/>
    <x v="8"/>
    <x v="1"/>
  </r>
  <r>
    <x v="315"/>
    <s v="P0035"/>
    <n v="15"/>
    <x v="1"/>
    <x v="1"/>
    <n v="0"/>
    <x v="4"/>
    <x v="4"/>
    <x v="3"/>
    <n v="5"/>
    <n v="6.7"/>
    <n v="75"/>
    <x v="100"/>
    <x v="26"/>
    <x v="8"/>
    <x v="1"/>
  </r>
  <r>
    <x v="315"/>
    <s v="P0038"/>
    <n v="4"/>
    <x v="2"/>
    <x v="1"/>
    <n v="0"/>
    <x v="1"/>
    <x v="1"/>
    <x v="1"/>
    <n v="72"/>
    <n v="79.92"/>
    <n v="288"/>
    <x v="321"/>
    <x v="26"/>
    <x v="8"/>
    <x v="1"/>
  </r>
  <r>
    <x v="316"/>
    <s v="P0029"/>
    <n v="3"/>
    <x v="2"/>
    <x v="1"/>
    <n v="0"/>
    <x v="19"/>
    <x v="4"/>
    <x v="2"/>
    <n v="47"/>
    <n v="53.11"/>
    <n v="141"/>
    <x v="215"/>
    <x v="29"/>
    <x v="8"/>
    <x v="1"/>
  </r>
  <r>
    <x v="317"/>
    <s v="P0037"/>
    <n v="15"/>
    <x v="1"/>
    <x v="0"/>
    <n v="0"/>
    <x v="8"/>
    <x v="1"/>
    <x v="1"/>
    <n v="67"/>
    <n v="85.76"/>
    <n v="1005"/>
    <x v="250"/>
    <x v="17"/>
    <x v="8"/>
    <x v="1"/>
  </r>
  <r>
    <x v="318"/>
    <s v="P0026"/>
    <n v="14"/>
    <x v="1"/>
    <x v="1"/>
    <n v="0"/>
    <x v="42"/>
    <x v="4"/>
    <x v="3"/>
    <n v="18"/>
    <n v="24.66"/>
    <n v="252"/>
    <x v="266"/>
    <x v="7"/>
    <x v="8"/>
    <x v="1"/>
  </r>
  <r>
    <x v="319"/>
    <s v="P0033"/>
    <n v="8"/>
    <x v="0"/>
    <x v="1"/>
    <n v="0"/>
    <x v="38"/>
    <x v="4"/>
    <x v="1"/>
    <n v="95"/>
    <n v="119.7"/>
    <n v="760"/>
    <x v="322"/>
    <x v="8"/>
    <x v="8"/>
    <x v="1"/>
  </r>
  <r>
    <x v="320"/>
    <s v="P0033"/>
    <n v="6"/>
    <x v="2"/>
    <x v="0"/>
    <n v="0"/>
    <x v="38"/>
    <x v="4"/>
    <x v="1"/>
    <n v="95"/>
    <n v="119.7"/>
    <n v="570"/>
    <x v="109"/>
    <x v="9"/>
    <x v="8"/>
    <x v="1"/>
  </r>
  <r>
    <x v="320"/>
    <s v="P0001"/>
    <n v="10"/>
    <x v="2"/>
    <x v="0"/>
    <n v="0"/>
    <x v="16"/>
    <x v="3"/>
    <x v="1"/>
    <n v="98"/>
    <n v="103.88"/>
    <n v="980"/>
    <x v="323"/>
    <x v="9"/>
    <x v="8"/>
    <x v="1"/>
  </r>
  <r>
    <x v="321"/>
    <s v="P0018"/>
    <n v="14"/>
    <x v="1"/>
    <x v="0"/>
    <n v="0"/>
    <x v="30"/>
    <x v="2"/>
    <x v="3"/>
    <n v="37"/>
    <n v="49.21"/>
    <n v="518"/>
    <x v="324"/>
    <x v="10"/>
    <x v="8"/>
    <x v="1"/>
  </r>
  <r>
    <x v="321"/>
    <s v="P0026"/>
    <n v="5"/>
    <x v="2"/>
    <x v="1"/>
    <n v="0"/>
    <x v="42"/>
    <x v="4"/>
    <x v="3"/>
    <n v="18"/>
    <n v="24.66"/>
    <n v="90"/>
    <x v="325"/>
    <x v="10"/>
    <x v="8"/>
    <x v="1"/>
  </r>
  <r>
    <x v="322"/>
    <s v="P0043"/>
    <n v="12"/>
    <x v="1"/>
    <x v="0"/>
    <n v="0"/>
    <x v="23"/>
    <x v="1"/>
    <x v="1"/>
    <n v="67"/>
    <n v="83.08"/>
    <n v="804"/>
    <x v="295"/>
    <x v="18"/>
    <x v="8"/>
    <x v="1"/>
  </r>
  <r>
    <x v="323"/>
    <s v="P0012"/>
    <n v="12"/>
    <x v="2"/>
    <x v="0"/>
    <n v="0"/>
    <x v="35"/>
    <x v="2"/>
    <x v="1"/>
    <n v="73"/>
    <n v="94.17"/>
    <n v="876"/>
    <x v="326"/>
    <x v="19"/>
    <x v="8"/>
    <x v="1"/>
  </r>
  <r>
    <x v="324"/>
    <s v="P0032"/>
    <n v="14"/>
    <x v="2"/>
    <x v="0"/>
    <n v="0"/>
    <x v="18"/>
    <x v="4"/>
    <x v="1"/>
    <n v="89"/>
    <n v="117.48"/>
    <n v="1246"/>
    <x v="242"/>
    <x v="27"/>
    <x v="8"/>
    <x v="1"/>
  </r>
  <r>
    <x v="324"/>
    <s v="P0032"/>
    <n v="8"/>
    <x v="2"/>
    <x v="1"/>
    <n v="0"/>
    <x v="18"/>
    <x v="4"/>
    <x v="1"/>
    <n v="89"/>
    <n v="117.48"/>
    <n v="712"/>
    <x v="327"/>
    <x v="27"/>
    <x v="8"/>
    <x v="1"/>
  </r>
  <r>
    <x v="325"/>
    <s v="P0036"/>
    <n v="4"/>
    <x v="2"/>
    <x v="1"/>
    <n v="0"/>
    <x v="43"/>
    <x v="4"/>
    <x v="1"/>
    <n v="90"/>
    <n v="96.3"/>
    <n v="360"/>
    <x v="328"/>
    <x v="13"/>
    <x v="8"/>
    <x v="1"/>
  </r>
  <r>
    <x v="325"/>
    <s v="P0044"/>
    <n v="9"/>
    <x v="2"/>
    <x v="1"/>
    <n v="0"/>
    <x v="11"/>
    <x v="1"/>
    <x v="1"/>
    <n v="76"/>
    <n v="82.08"/>
    <n v="684"/>
    <x v="23"/>
    <x v="13"/>
    <x v="8"/>
    <x v="1"/>
  </r>
  <r>
    <x v="325"/>
    <s v="P0038"/>
    <n v="3"/>
    <x v="0"/>
    <x v="1"/>
    <n v="0"/>
    <x v="1"/>
    <x v="1"/>
    <x v="1"/>
    <n v="72"/>
    <n v="79.92"/>
    <n v="216"/>
    <x v="329"/>
    <x v="13"/>
    <x v="8"/>
    <x v="1"/>
  </r>
  <r>
    <x v="326"/>
    <s v="P0034"/>
    <n v="13"/>
    <x v="2"/>
    <x v="0"/>
    <n v="0"/>
    <x v="13"/>
    <x v="4"/>
    <x v="2"/>
    <n v="55"/>
    <n v="58.3"/>
    <n v="715"/>
    <x v="330"/>
    <x v="28"/>
    <x v="8"/>
    <x v="1"/>
  </r>
  <r>
    <x v="327"/>
    <s v="P0011"/>
    <n v="5"/>
    <x v="2"/>
    <x v="1"/>
    <n v="0"/>
    <x v="31"/>
    <x v="2"/>
    <x v="2"/>
    <n v="44"/>
    <n v="48.4"/>
    <n v="220"/>
    <x v="331"/>
    <x v="2"/>
    <x v="9"/>
    <x v="1"/>
  </r>
  <r>
    <x v="328"/>
    <s v="P0007"/>
    <n v="15"/>
    <x v="2"/>
    <x v="0"/>
    <n v="0"/>
    <x v="36"/>
    <x v="3"/>
    <x v="2"/>
    <n v="43"/>
    <n v="47.730000000000004"/>
    <n v="645"/>
    <x v="198"/>
    <x v="3"/>
    <x v="9"/>
    <x v="1"/>
  </r>
  <r>
    <x v="329"/>
    <s v="P0035"/>
    <n v="1"/>
    <x v="2"/>
    <x v="0"/>
    <n v="0"/>
    <x v="4"/>
    <x v="4"/>
    <x v="3"/>
    <n v="5"/>
    <n v="6.7"/>
    <n v="5"/>
    <x v="37"/>
    <x v="16"/>
    <x v="9"/>
    <x v="1"/>
  </r>
  <r>
    <x v="330"/>
    <s v="P0038"/>
    <n v="14"/>
    <x v="1"/>
    <x v="0"/>
    <n v="0"/>
    <x v="1"/>
    <x v="1"/>
    <x v="1"/>
    <n v="72"/>
    <n v="79.92"/>
    <n v="1008"/>
    <x v="194"/>
    <x v="4"/>
    <x v="9"/>
    <x v="1"/>
  </r>
  <r>
    <x v="331"/>
    <s v="P0019"/>
    <n v="9"/>
    <x v="2"/>
    <x v="0"/>
    <n v="0"/>
    <x v="40"/>
    <x v="2"/>
    <x v="0"/>
    <n v="150"/>
    <n v="210"/>
    <n v="1350"/>
    <x v="179"/>
    <x v="26"/>
    <x v="9"/>
    <x v="1"/>
  </r>
  <r>
    <x v="331"/>
    <s v="P0044"/>
    <n v="12"/>
    <x v="1"/>
    <x v="0"/>
    <n v="0"/>
    <x v="11"/>
    <x v="1"/>
    <x v="1"/>
    <n v="76"/>
    <n v="82.08"/>
    <n v="912"/>
    <x v="332"/>
    <x v="26"/>
    <x v="9"/>
    <x v="1"/>
  </r>
  <r>
    <x v="332"/>
    <s v="P0008"/>
    <n v="10"/>
    <x v="2"/>
    <x v="0"/>
    <n v="0"/>
    <x v="25"/>
    <x v="3"/>
    <x v="1"/>
    <n v="83"/>
    <n v="94.62"/>
    <n v="830"/>
    <x v="333"/>
    <x v="5"/>
    <x v="9"/>
    <x v="1"/>
  </r>
  <r>
    <x v="333"/>
    <s v="P0002"/>
    <n v="15"/>
    <x v="1"/>
    <x v="0"/>
    <n v="0"/>
    <x v="29"/>
    <x v="3"/>
    <x v="1"/>
    <n v="105"/>
    <n v="142.80000000000001"/>
    <n v="1575"/>
    <x v="334"/>
    <x v="22"/>
    <x v="9"/>
    <x v="1"/>
  </r>
  <r>
    <x v="334"/>
    <s v="P0044"/>
    <n v="15"/>
    <x v="0"/>
    <x v="0"/>
    <n v="0"/>
    <x v="11"/>
    <x v="1"/>
    <x v="1"/>
    <n v="76"/>
    <n v="82.08"/>
    <n v="1140"/>
    <x v="138"/>
    <x v="29"/>
    <x v="9"/>
    <x v="1"/>
  </r>
  <r>
    <x v="335"/>
    <s v="P0015"/>
    <n v="10"/>
    <x v="2"/>
    <x v="1"/>
    <n v="0"/>
    <x v="27"/>
    <x v="2"/>
    <x v="3"/>
    <n v="12"/>
    <n v="15.719999999999999"/>
    <n v="120"/>
    <x v="335"/>
    <x v="17"/>
    <x v="9"/>
    <x v="1"/>
  </r>
  <r>
    <x v="336"/>
    <s v="P0036"/>
    <n v="3"/>
    <x v="1"/>
    <x v="0"/>
    <n v="0"/>
    <x v="43"/>
    <x v="4"/>
    <x v="1"/>
    <n v="90"/>
    <n v="96.3"/>
    <n v="270"/>
    <x v="336"/>
    <x v="23"/>
    <x v="9"/>
    <x v="1"/>
  </r>
  <r>
    <x v="337"/>
    <s v="P0024"/>
    <n v="14"/>
    <x v="1"/>
    <x v="1"/>
    <n v="0"/>
    <x v="0"/>
    <x v="0"/>
    <x v="0"/>
    <n v="144"/>
    <n v="156.96"/>
    <n v="2016"/>
    <x v="65"/>
    <x v="19"/>
    <x v="9"/>
    <x v="1"/>
  </r>
  <r>
    <x v="338"/>
    <s v="P0042"/>
    <n v="3"/>
    <x v="2"/>
    <x v="1"/>
    <n v="0"/>
    <x v="10"/>
    <x v="1"/>
    <x v="0"/>
    <n v="120"/>
    <n v="162"/>
    <n v="360"/>
    <x v="75"/>
    <x v="24"/>
    <x v="9"/>
    <x v="1"/>
  </r>
  <r>
    <x v="339"/>
    <s v="P0038"/>
    <n v="8"/>
    <x v="2"/>
    <x v="0"/>
    <n v="0"/>
    <x v="1"/>
    <x v="1"/>
    <x v="1"/>
    <n v="72"/>
    <n v="79.92"/>
    <n v="576"/>
    <x v="282"/>
    <x v="25"/>
    <x v="9"/>
    <x v="1"/>
  </r>
  <r>
    <x v="340"/>
    <s v="P0012"/>
    <n v="15"/>
    <x v="0"/>
    <x v="0"/>
    <n v="0"/>
    <x v="35"/>
    <x v="2"/>
    <x v="1"/>
    <n v="73"/>
    <n v="94.17"/>
    <n v="1095"/>
    <x v="337"/>
    <x v="0"/>
    <x v="10"/>
    <x v="1"/>
  </r>
  <r>
    <x v="341"/>
    <s v="P0015"/>
    <n v="15"/>
    <x v="0"/>
    <x v="1"/>
    <n v="0"/>
    <x v="27"/>
    <x v="2"/>
    <x v="3"/>
    <n v="12"/>
    <n v="15.719999999999999"/>
    <n v="180"/>
    <x v="338"/>
    <x v="1"/>
    <x v="10"/>
    <x v="1"/>
  </r>
  <r>
    <x v="341"/>
    <s v="P0030"/>
    <n v="15"/>
    <x v="2"/>
    <x v="1"/>
    <n v="0"/>
    <x v="28"/>
    <x v="4"/>
    <x v="0"/>
    <n v="148"/>
    <n v="201.28"/>
    <n v="2220"/>
    <x v="232"/>
    <x v="1"/>
    <x v="10"/>
    <x v="1"/>
  </r>
  <r>
    <x v="341"/>
    <s v="P0035"/>
    <n v="5"/>
    <x v="2"/>
    <x v="1"/>
    <n v="0"/>
    <x v="4"/>
    <x v="4"/>
    <x v="3"/>
    <n v="5"/>
    <n v="6.7"/>
    <n v="25"/>
    <x v="339"/>
    <x v="1"/>
    <x v="10"/>
    <x v="1"/>
  </r>
  <r>
    <x v="342"/>
    <s v="P0020"/>
    <n v="11"/>
    <x v="1"/>
    <x v="0"/>
    <n v="0"/>
    <x v="14"/>
    <x v="0"/>
    <x v="2"/>
    <n v="61"/>
    <n v="76.25"/>
    <n v="671"/>
    <x v="340"/>
    <x v="2"/>
    <x v="10"/>
    <x v="1"/>
  </r>
  <r>
    <x v="343"/>
    <s v="P0008"/>
    <n v="10"/>
    <x v="2"/>
    <x v="0"/>
    <n v="0"/>
    <x v="25"/>
    <x v="3"/>
    <x v="1"/>
    <n v="83"/>
    <n v="94.62"/>
    <n v="830"/>
    <x v="333"/>
    <x v="3"/>
    <x v="10"/>
    <x v="1"/>
  </r>
  <r>
    <x v="344"/>
    <s v="P0019"/>
    <n v="15"/>
    <x v="2"/>
    <x v="1"/>
    <n v="0"/>
    <x v="40"/>
    <x v="2"/>
    <x v="0"/>
    <n v="150"/>
    <n v="210"/>
    <n v="2250"/>
    <x v="341"/>
    <x v="15"/>
    <x v="10"/>
    <x v="1"/>
  </r>
  <r>
    <x v="345"/>
    <s v="P0043"/>
    <n v="13"/>
    <x v="2"/>
    <x v="1"/>
    <n v="0"/>
    <x v="23"/>
    <x v="1"/>
    <x v="1"/>
    <n v="67"/>
    <n v="83.08"/>
    <n v="871"/>
    <x v="342"/>
    <x v="16"/>
    <x v="10"/>
    <x v="1"/>
  </r>
  <r>
    <x v="345"/>
    <s v="P0015"/>
    <n v="13"/>
    <x v="1"/>
    <x v="0"/>
    <n v="0"/>
    <x v="27"/>
    <x v="2"/>
    <x v="3"/>
    <n v="12"/>
    <n v="15.719999999999999"/>
    <n v="156"/>
    <x v="92"/>
    <x v="16"/>
    <x v="10"/>
    <x v="1"/>
  </r>
  <r>
    <x v="345"/>
    <s v="P0042"/>
    <n v="13"/>
    <x v="2"/>
    <x v="1"/>
    <n v="0"/>
    <x v="10"/>
    <x v="1"/>
    <x v="0"/>
    <n v="120"/>
    <n v="162"/>
    <n v="1560"/>
    <x v="343"/>
    <x v="16"/>
    <x v="10"/>
    <x v="1"/>
  </r>
  <r>
    <x v="346"/>
    <s v="P0040"/>
    <n v="13"/>
    <x v="1"/>
    <x v="1"/>
    <n v="0"/>
    <x v="17"/>
    <x v="1"/>
    <x v="1"/>
    <n v="90"/>
    <n v="115.2"/>
    <n v="1170"/>
    <x v="344"/>
    <x v="20"/>
    <x v="10"/>
    <x v="1"/>
  </r>
  <r>
    <x v="347"/>
    <s v="P0036"/>
    <n v="11"/>
    <x v="0"/>
    <x v="1"/>
    <n v="0"/>
    <x v="43"/>
    <x v="4"/>
    <x v="1"/>
    <n v="90"/>
    <n v="96.3"/>
    <n v="990"/>
    <x v="345"/>
    <x v="21"/>
    <x v="10"/>
    <x v="1"/>
  </r>
  <r>
    <x v="347"/>
    <s v="P0019"/>
    <n v="10"/>
    <x v="0"/>
    <x v="0"/>
    <n v="0"/>
    <x v="40"/>
    <x v="2"/>
    <x v="0"/>
    <n v="150"/>
    <n v="210"/>
    <n v="1500"/>
    <x v="346"/>
    <x v="21"/>
    <x v="10"/>
    <x v="1"/>
  </r>
  <r>
    <x v="348"/>
    <s v="P0027"/>
    <n v="8"/>
    <x v="1"/>
    <x v="1"/>
    <n v="0"/>
    <x v="26"/>
    <x v="4"/>
    <x v="2"/>
    <n v="48"/>
    <n v="57.120000000000005"/>
    <n v="384"/>
    <x v="185"/>
    <x v="4"/>
    <x v="10"/>
    <x v="1"/>
  </r>
  <r>
    <x v="349"/>
    <s v="P0018"/>
    <n v="7"/>
    <x v="2"/>
    <x v="0"/>
    <n v="0"/>
    <x v="30"/>
    <x v="2"/>
    <x v="3"/>
    <n v="37"/>
    <n v="49.21"/>
    <n v="259"/>
    <x v="294"/>
    <x v="26"/>
    <x v="10"/>
    <x v="1"/>
  </r>
  <r>
    <x v="350"/>
    <s v="P0027"/>
    <n v="10"/>
    <x v="0"/>
    <x v="1"/>
    <n v="0"/>
    <x v="26"/>
    <x v="4"/>
    <x v="2"/>
    <n v="48"/>
    <n v="57.120000000000005"/>
    <n v="480"/>
    <x v="47"/>
    <x v="22"/>
    <x v="10"/>
    <x v="1"/>
  </r>
  <r>
    <x v="351"/>
    <s v="P0002"/>
    <n v="1"/>
    <x v="2"/>
    <x v="1"/>
    <n v="0"/>
    <x v="29"/>
    <x v="3"/>
    <x v="1"/>
    <n v="105"/>
    <n v="142.80000000000001"/>
    <n v="105"/>
    <x v="319"/>
    <x v="29"/>
    <x v="10"/>
    <x v="1"/>
  </r>
  <r>
    <x v="352"/>
    <s v="P0012"/>
    <n v="14"/>
    <x v="2"/>
    <x v="1"/>
    <n v="0"/>
    <x v="35"/>
    <x v="2"/>
    <x v="1"/>
    <n v="73"/>
    <n v="94.17"/>
    <n v="1022"/>
    <x v="58"/>
    <x v="17"/>
    <x v="10"/>
    <x v="1"/>
  </r>
  <r>
    <x v="353"/>
    <s v="P0017"/>
    <n v="8"/>
    <x v="1"/>
    <x v="0"/>
    <n v="0"/>
    <x v="39"/>
    <x v="2"/>
    <x v="0"/>
    <n v="134"/>
    <n v="156.78"/>
    <n v="1072"/>
    <x v="347"/>
    <x v="23"/>
    <x v="10"/>
    <x v="1"/>
  </r>
  <r>
    <x v="354"/>
    <s v="P0034"/>
    <n v="8"/>
    <x v="2"/>
    <x v="1"/>
    <n v="0"/>
    <x v="13"/>
    <x v="4"/>
    <x v="2"/>
    <n v="55"/>
    <n v="58.3"/>
    <n v="440"/>
    <x v="348"/>
    <x v="7"/>
    <x v="10"/>
    <x v="1"/>
  </r>
  <r>
    <x v="355"/>
    <s v="P0020"/>
    <n v="6"/>
    <x v="2"/>
    <x v="1"/>
    <n v="0"/>
    <x v="14"/>
    <x v="0"/>
    <x v="2"/>
    <n v="61"/>
    <n v="76.25"/>
    <n v="366"/>
    <x v="349"/>
    <x v="10"/>
    <x v="10"/>
    <x v="1"/>
  </r>
  <r>
    <x v="356"/>
    <s v="P0036"/>
    <n v="12"/>
    <x v="1"/>
    <x v="0"/>
    <n v="0"/>
    <x v="43"/>
    <x v="4"/>
    <x v="1"/>
    <n v="90"/>
    <n v="96.3"/>
    <n v="1080"/>
    <x v="180"/>
    <x v="19"/>
    <x v="10"/>
    <x v="1"/>
  </r>
  <r>
    <x v="357"/>
    <s v="P0004"/>
    <n v="5"/>
    <x v="2"/>
    <x v="1"/>
    <n v="0"/>
    <x v="3"/>
    <x v="3"/>
    <x v="2"/>
    <n v="44"/>
    <n v="48.84"/>
    <n v="220"/>
    <x v="3"/>
    <x v="11"/>
    <x v="10"/>
    <x v="1"/>
  </r>
  <r>
    <x v="358"/>
    <s v="P0032"/>
    <n v="5"/>
    <x v="2"/>
    <x v="0"/>
    <n v="0"/>
    <x v="18"/>
    <x v="4"/>
    <x v="1"/>
    <n v="89"/>
    <n v="117.48"/>
    <n v="445"/>
    <x v="350"/>
    <x v="12"/>
    <x v="10"/>
    <x v="1"/>
  </r>
  <r>
    <x v="359"/>
    <s v="P0034"/>
    <n v="15"/>
    <x v="2"/>
    <x v="0"/>
    <n v="0"/>
    <x v="13"/>
    <x v="4"/>
    <x v="2"/>
    <n v="55"/>
    <n v="58.3"/>
    <n v="825"/>
    <x v="351"/>
    <x v="13"/>
    <x v="10"/>
    <x v="1"/>
  </r>
  <r>
    <x v="360"/>
    <s v="P0031"/>
    <n v="8"/>
    <x v="2"/>
    <x v="1"/>
    <n v="0"/>
    <x v="5"/>
    <x v="4"/>
    <x v="1"/>
    <n v="93"/>
    <n v="104.16"/>
    <n v="744"/>
    <x v="352"/>
    <x v="14"/>
    <x v="10"/>
    <x v="1"/>
  </r>
  <r>
    <x v="361"/>
    <s v="P0015"/>
    <n v="2"/>
    <x v="2"/>
    <x v="0"/>
    <n v="0"/>
    <x v="27"/>
    <x v="2"/>
    <x v="3"/>
    <n v="12"/>
    <n v="15.719999999999999"/>
    <n v="24"/>
    <x v="128"/>
    <x v="24"/>
    <x v="10"/>
    <x v="1"/>
  </r>
  <r>
    <x v="362"/>
    <s v="P0028"/>
    <n v="5"/>
    <x v="0"/>
    <x v="1"/>
    <n v="0"/>
    <x v="33"/>
    <x v="4"/>
    <x v="3"/>
    <n v="37"/>
    <n v="41.81"/>
    <n v="185"/>
    <x v="353"/>
    <x v="2"/>
    <x v="11"/>
    <x v="1"/>
  </r>
  <r>
    <x v="363"/>
    <s v="P0026"/>
    <n v="10"/>
    <x v="2"/>
    <x v="1"/>
    <n v="0"/>
    <x v="42"/>
    <x v="4"/>
    <x v="3"/>
    <n v="18"/>
    <n v="24.66"/>
    <n v="180"/>
    <x v="217"/>
    <x v="3"/>
    <x v="11"/>
    <x v="1"/>
  </r>
  <r>
    <x v="363"/>
    <s v="P0044"/>
    <n v="15"/>
    <x v="2"/>
    <x v="1"/>
    <n v="0"/>
    <x v="11"/>
    <x v="1"/>
    <x v="1"/>
    <n v="76"/>
    <n v="82.08"/>
    <n v="1140"/>
    <x v="138"/>
    <x v="3"/>
    <x v="11"/>
    <x v="1"/>
  </r>
  <r>
    <x v="364"/>
    <s v="P0038"/>
    <n v="12"/>
    <x v="2"/>
    <x v="1"/>
    <n v="0"/>
    <x v="1"/>
    <x v="1"/>
    <x v="1"/>
    <n v="72"/>
    <n v="79.92"/>
    <n v="864"/>
    <x v="354"/>
    <x v="20"/>
    <x v="11"/>
    <x v="1"/>
  </r>
  <r>
    <x v="364"/>
    <s v="P0016"/>
    <n v="13"/>
    <x v="2"/>
    <x v="0"/>
    <n v="0"/>
    <x v="21"/>
    <x v="2"/>
    <x v="3"/>
    <n v="13"/>
    <n v="16.64"/>
    <n v="169"/>
    <x v="31"/>
    <x v="20"/>
    <x v="11"/>
    <x v="1"/>
  </r>
  <r>
    <x v="364"/>
    <s v="P0038"/>
    <n v="5"/>
    <x v="2"/>
    <x v="1"/>
    <n v="0"/>
    <x v="1"/>
    <x v="1"/>
    <x v="1"/>
    <n v="72"/>
    <n v="79.92"/>
    <n v="360"/>
    <x v="182"/>
    <x v="20"/>
    <x v="11"/>
    <x v="1"/>
  </r>
  <r>
    <x v="365"/>
    <s v="P0027"/>
    <n v="5"/>
    <x v="2"/>
    <x v="0"/>
    <n v="0"/>
    <x v="26"/>
    <x v="4"/>
    <x v="2"/>
    <n v="48"/>
    <n v="57.120000000000005"/>
    <n v="240"/>
    <x v="259"/>
    <x v="5"/>
    <x v="11"/>
    <x v="1"/>
  </r>
  <r>
    <x v="365"/>
    <s v="P0013"/>
    <n v="9"/>
    <x v="0"/>
    <x v="0"/>
    <n v="0"/>
    <x v="2"/>
    <x v="2"/>
    <x v="1"/>
    <n v="112"/>
    <n v="122.08"/>
    <n v="1008"/>
    <x v="355"/>
    <x v="5"/>
    <x v="11"/>
    <x v="1"/>
  </r>
  <r>
    <x v="365"/>
    <s v="P0014"/>
    <n v="10"/>
    <x v="1"/>
    <x v="1"/>
    <n v="0"/>
    <x v="9"/>
    <x v="2"/>
    <x v="1"/>
    <n v="112"/>
    <n v="146.72"/>
    <n v="1120"/>
    <x v="356"/>
    <x v="5"/>
    <x v="11"/>
    <x v="1"/>
  </r>
  <r>
    <x v="366"/>
    <s v="P0030"/>
    <n v="9"/>
    <x v="0"/>
    <x v="1"/>
    <n v="0"/>
    <x v="28"/>
    <x v="4"/>
    <x v="0"/>
    <n v="148"/>
    <n v="201.28"/>
    <n v="1332"/>
    <x v="357"/>
    <x v="6"/>
    <x v="11"/>
    <x v="1"/>
  </r>
  <r>
    <x v="366"/>
    <s v="P0041"/>
    <n v="10"/>
    <x v="0"/>
    <x v="0"/>
    <n v="0"/>
    <x v="41"/>
    <x v="1"/>
    <x v="0"/>
    <n v="138"/>
    <n v="173.88"/>
    <n v="1380"/>
    <x v="285"/>
    <x v="6"/>
    <x v="11"/>
    <x v="1"/>
  </r>
  <r>
    <x v="367"/>
    <s v="P0005"/>
    <n v="4"/>
    <x v="2"/>
    <x v="1"/>
    <n v="0"/>
    <x v="24"/>
    <x v="3"/>
    <x v="0"/>
    <n v="133"/>
    <n v="155.61000000000001"/>
    <n v="532"/>
    <x v="144"/>
    <x v="29"/>
    <x v="11"/>
    <x v="1"/>
  </r>
  <r>
    <x v="368"/>
    <s v="P0009"/>
    <n v="13"/>
    <x v="2"/>
    <x v="0"/>
    <n v="0"/>
    <x v="37"/>
    <x v="3"/>
    <x v="3"/>
    <n v="6"/>
    <n v="7.8599999999999994"/>
    <n v="78"/>
    <x v="93"/>
    <x v="17"/>
    <x v="11"/>
    <x v="1"/>
  </r>
  <r>
    <x v="369"/>
    <s v="P0044"/>
    <n v="7"/>
    <x v="2"/>
    <x v="0"/>
    <n v="0"/>
    <x v="11"/>
    <x v="1"/>
    <x v="1"/>
    <n v="76"/>
    <n v="82.08"/>
    <n v="532"/>
    <x v="358"/>
    <x v="8"/>
    <x v="11"/>
    <x v="1"/>
  </r>
  <r>
    <x v="369"/>
    <s v="P0011"/>
    <n v="14"/>
    <x v="2"/>
    <x v="1"/>
    <n v="0"/>
    <x v="31"/>
    <x v="2"/>
    <x v="2"/>
    <n v="44"/>
    <n v="48.4"/>
    <n v="616"/>
    <x v="226"/>
    <x v="8"/>
    <x v="11"/>
    <x v="1"/>
  </r>
  <r>
    <x v="369"/>
    <s v="P0009"/>
    <n v="11"/>
    <x v="1"/>
    <x v="0"/>
    <n v="0"/>
    <x v="37"/>
    <x v="3"/>
    <x v="3"/>
    <n v="6"/>
    <n v="7.8599999999999994"/>
    <n v="66"/>
    <x v="359"/>
    <x v="8"/>
    <x v="11"/>
    <x v="1"/>
  </r>
  <r>
    <x v="370"/>
    <s v="P0006"/>
    <n v="10"/>
    <x v="2"/>
    <x v="0"/>
    <n v="0"/>
    <x v="15"/>
    <x v="3"/>
    <x v="1"/>
    <n v="75"/>
    <n v="85.5"/>
    <n v="750"/>
    <x v="360"/>
    <x v="10"/>
    <x v="11"/>
    <x v="1"/>
  </r>
  <r>
    <x v="371"/>
    <s v="P0008"/>
    <n v="15"/>
    <x v="2"/>
    <x v="0"/>
    <n v="0"/>
    <x v="25"/>
    <x v="3"/>
    <x v="1"/>
    <n v="83"/>
    <n v="94.62"/>
    <n v="1245"/>
    <x v="94"/>
    <x v="28"/>
    <x v="11"/>
    <x v="1"/>
  </r>
  <r>
    <x v="371"/>
    <s v="P0042"/>
    <n v="1"/>
    <x v="0"/>
    <x v="1"/>
    <n v="0"/>
    <x v="10"/>
    <x v="1"/>
    <x v="0"/>
    <n v="120"/>
    <n v="162"/>
    <n v="120"/>
    <x v="70"/>
    <x v="28"/>
    <x v="11"/>
    <x v="1"/>
  </r>
  <r>
    <x v="372"/>
    <s v="P0041"/>
    <n v="14"/>
    <x v="2"/>
    <x v="0"/>
    <n v="0"/>
    <x v="41"/>
    <x v="1"/>
    <x v="0"/>
    <n v="138"/>
    <n v="173.88"/>
    <n v="1932"/>
    <x v="219"/>
    <x v="24"/>
    <x v="11"/>
    <x v="1"/>
  </r>
  <r>
    <x v="373"/>
    <s v="P0033"/>
    <n v="12"/>
    <x v="1"/>
    <x v="0"/>
    <n v="0"/>
    <x v="38"/>
    <x v="4"/>
    <x v="1"/>
    <n v="95"/>
    <n v="119.7"/>
    <n v="1140"/>
    <x v="255"/>
    <x v="25"/>
    <x v="11"/>
    <x v="1"/>
  </r>
  <r>
    <x v="373"/>
    <s v="P0011"/>
    <n v="6"/>
    <x v="1"/>
    <x v="0"/>
    <n v="0"/>
    <x v="31"/>
    <x v="2"/>
    <x v="2"/>
    <n v="44"/>
    <n v="48.4"/>
    <n v="264"/>
    <x v="361"/>
    <x v="25"/>
    <x v="11"/>
    <x v="1"/>
  </r>
  <r>
    <x v="373"/>
    <s v="P0011"/>
    <n v="3"/>
    <x v="0"/>
    <x v="1"/>
    <n v="0"/>
    <x v="31"/>
    <x v="2"/>
    <x v="2"/>
    <n v="44"/>
    <n v="48.4"/>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D9265C-56F4-4D37-85F0-3A56A92D540C}" name="PivotTable42" cacheId="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3:E10" firstHeaderRow="1" firstDataRow="1" firstDataCol="4"/>
  <pivotFields count="18">
    <pivotField axis="axisRow" compact="0" numFmtId="14"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dataField="1"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sd="0" x="0"/>
        <item sd="0" x="1"/>
        <item sd="0" x="2"/>
        <item sd="0" x="3"/>
        <item sd="0" x="4"/>
        <item sd="0" x="5"/>
      </items>
      <extLst>
        <ext xmlns:x14="http://schemas.microsoft.com/office/spreadsheetml/2009/9/main" uri="{2946ED86-A175-432a-8AC1-64E0C546D7DE}">
          <x14:pivotField fillDownLabels="1"/>
        </ext>
      </extLst>
    </pivotField>
    <pivotField axis="axisRow" compact="0" outline="0" showAll="0" defaultSubtotal="0">
      <items count="5">
        <item sd="0" x="0"/>
        <item sd="0" x="1"/>
        <item sd="0" x="2"/>
        <item sd="0" x="3"/>
        <item sd="0" x="4"/>
      </items>
      <extLst>
        <ext xmlns:x14="http://schemas.microsoft.com/office/spreadsheetml/2009/9/main" uri="{2946ED86-A175-432a-8AC1-64E0C546D7DE}">
          <x14:pivotField fillDownLabels="1"/>
        </ext>
      </extLst>
    </pivotField>
  </pivotFields>
  <rowFields count="4">
    <field x="3"/>
    <field x="17"/>
    <field x="16"/>
    <field x="0"/>
  </rowFields>
  <rowItems count="7">
    <i>
      <x/>
      <x v="1"/>
    </i>
    <i r="1">
      <x v="2"/>
    </i>
    <i>
      <x v="1"/>
      <x v="1"/>
    </i>
    <i r="1">
      <x v="2"/>
    </i>
    <i>
      <x v="2"/>
      <x v="1"/>
    </i>
    <i r="1">
      <x v="2"/>
    </i>
    <i t="grand">
      <x/>
    </i>
  </rowItems>
  <colItems count="1">
    <i/>
  </colItems>
  <dataFields count="1">
    <dataField name="Sum of Total Selling Value" fld="12" baseField="17"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738492-243B-472C-A0E9-6FB99F7C3FB9}" name="PivotTable43" cacheId="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6:B26" firstHeaderRow="1" firstDataRow="1" firstDataCol="2"/>
  <pivotFields count="18">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name="    " axis="axisRow" compact="0" outline="0" showAll="0">
      <items count="4">
        <item x="2"/>
        <item x="1"/>
        <item x="0"/>
        <item t="default"/>
      </items>
    </pivotField>
    <pivotField compact="0" outline="0" showAll="0"/>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compact="0" numFmtId="165" outline="0" showAll="0"/>
    <pivotField compact="0" outline="0" showAll="0"/>
    <pivotField compact="0" outline="0" showAll="0"/>
    <pivotField compact="0" outline="0" showAll="0"/>
    <pivotField compact="0" outline="0" showAll="0" defaultSubtotal="0">
      <items count="6">
        <item sd="0" x="0"/>
        <item sd="0" x="1"/>
        <item sd="0" x="2"/>
        <item sd="0" x="3"/>
        <item sd="0" x="4"/>
        <item sd="0" x="5"/>
      </items>
    </pivotField>
    <pivotField axis="axisRow" compact="0" outline="0" showAll="0" defaultSubtotal="0">
      <items count="5">
        <item sd="0" x="0"/>
        <item sd="0" x="1"/>
        <item sd="0" x="2"/>
        <item sd="0" x="3"/>
        <item sd="0" x="4"/>
      </items>
    </pivotField>
  </pivotFields>
  <rowFields count="2">
    <field x="3"/>
    <field x="17"/>
  </rowFields>
  <rowItems count="10">
    <i>
      <x/>
      <x v="1"/>
    </i>
    <i r="1">
      <x v="2"/>
    </i>
    <i t="default">
      <x/>
    </i>
    <i>
      <x v="1"/>
      <x v="1"/>
    </i>
    <i r="1">
      <x v="2"/>
    </i>
    <i t="default">
      <x v="1"/>
    </i>
    <i>
      <x v="2"/>
      <x v="1"/>
    </i>
    <i r="1">
      <x v="2"/>
    </i>
    <i t="default">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26298D-CAFB-433E-8E0E-276BE103637C}" name="SalesType" cacheId="6"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chartFormat="4">
  <location ref="AM1:AN4"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3"/>
  </rowFields>
  <rowItems count="3">
    <i>
      <x v="2"/>
    </i>
    <i>
      <x v="1"/>
    </i>
    <i>
      <x/>
    </i>
  </rowItems>
  <colItems count="1">
    <i/>
  </colItems>
  <dataFields count="1">
    <dataField name="Sum of Total Selling Value" fld="12"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58637B-BC05-46E3-B32E-9E17D4E78995}" name="Productwise" cacheId="6" applyNumberFormats="0" applyBorderFormats="0" applyFontFormats="0" applyPatternFormats="0" applyAlignmentFormats="0" applyWidthHeightFormats="1" dataCaption="Values" updatedVersion="7" minRefreshableVersion="3" showDrill="0" useAutoFormatting="1" rowGrandTotals="0" itemPrintTitles="1" createdVersion="7" indent="0" compact="0" compactData="0" multipleFieldFilters="0" fieldListSortAscending="1" customListSort="0">
  <location ref="Q3:T47" firstHeaderRow="0" firstDataRow="1" firstDataCol="2" rowPageCount="1" colPageCount="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axis="axisRow" compact="0" outline="0" showAll="0" includeNewItemsInFilter="1" sortType="ascending"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items count="5">
        <item x="0"/>
        <item x="1"/>
        <item x="2"/>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axis="axisPage"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pageFields count="1">
    <pageField fld="12" hier="-1"/>
  </pageFields>
  <dataFields count="2">
    <dataField name="Sum of Total Selling Value" fld="12" baseField="0" baseItem="0"/>
    <dataField name="Sum of QUANTITY" fld="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803489-7C2F-4EC7-AEF6-1CBE68A303AE}" name="Monthly" cacheId="6"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location ref="H1:J13" firstHeaderRow="0"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628631-9131-4D0E-8C1C-6E9FB853E6EA}" name="TotalSales" cacheId="6" applyNumberFormats="0" applyBorderFormats="0" applyFontFormats="0" applyPatternFormats="0" applyAlignmentFormats="0" applyWidthHeightFormats="1" dataCaption="Values" updatedVersion="7" minRefreshableVersion="3" useAutoFormatting="1" itemPrintTitles="1" createdVersion="7" indent="0" showHeaders="0" compact="0" compactData="0" multipleFieldFilters="0">
  <location ref="D1:E2" firstHeaderRow="0" firstDataRow="1" firstDataCol="0"/>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BB416B-7909-4310-AC0C-C1751575C316}" name="CategoryWise" cacheId="6"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location ref="AF1:AG6"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axis="axisRow" compact="0" outline="0" showAll="0">
      <items count="6">
        <item x="3"/>
        <item x="2"/>
        <item x="0"/>
        <item x="4"/>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896CFE-D76C-4A43-917F-602E26ADB37E}" name="PaymentMode" cacheId="6" applyNumberFormats="0" applyBorderFormats="0" applyFontFormats="0" applyPatternFormats="0" applyAlignmentFormats="0" applyWidthHeightFormats="1" dataCaption="Values" updatedVersion="7" minRefreshableVersion="3" useAutoFormatting="1" rowGrandTotals="0" itemPrintTitles="1" createdVersion="7" indent="0" showHeaders="0" compact="0" compactData="0" multipleFieldFilters="0" chartFormat="4">
  <location ref="AP1:AQ3"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4"/>
  </rowFields>
  <rowItems count="2">
    <i>
      <x/>
    </i>
    <i>
      <x v="1"/>
    </i>
  </rowItems>
  <colItems count="1">
    <i/>
  </colItems>
  <dataFields count="1">
    <dataField name="Sum of Total Selling Value" fld="12"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2D2317-5554-4ADF-A47A-F05567C30489}" name="Daily" cacheId="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A1:B33" firstHeaderRow="1" firstDataRow="1" firstDataCol="1"/>
  <pivotFields count="18">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4">
        <item x="2"/>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includeNewItemsInFilter="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compact="0" numFmtId="165" outline="0" showAll="0">
      <extLst>
        <ext xmlns:x14="http://schemas.microsoft.com/office/spreadsheetml/2009/9/main" uri="{2946ED86-A175-432a-8AC1-64E0C546D7DE}">
          <x14:pivotField fillDownLabels="1"/>
        </ext>
      </extLst>
    </pivotField>
    <pivotField dataField="1" compact="0" numFmtId="165" outline="0" showAll="0">
      <extLst>
        <ext xmlns:x14="http://schemas.microsoft.com/office/spreadsheetml/2009/9/main" uri="{2946ED86-A175-432a-8AC1-64E0C546D7DE}">
          <x14:pivotField fillDownLabels="1"/>
        </ext>
      </extLst>
    </pivotField>
    <pivotField axis="axisRow" compact="0" outline="0" showAll="0" sortType="ascending">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items count="13">
        <item x="0"/>
        <item x="1"/>
        <item x="2"/>
        <item x="3"/>
        <item x="4"/>
        <item x="5"/>
        <item x="6"/>
        <item x="7"/>
        <item x="8"/>
        <item x="9"/>
        <item x="10"/>
        <item x="11"/>
        <item t="default"/>
      </items>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6">
        <item x="0"/>
        <item x="1"/>
        <item x="2"/>
        <item x="3"/>
        <item x="4"/>
        <item t="default"/>
      </items>
      <extLst>
        <ext xmlns:x14="http://schemas.microsoft.com/office/spreadsheetml/2009/9/main" uri="{2946ED86-A175-432a-8AC1-64E0C546D7DE}">
          <x14:pivotField fillDownLabels="1"/>
        </ext>
      </extLst>
    </pivotField>
  </pivotFields>
  <rowFields count="1">
    <field x="13"/>
  </rowFields>
  <rowItems count="32">
    <i>
      <x v="16"/>
    </i>
    <i>
      <x v="30"/>
    </i>
    <i>
      <x v="6"/>
    </i>
    <i>
      <x v="12"/>
    </i>
    <i>
      <x v="28"/>
    </i>
    <i>
      <x v="13"/>
    </i>
    <i>
      <x v="18"/>
    </i>
    <i>
      <x v="20"/>
    </i>
    <i>
      <x v="3"/>
    </i>
    <i>
      <x v="21"/>
    </i>
    <i>
      <x v="26"/>
    </i>
    <i>
      <x v="23"/>
    </i>
    <i>
      <x v="4"/>
    </i>
    <i>
      <x v="10"/>
    </i>
    <i>
      <x v="14"/>
    </i>
    <i>
      <x v="15"/>
    </i>
    <i>
      <x/>
    </i>
    <i>
      <x v="1"/>
    </i>
    <i>
      <x v="27"/>
    </i>
    <i>
      <x v="25"/>
    </i>
    <i>
      <x v="7"/>
    </i>
    <i>
      <x v="5"/>
    </i>
    <i>
      <x v="11"/>
    </i>
    <i>
      <x v="9"/>
    </i>
    <i>
      <x v="29"/>
    </i>
    <i>
      <x v="8"/>
    </i>
    <i>
      <x v="17"/>
    </i>
    <i>
      <x v="24"/>
    </i>
    <i>
      <x v="22"/>
    </i>
    <i>
      <x v="2"/>
    </i>
    <i>
      <x v="19"/>
    </i>
    <i t="grand">
      <x/>
    </i>
  </rowItems>
  <colItems count="1">
    <i/>
  </colItems>
  <dataFields count="1">
    <dataField name="Sum of Total Selling Value" fld="12" baseField="0" baseItem="0" numFmtId="165"/>
  </dataFields>
  <formats count="3">
    <format dxfId="11">
      <pivotArea outline="0" fieldPosition="0">
        <references count="1">
          <reference field="13" count="1" selected="0">
            <x v="0"/>
          </reference>
        </references>
      </pivotArea>
    </format>
    <format dxfId="10">
      <pivotArea outline="0" collapsedLevelsAreSubtotals="1" fieldPosition="0"/>
    </format>
    <format dxfId="9">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B720D61-0485-4FE7-B50E-20397445CDCE}" sourceName="SALE TYPE">
  <pivotTables>
    <pivotTable tabId="3" name="Daily"/>
    <pivotTable tabId="3" name="CategoryWise"/>
    <pivotTable tabId="3" name="Monthly"/>
    <pivotTable tabId="3" name="PaymentMode"/>
    <pivotTable tabId="3" name="Productwise"/>
    <pivotTable tabId="3" name="TotalSales"/>
  </pivotTables>
  <data>
    <tabular pivotCacheId="198202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60EB24A-EB53-4185-B8E9-6109601FF356}" sourceName="PAYMENT MODE">
  <pivotTables>
    <pivotTable tabId="3" name="Daily"/>
    <pivotTable tabId="3" name="CategoryWise"/>
    <pivotTable tabId="3" name="Monthly"/>
    <pivotTable tabId="3" name="Productwise"/>
    <pivotTable tabId="3" name="SalesType"/>
    <pivotTable tabId="3" name="TotalSales"/>
  </pivotTables>
  <data>
    <tabular pivotCacheId="19820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1C5330F-3A78-4790-8BAE-9D439283257A}" sourceName="Month">
  <pivotTables>
    <pivotTable tabId="3" name="Daily"/>
    <pivotTable tabId="3" name="CategoryWise"/>
    <pivotTable tabId="3" name="PaymentMode"/>
    <pivotTable tabId="3" name="Productwise"/>
    <pivotTable tabId="3" name="SalesType"/>
    <pivotTable tabId="3" name="TotalSales"/>
  </pivotTables>
  <data>
    <tabular pivotCacheId="198202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740450-778C-4685-A6E9-37BBFDACFB34}"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9820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56561616-C1F7-43DD-BC2B-A4997D89CAF0}" cache="Slicer_SALE_TYPE" caption="SALE TYPE" columnCount="3" style="SlicerStyleLight6" rowHeight="252000"/>
  <slicer name="PAYMENT MODE" xr10:uid="{CE665185-70DB-4A0E-A72F-3587177B63A9}" cache="Slicer_PAYMENT_MODE" caption="PAYMENT MODE" columnCount="2" style="SlicerStyleLight6" rowHeight="252000"/>
  <slicer name="Month" xr10:uid="{7027FDA7-439D-4D60-BE32-879DD0DC1B77}" cache="Slicer_Month" caption="Month" style="SlicerStyleLight6" rowHeight="234950"/>
  <slicer name="Year" xr10:uid="{137E3C70-B2C2-4CF3-82C6-056FD445E350}" cache="Slicer_Year" caption="Year"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8" headerRowBorderDxfId="37">
  <autoFilter ref="A1:P528" xr:uid="{60351B27-4213-4B50-AF1E-6DD234ED1CD8}"/>
  <sortState xmlns:xlrd2="http://schemas.microsoft.com/office/spreadsheetml/2017/richdata2" ref="A2:E527">
    <sortCondition ref="A1:A527"/>
  </sortState>
  <tableColumns count="16">
    <tableColumn id="1" xr3:uid="{7E2D9722-C99A-4D79-AD8A-A4AF24D31B15}" name="DATE" dataDxfId="36"/>
    <tableColumn id="3" xr3:uid="{1B687DA1-746A-409E-8132-464ADA2D65F7}" name="PRODUCT ID" dataDxfId="35"/>
    <tableColumn id="2" xr3:uid="{3D21C161-3520-4EEB-95C2-BC89A67F811B}" name="QUANTITY" dataDxfId="34"/>
    <tableColumn id="4" xr3:uid="{51AFA112-3989-4C7A-B537-003512753602}" name="SALE TYPE" dataDxfId="33"/>
    <tableColumn id="5" xr3:uid="{057B8FDA-60FB-4816-999C-2030B688B9CF}" name="PAYMENT MODE" dataDxfId="32"/>
    <tableColumn id="6" xr3:uid="{A77A9445-20AF-4122-92EB-C3706E536AB4}" name="DISCOUNT %" dataDxfId="31"/>
    <tableColumn id="8" xr3:uid="{A6DF4871-8D98-4463-96D8-36ED05F082CB}" name="PRODUCT" dataDxfId="30">
      <calculatedColumnFormula>VLOOKUP(InputData[[#This Row],[PRODUCT ID]],MasterData[],2,0)</calculatedColumnFormula>
    </tableColumn>
    <tableColumn id="9" xr3:uid="{14AB5518-2B4A-48FD-AC20-41CAC5ECBEC3}" name="CATEGORY" dataDxfId="29">
      <calculatedColumnFormula>VLOOKUP(InputData[[#This Row],[PRODUCT ID]],MasterData[],3,0)</calculatedColumnFormula>
    </tableColumn>
    <tableColumn id="10" xr3:uid="{47B1B346-E2BC-4ADD-8F61-5B2D908F57AD}" name="UOM" dataDxfId="28">
      <calculatedColumnFormula>VLOOKUP(InputData[[#This Row],[PRODUCT ID]],MasterData[],4,0)</calculatedColumnFormula>
    </tableColumn>
    <tableColumn id="11" xr3:uid="{66537014-FCDC-41E8-B052-D01AB7AFD0AA}" name="BUYING PRIZE" dataDxfId="27">
      <calculatedColumnFormula>VLOOKUP(InputData[[#This Row],[PRODUCT ID]],MasterData[],5,0)</calculatedColumnFormula>
    </tableColumn>
    <tableColumn id="12" xr3:uid="{88D8664F-A376-4BF6-A855-A4193AAC88A4}" name="SELLING PRICE" dataDxfId="26">
      <calculatedColumnFormula>VLOOKUP(InputData[[#This Row],[PRODUCT ID]],MasterData[],6,0)</calculatedColumnFormula>
    </tableColumn>
    <tableColumn id="13" xr3:uid="{55A69AA7-A0AF-4C83-8F60-AE9050E72440}" name="Total Buying Value" dataDxfId="25">
      <calculatedColumnFormula>InputData[[#This Row],[BUYING PRIZE]]*InputData[[#This Row],[QUANTITY]]</calculatedColumnFormula>
    </tableColumn>
    <tableColumn id="14" xr3:uid="{A44C77E3-1F42-4C9A-9AF4-20044A1A1164}" name="Total Selling Value" dataDxfId="24">
      <calculatedColumnFormula>InputData[[#This Row],[SELLING PRICE]]*InputData[[#This Row],[QUANTITY]]*(1-InputData[[#This Row],[DISCOUNT %]])</calculatedColumnFormula>
    </tableColumn>
    <tableColumn id="15" xr3:uid="{5A575DFC-0C76-4D60-B5CC-83528638895D}" name="Day" dataDxfId="23">
      <calculatedColumnFormula>DAY(InputData[[#This Row],[DATE]])</calculatedColumnFormula>
    </tableColumn>
    <tableColumn id="16" xr3:uid="{1F321FA2-6358-4AA3-90B7-1B49B0FAD2AB}" name="Month" dataDxfId="22">
      <calculatedColumnFormula>TEXT(InputData[[#This Row],[DATE]],"mmm")</calculatedColumnFormula>
    </tableColumn>
    <tableColumn id="17" xr3:uid="{1942C266-512C-487D-B526-EF50A830E1A0}" name="Year" dataDxfId="2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0" dataDxfId="18" headerRowBorderDxfId="19">
  <tableColumns count="6">
    <tableColumn id="1" xr3:uid="{106E50BA-9FFB-484D-AC75-176578AFED44}" name="PRODUCT ID" dataDxfId="17"/>
    <tableColumn id="2" xr3:uid="{C6063C4C-22AC-43C3-B630-5C0916CFA263}" name="PRODUCT" dataDxfId="16"/>
    <tableColumn id="3" xr3:uid="{FEA9A0A4-A0D7-45FA-BD75-4D9EBBD09441}" name="CATEGORY" dataDxfId="15"/>
    <tableColumn id="4" xr3:uid="{3BDFD3DA-79CD-4B0E-9F98-1F406523093B}" name="UOM" dataDxfId="14"/>
    <tableColumn id="5" xr3:uid="{C286276F-25D5-4D9D-9759-32EF67A133BE}" name="BUYING PRIZE" dataDxfId="13"/>
    <tableColumn id="6" xr3:uid="{BFC92544-6510-4B40-ABEE-FD6A4B0302D7}" name="SELLING PRICE" dataDxfId="1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4.xml"/><Relationship Id="rId3" Type="http://schemas.openxmlformats.org/officeDocument/2006/relationships/pivotTable" Target="../pivotTables/pivotTable5.xml"/><Relationship Id="rId7" Type="http://schemas.openxmlformats.org/officeDocument/2006/relationships/pivotTable" Target="../pivotTables/pivotTable9.xml"/><Relationship Id="rId12" Type="http://schemas.openxmlformats.org/officeDocument/2006/relationships/ctrlProp" Target="../ctrlProps/ctrlProp3.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ctrlProp" Target="../ctrlProps/ctrlProp2.xml"/><Relationship Id="rId5" Type="http://schemas.openxmlformats.org/officeDocument/2006/relationships/pivotTable" Target="../pivotTables/pivotTable7.xml"/><Relationship Id="rId15" Type="http://schemas.openxmlformats.org/officeDocument/2006/relationships/ctrlProp" Target="../ctrlProps/ctrlProp6.xml"/><Relationship Id="rId10" Type="http://schemas.openxmlformats.org/officeDocument/2006/relationships/vmlDrawing" Target="../drawings/vmlDrawing2.vml"/><Relationship Id="rId4" Type="http://schemas.openxmlformats.org/officeDocument/2006/relationships/pivotTable" Target="../pivotTables/pivotTable6.xml"/><Relationship Id="rId9" Type="http://schemas.openxmlformats.org/officeDocument/2006/relationships/drawing" Target="../drawings/drawing2.xml"/><Relationship Id="rId1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658E-ED7A-44AF-90FE-438270462578}">
  <sheetPr codeName="Sheet6"/>
  <dimension ref="A3:E26"/>
  <sheetViews>
    <sheetView workbookViewId="0">
      <selection activeCell="A16" sqref="A16"/>
    </sheetView>
  </sheetViews>
  <sheetFormatPr defaultRowHeight="14.4" x14ac:dyDescent="0.3"/>
  <cols>
    <col min="1" max="1" width="12.5546875" bestFit="1" customWidth="1"/>
    <col min="2" max="2" width="7.6640625" bestFit="1" customWidth="1"/>
    <col min="3" max="3" width="11.77734375" customWidth="1"/>
    <col min="4" max="4" width="7.6640625" bestFit="1" customWidth="1"/>
    <col min="5" max="5" width="23.109375" bestFit="1" customWidth="1"/>
  </cols>
  <sheetData>
    <row r="3" spans="1:5" x14ac:dyDescent="0.3">
      <c r="A3" s="14" t="s">
        <v>102</v>
      </c>
      <c r="B3" s="14" t="s">
        <v>144</v>
      </c>
      <c r="C3" s="14" t="s">
        <v>145</v>
      </c>
      <c r="D3" s="14" t="s">
        <v>100</v>
      </c>
      <c r="E3" t="s">
        <v>120</v>
      </c>
    </row>
    <row r="4" spans="1:5" x14ac:dyDescent="0.3">
      <c r="A4" t="s">
        <v>108</v>
      </c>
      <c r="B4" t="s">
        <v>142</v>
      </c>
      <c r="E4" s="11">
        <v>94879.24000000002</v>
      </c>
    </row>
    <row r="5" spans="1:5" x14ac:dyDescent="0.3">
      <c r="A5" t="s">
        <v>108</v>
      </c>
      <c r="B5" t="s">
        <v>143</v>
      </c>
      <c r="E5" s="11">
        <v>113260.90999999997</v>
      </c>
    </row>
    <row r="6" spans="1:5" x14ac:dyDescent="0.3">
      <c r="A6" t="s">
        <v>106</v>
      </c>
      <c r="B6" t="s">
        <v>142</v>
      </c>
      <c r="E6" s="11">
        <v>67705.719999999987</v>
      </c>
    </row>
    <row r="7" spans="1:5" x14ac:dyDescent="0.3">
      <c r="A7" t="s">
        <v>106</v>
      </c>
      <c r="B7" t="s">
        <v>143</v>
      </c>
      <c r="E7" s="11">
        <v>66218.149999999994</v>
      </c>
    </row>
    <row r="8" spans="1:5" x14ac:dyDescent="0.3">
      <c r="A8" t="s">
        <v>105</v>
      </c>
      <c r="B8" t="s">
        <v>142</v>
      </c>
      <c r="E8" s="11">
        <v>24699.359999999997</v>
      </c>
    </row>
    <row r="9" spans="1:5" x14ac:dyDescent="0.3">
      <c r="A9" t="s">
        <v>105</v>
      </c>
      <c r="B9" t="s">
        <v>143</v>
      </c>
      <c r="E9" s="11">
        <v>34648.539999999994</v>
      </c>
    </row>
    <row r="10" spans="1:5" x14ac:dyDescent="0.3">
      <c r="A10" t="s">
        <v>119</v>
      </c>
      <c r="E10" s="11">
        <v>401411.92</v>
      </c>
    </row>
    <row r="16" spans="1:5" x14ac:dyDescent="0.3">
      <c r="A16" s="14" t="s">
        <v>149</v>
      </c>
      <c r="B16" s="14" t="s">
        <v>144</v>
      </c>
    </row>
    <row r="17" spans="1:2" x14ac:dyDescent="0.3">
      <c r="A17" t="s">
        <v>108</v>
      </c>
      <c r="B17" t="s">
        <v>142</v>
      </c>
    </row>
    <row r="18" spans="1:2" x14ac:dyDescent="0.3">
      <c r="B18" t="s">
        <v>143</v>
      </c>
    </row>
    <row r="19" spans="1:2" x14ac:dyDescent="0.3">
      <c r="A19" t="s">
        <v>146</v>
      </c>
    </row>
    <row r="20" spans="1:2" x14ac:dyDescent="0.3">
      <c r="A20" t="s">
        <v>106</v>
      </c>
      <c r="B20" t="s">
        <v>142</v>
      </c>
    </row>
    <row r="21" spans="1:2" x14ac:dyDescent="0.3">
      <c r="B21" t="s">
        <v>143</v>
      </c>
    </row>
    <row r="22" spans="1:2" x14ac:dyDescent="0.3">
      <c r="A22" t="s">
        <v>147</v>
      </c>
    </row>
    <row r="23" spans="1:2" x14ac:dyDescent="0.3">
      <c r="A23" t="s">
        <v>105</v>
      </c>
      <c r="B23" t="s">
        <v>142</v>
      </c>
    </row>
    <row r="24" spans="1:2" x14ac:dyDescent="0.3">
      <c r="B24" t="s">
        <v>143</v>
      </c>
    </row>
    <row r="25" spans="1:2" x14ac:dyDescent="0.3">
      <c r="A25" t="s">
        <v>148</v>
      </c>
    </row>
    <row r="26" spans="1:2" x14ac:dyDescent="0.3">
      <c r="A26"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P528"/>
  <sheetViews>
    <sheetView topLeftCell="A2" zoomScale="89" zoomScaleNormal="89" workbookViewId="0">
      <selection activeCell="A4" sqref="A2:P528"/>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4.44140625" bestFit="1" customWidth="1"/>
    <col min="8" max="8" width="15.5546875" customWidth="1"/>
    <col min="9" max="9" width="17.21875" bestFit="1" customWidth="1"/>
    <col min="10" max="10" width="17.77734375" style="13" bestFit="1" customWidth="1"/>
    <col min="11" max="11" width="24.21875" style="13" bestFit="1" customWidth="1"/>
    <col min="12" max="12" width="24.5546875" style="13" bestFit="1" customWidth="1"/>
    <col min="13" max="13" width="22.33203125" style="13" bestFit="1" customWidth="1"/>
  </cols>
  <sheetData>
    <row r="1" spans="1:16" ht="15" thickBot="1" x14ac:dyDescent="0.35">
      <c r="A1" s="2" t="s">
        <v>100</v>
      </c>
      <c r="B1" s="2" t="s">
        <v>0</v>
      </c>
      <c r="C1" s="2" t="s">
        <v>101</v>
      </c>
      <c r="D1" s="2" t="s">
        <v>102</v>
      </c>
      <c r="E1" s="2" t="s">
        <v>103</v>
      </c>
      <c r="F1" s="2" t="s">
        <v>104</v>
      </c>
      <c r="G1" s="2" t="s">
        <v>1</v>
      </c>
      <c r="H1" s="2" t="s">
        <v>2</v>
      </c>
      <c r="I1" s="2" t="s">
        <v>3</v>
      </c>
      <c r="J1" s="12" t="s">
        <v>4</v>
      </c>
      <c r="K1" s="12" t="s">
        <v>5</v>
      </c>
      <c r="L1" s="12" t="s">
        <v>114</v>
      </c>
      <c r="M1" s="1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Row],[DATE]],"mmm")</f>
        <v>Jan</v>
      </c>
      <c r="P2" s="11">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Row],[QUANTITY]]*(1-InputData[[#This Row],[DISCOUNT %]])</f>
        <v>1198.8</v>
      </c>
      <c r="N3" s="11">
        <f>DAY(InputData[[#This Row],[DATE]])</f>
        <v>2</v>
      </c>
      <c r="O3" s="11" t="str">
        <f>TEXT(InputData[[#This Row],[DATE]],"mmm")</f>
        <v>Jan</v>
      </c>
      <c r="P3" s="11">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Row],[QUANTITY]]*(1-InputData[[#This Row],[DISCOUNT %]])</f>
        <v>732.48</v>
      </c>
      <c r="N4" s="11">
        <f>DAY(InputData[[#This Row],[DATE]])</f>
        <v>2</v>
      </c>
      <c r="O4" s="11" t="str">
        <f>TEXT(InputData[[#This Row],[DATE]],"mmm")</f>
        <v>Jan</v>
      </c>
      <c r="P4" s="11">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Row],[QUANTITY]]*(1-InputData[[#This Row],[DISCOUNT %]])</f>
        <v>104.16</v>
      </c>
      <c r="N7" s="11">
        <f>DAY(InputData[[#This Row],[DATE]])</f>
        <v>9</v>
      </c>
      <c r="O7" s="11" t="str">
        <f>TEXT(InputData[[#This Row],[DATE]],"mmm")</f>
        <v>Jan</v>
      </c>
      <c r="P7" s="11">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Row],[QUANTITY]]*(1-InputData[[#This Row],[DISCOUNT %]])</f>
        <v>647.52</v>
      </c>
      <c r="N8" s="11">
        <f>DAY(InputData[[#This Row],[DATE]])</f>
        <v>9</v>
      </c>
      <c r="O8" s="11" t="str">
        <f>TEXT(InputData[[#This Row],[DATE]],"mmm")</f>
        <v>Jan</v>
      </c>
      <c r="P8" s="11">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Row],[QUANTITY]]*(1-InputData[[#This Row],[DISCOUNT %]])</f>
        <v>33.32</v>
      </c>
      <c r="N9" s="11">
        <f>DAY(InputData[[#This Row],[DATE]])</f>
        <v>9</v>
      </c>
      <c r="O9" s="11" t="str">
        <f>TEXT(InputData[[#This Row],[DATE]],"mmm")</f>
        <v>Jan</v>
      </c>
      <c r="P9" s="11">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Row],[QUANTITY]]*(1-InputData[[#This Row],[DISCOUNT %]])</f>
        <v>648</v>
      </c>
      <c r="N12" s="11">
        <f>DAY(InputData[[#This Row],[DATE]])</f>
        <v>11</v>
      </c>
      <c r="O12" s="11" t="str">
        <f>TEXT(InputData[[#This Row],[DATE]],"mmm")</f>
        <v>Jan</v>
      </c>
      <c r="P12" s="11">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Row],[DATE]],"mmm")</f>
        <v>Jan</v>
      </c>
      <c r="P13" s="11">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Row],[DATE]],"mmm")</f>
        <v>Jan</v>
      </c>
      <c r="P17" s="11">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Row],[DATE]],"mmm")</f>
        <v>Jan</v>
      </c>
      <c r="P18" s="11">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Row],[DATE]],"mmm")</f>
        <v>Jan</v>
      </c>
      <c r="P19" s="11">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Row],[QUANTITY]]*(1-InputData[[#This Row],[DISCOUNT %]])</f>
        <v>972</v>
      </c>
      <c r="N21" s="11">
        <f>DAY(InputData[[#This Row],[DATE]])</f>
        <v>21</v>
      </c>
      <c r="O21" s="11" t="str">
        <f>TEXT(InputData[[#This Row],[DATE]],"mmm")</f>
        <v>Jan</v>
      </c>
      <c r="P21" s="1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Row],[QUANTITY]]*(1-InputData[[#This Row],[DISCOUNT %]])</f>
        <v>46.9</v>
      </c>
      <c r="N23" s="11">
        <f>DAY(InputData[[#This Row],[DATE]])</f>
        <v>25</v>
      </c>
      <c r="O23" s="11" t="str">
        <f>TEXT(InputData[[#This Row],[DATE]],"mmm")</f>
        <v>Jan</v>
      </c>
      <c r="P23" s="11">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Row],[DATE]],"mmm")</f>
        <v>Jan</v>
      </c>
      <c r="P26" s="11">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Row],[DATE]],"mmm")</f>
        <v>Jan</v>
      </c>
      <c r="P28" s="11">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Row],[DATE]],"mmm")</f>
        <v>Feb</v>
      </c>
      <c r="P33" s="11">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Row],[DATE]],"mmm")</f>
        <v>Feb</v>
      </c>
      <c r="P34" s="11">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Row],[DATE]],"mmm")</f>
        <v>Feb</v>
      </c>
      <c r="P35" s="11">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Row],[DATE]],"mmm")</f>
        <v>Feb</v>
      </c>
      <c r="P38" s="11">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Row],[QUANTITY]]*(1-InputData[[#This Row],[DISCOUNT %]])</f>
        <v>6.7</v>
      </c>
      <c r="N39" s="11">
        <f>DAY(InputData[[#This Row],[DATE]])</f>
        <v>6</v>
      </c>
      <c r="O39" s="11" t="str">
        <f>TEXT(InputData[[#This Row],[DATE]],"mmm")</f>
        <v>Feb</v>
      </c>
      <c r="P39" s="11">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Row],[DATE]],"mmm")</f>
        <v>Feb</v>
      </c>
      <c r="P44" s="11">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Row],[DATE]],"mmm")</f>
        <v>Feb</v>
      </c>
      <c r="P46" s="11">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Row],[QUANTITY]]*(1-InputData[[#This Row],[DISCOUNT %]])</f>
        <v>48.4</v>
      </c>
      <c r="N53" s="11">
        <f>DAY(InputData[[#This Row],[DATE]])</f>
        <v>3</v>
      </c>
      <c r="O53" s="11" t="str">
        <f>TEXT(InputData[[#This Row],[DATE]],"mmm")</f>
        <v>Mar</v>
      </c>
      <c r="P53" s="11">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Row],[DATE]],"mmm")</f>
        <v>Mar</v>
      </c>
      <c r="P55" s="11">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Row],[DATE]],"mmm")</f>
        <v>Mar</v>
      </c>
      <c r="P56" s="11">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Row],[QUANTITY]]*(1-InputData[[#This Row],[DISCOUNT %]])</f>
        <v>91.63</v>
      </c>
      <c r="N58" s="11">
        <f>DAY(InputData[[#This Row],[DATE]])</f>
        <v>11</v>
      </c>
      <c r="O58" s="11" t="str">
        <f>TEXT(InputData[[#This Row],[DATE]],"mmm")</f>
        <v>Mar</v>
      </c>
      <c r="P58" s="11">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Row],[DATE]],"mmm")</f>
        <v>Mar</v>
      </c>
      <c r="P59" s="11">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Row],[DATE]],"mmm")</f>
        <v>Mar</v>
      </c>
      <c r="P62" s="11">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Row],[QUANTITY]]*(1-InputData[[#This Row],[DISCOUNT %]])</f>
        <v>342</v>
      </c>
      <c r="N69" s="11">
        <f>DAY(InputData[[#This Row],[DATE]])</f>
        <v>25</v>
      </c>
      <c r="O69" s="11" t="str">
        <f>TEXT(InputData[[#This Row],[DATE]],"mmm")</f>
        <v>Mar</v>
      </c>
      <c r="P69" s="11">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Row],[QUANTITY]]*(1-InputData[[#This Row],[DISCOUNT %]])</f>
        <v>162</v>
      </c>
      <c r="N73" s="11">
        <f>DAY(InputData[[#This Row],[DATE]])</f>
        <v>26</v>
      </c>
      <c r="O73" s="11" t="str">
        <f>TEXT(InputData[[#This Row],[DATE]],"mmm")</f>
        <v>Mar</v>
      </c>
      <c r="P73" s="11">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Row],[DATE]],"mmm")</f>
        <v>Mar</v>
      </c>
      <c r="P77" s="11">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Row],[QUANTITY]]*(1-InputData[[#This Row],[DISCOUNT %]])</f>
        <v>486</v>
      </c>
      <c r="N78" s="11">
        <f>DAY(InputData[[#This Row],[DATE]])</f>
        <v>31</v>
      </c>
      <c r="O78" s="11" t="str">
        <f>TEXT(InputData[[#This Row],[DATE]],"mmm")</f>
        <v>Mar</v>
      </c>
      <c r="P78" s="11">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Row],[DATE]],"mmm")</f>
        <v>Apr</v>
      </c>
      <c r="P79" s="11">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Row],[DATE]],"mmm")</f>
        <v>Apr</v>
      </c>
      <c r="P91" s="1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Row],[QUANTITY]]*(1-InputData[[#This Row],[DISCOUNT %]])</f>
        <v>972</v>
      </c>
      <c r="N92" s="11">
        <f>DAY(InputData[[#This Row],[DATE]])</f>
        <v>23</v>
      </c>
      <c r="O92" s="11" t="str">
        <f>TEXT(InputData[[#This Row],[DATE]],"mmm")</f>
        <v>Apr</v>
      </c>
      <c r="P92" s="11">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Row],[DATE]],"mmm")</f>
        <v>Apr</v>
      </c>
      <c r="P93" s="11">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Row],[DATE]],"mmm")</f>
        <v>Apr</v>
      </c>
      <c r="P97" s="11">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Row],[DATE]],"mmm")</f>
        <v>May</v>
      </c>
      <c r="P98" s="11">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Row],[QUANTITY]]*(1-InputData[[#This Row],[DISCOUNT %]])</f>
        <v>162</v>
      </c>
      <c r="N99" s="11">
        <f>DAY(InputData[[#This Row],[DATE]])</f>
        <v>1</v>
      </c>
      <c r="O99" s="11" t="str">
        <f>TEXT(InputData[[#This Row],[DATE]],"mmm")</f>
        <v>May</v>
      </c>
      <c r="P99" s="11">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3">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E4E98-FC38-418E-99FC-50C0A62D1936}">
  <sheetPr codeName="Sheet2"/>
  <dimension ref="U20"/>
  <sheetViews>
    <sheetView showGridLines="0" showRowColHeaders="0" tabSelected="1" topLeftCell="A7" zoomScale="88" zoomScaleNormal="88" workbookViewId="0">
      <selection activeCell="U21" sqref="U21"/>
    </sheetView>
  </sheetViews>
  <sheetFormatPr defaultRowHeight="14.4" x14ac:dyDescent="0.3"/>
  <sheetData>
    <row r="20" spans="21:21" x14ac:dyDescent="0.3">
      <c r="U20" t="s">
        <v>141</v>
      </c>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0]!Reset">
                <anchor moveWithCells="1">
                  <from>
                    <xdr:col>18</xdr:col>
                    <xdr:colOff>114300</xdr:colOff>
                    <xdr:row>1</xdr:row>
                    <xdr:rowOff>144780</xdr:rowOff>
                  </from>
                  <to>
                    <xdr:col>19</xdr:col>
                    <xdr:colOff>388620</xdr:colOff>
                    <xdr:row>4</xdr:row>
                    <xdr:rowOff>7620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3">
    <tabColor theme="5" tint="0.59999389629810485"/>
  </sheetPr>
  <dimension ref="A1:F46"/>
  <sheetViews>
    <sheetView topLeftCell="A31" workbookViewId="0">
      <selection activeCell="I10" sqref="I10"/>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5F690-BC77-4161-AD84-928D3E8456FB}">
  <sheetPr codeName="Sheet4"/>
  <dimension ref="A1:AR47"/>
  <sheetViews>
    <sheetView topLeftCell="Q1" zoomScale="66" zoomScaleNormal="66" workbookViewId="0">
      <selection activeCell="AC37" sqref="AC37:AC41"/>
    </sheetView>
  </sheetViews>
  <sheetFormatPr defaultRowHeight="14.4" x14ac:dyDescent="0.3"/>
  <cols>
    <col min="1" max="1" width="10.88671875" bestFit="1" customWidth="1"/>
    <col min="2" max="2" width="23.5546875" style="13" bestFit="1" customWidth="1"/>
    <col min="3" max="3" width="15.5546875" bestFit="1" customWidth="1"/>
    <col min="4" max="4" width="23.6640625" bestFit="1" customWidth="1"/>
    <col min="5" max="5" width="23.5546875" bestFit="1" customWidth="1"/>
    <col min="6" max="7" width="15.5546875" bestFit="1" customWidth="1"/>
    <col min="8" max="8" width="4.77734375" bestFit="1" customWidth="1"/>
    <col min="9" max="9" width="23.6640625" bestFit="1" customWidth="1"/>
    <col min="10" max="10" width="23.5546875" bestFit="1" customWidth="1"/>
    <col min="11" max="11" width="23.109375" customWidth="1"/>
    <col min="12" max="16" width="10.5546875" customWidth="1"/>
    <col min="17" max="17" width="14.109375" customWidth="1"/>
    <col min="18" max="18" width="8.88671875" bestFit="1" customWidth="1"/>
    <col min="19" max="19" width="23.5546875" bestFit="1" customWidth="1"/>
    <col min="20" max="20" width="16.44140625" bestFit="1" customWidth="1"/>
    <col min="21" max="25" width="16.33203125" customWidth="1"/>
    <col min="26" max="26" width="15.5546875" bestFit="1" customWidth="1"/>
    <col min="27" max="31" width="15.5546875" customWidth="1"/>
    <col min="32" max="32" width="10.88671875" bestFit="1" customWidth="1"/>
    <col min="33" max="33" width="23.5546875" bestFit="1" customWidth="1"/>
    <col min="34" max="36" width="23.109375" customWidth="1"/>
    <col min="37" max="37" width="23.109375" style="16" customWidth="1"/>
    <col min="38" max="38" width="23.109375" bestFit="1" customWidth="1"/>
    <col min="39" max="39" width="12.109375" bestFit="1" customWidth="1"/>
    <col min="40" max="40" width="23.5546875" bestFit="1" customWidth="1"/>
    <col min="41" max="41" width="15.5546875" bestFit="1" customWidth="1"/>
    <col min="42" max="42" width="7.33203125" bestFit="1" customWidth="1"/>
    <col min="43" max="43" width="23.5546875" bestFit="1" customWidth="1"/>
    <col min="44" max="44" width="23.6640625" customWidth="1"/>
    <col min="45" max="51" width="15.5546875" bestFit="1" customWidth="1"/>
    <col min="52" max="52" width="10.77734375" bestFit="1" customWidth="1"/>
  </cols>
  <sheetData>
    <row r="1" spans="1:44" x14ac:dyDescent="0.3">
      <c r="A1" s="14" t="s">
        <v>116</v>
      </c>
      <c r="B1" s="13" t="s">
        <v>120</v>
      </c>
      <c r="D1" t="s">
        <v>121</v>
      </c>
      <c r="E1" t="s">
        <v>120</v>
      </c>
      <c r="I1" t="s">
        <v>121</v>
      </c>
      <c r="J1" t="s">
        <v>120</v>
      </c>
      <c r="M1" t="b">
        <v>1</v>
      </c>
      <c r="N1" t="b">
        <v>1</v>
      </c>
      <c r="O1" t="b">
        <v>1</v>
      </c>
      <c r="Q1" s="14" t="s">
        <v>115</v>
      </c>
      <c r="R1" t="s">
        <v>153</v>
      </c>
      <c r="W1" t="str">
        <f ca="1">VLOOKUP(1,$V:$Z,2,0)</f>
        <v>Product41</v>
      </c>
      <c r="X1" t="str">
        <f ca="1">VLOOKUP(1,$V:$Z,3,0)</f>
        <v>Ft</v>
      </c>
      <c r="Y1">
        <f ca="1">VLOOKUP(1,$V:$Z,4,0)</f>
        <v>22952.16</v>
      </c>
      <c r="Z1">
        <f ca="1">VLOOKUP(1,$V:$Z,5,0)</f>
        <v>132</v>
      </c>
      <c r="AB1">
        <v>100</v>
      </c>
      <c r="AC1">
        <f>COUNT(T:T)-9</f>
        <v>35</v>
      </c>
      <c r="AD1">
        <f>MIN(AB1:AC1)</f>
        <v>35</v>
      </c>
      <c r="AG1" t="s">
        <v>120</v>
      </c>
      <c r="AJ1" t="str">
        <f ca="1">VLOOKUP(1,$AI:$AK,2,0)</f>
        <v>Category04</v>
      </c>
      <c r="AK1">
        <f ca="1">VLOOKUP(1,$AI:$AK,3,0)</f>
        <v>95269.4</v>
      </c>
      <c r="AN1" t="s">
        <v>120</v>
      </c>
      <c r="AQ1" t="s">
        <v>120</v>
      </c>
    </row>
    <row r="2" spans="1:44" x14ac:dyDescent="0.3">
      <c r="A2">
        <v>17</v>
      </c>
      <c r="B2" s="13">
        <v>3659.24</v>
      </c>
      <c r="D2" s="11">
        <v>332504</v>
      </c>
      <c r="E2" s="11">
        <v>401411.91999999969</v>
      </c>
      <c r="H2" t="s">
        <v>122</v>
      </c>
      <c r="I2" s="11">
        <v>34290</v>
      </c>
      <c r="J2" s="11">
        <v>41346.959999999992</v>
      </c>
      <c r="K2" s="11"/>
      <c r="L2" s="11" t="s">
        <v>117</v>
      </c>
      <c r="M2" s="11" t="s">
        <v>138</v>
      </c>
      <c r="N2" s="11" t="s">
        <v>139</v>
      </c>
      <c r="O2" s="11" t="s">
        <v>140</v>
      </c>
      <c r="U2" s="11"/>
      <c r="V2" t="s">
        <v>152</v>
      </c>
      <c r="AE2" s="11"/>
      <c r="AF2" t="s">
        <v>8</v>
      </c>
      <c r="AG2" s="11">
        <v>69261.950000000012</v>
      </c>
      <c r="AH2" s="11"/>
      <c r="AI2" s="11" cm="1">
        <f t="array" aca="1" ref="AI2:AI6" ca="1">RANK(_xlfn.ANCHORARRAY(AK2),_xlfn.ANCHORARRAY(AK2))</f>
        <v>4</v>
      </c>
      <c r="AJ2" s="11" t="str" cm="1">
        <f t="array" aca="1" ref="AJ2:AJ6" ca="1">OFFSET($AF$1,1,0,COUNT($AG:$AG))</f>
        <v>Category01</v>
      </c>
      <c r="AK2" s="16" cm="1">
        <f t="array" aca="1" ref="AK2:AK6" ca="1">OFFSET($AF$1,1,1,COUNT($AG:$AG))</f>
        <v>69261.950000000012</v>
      </c>
      <c r="AM2" t="s">
        <v>105</v>
      </c>
      <c r="AN2" s="11">
        <v>59347.900000000009</v>
      </c>
      <c r="AP2" t="s">
        <v>107</v>
      </c>
      <c r="AQ2" s="11">
        <v>199516.90000000008</v>
      </c>
      <c r="AR2" s="11"/>
    </row>
    <row r="3" spans="1:44" x14ac:dyDescent="0.3">
      <c r="A3">
        <v>31</v>
      </c>
      <c r="B3" s="13">
        <v>6920.0999999999995</v>
      </c>
      <c r="H3" t="s">
        <v>123</v>
      </c>
      <c r="I3" s="11">
        <v>25341</v>
      </c>
      <c r="J3" s="11">
        <v>30857.300000000003</v>
      </c>
      <c r="K3" s="11"/>
      <c r="L3" t="s">
        <v>125</v>
      </c>
      <c r="M3" s="13">
        <f t="shared" ref="M3:M14" si="0">IF($M$1=TRUE,VLOOKUP(L3,H:J,3,0),NA())</f>
        <v>26579.11</v>
      </c>
      <c r="N3" s="13">
        <f t="shared" ref="N3:N14" si="1">IF($N$1=TRUE,VLOOKUP(L3,H:J,3,0)-VLOOKUP(L3,H:J,2,0),NA())</f>
        <v>5297.1100000000006</v>
      </c>
      <c r="O3" s="15">
        <f t="shared" ref="O3:O14" si="2">IF($O$1=TRUE,N3/VLOOKUP(L3,H:J,2,0),NA())</f>
        <v>0.24890094915891367</v>
      </c>
      <c r="Q3" s="14" t="s">
        <v>1</v>
      </c>
      <c r="R3" s="14" t="s">
        <v>3</v>
      </c>
      <c r="S3" t="s">
        <v>120</v>
      </c>
      <c r="T3" t="s">
        <v>134</v>
      </c>
      <c r="U3" s="11"/>
      <c r="V3" s="11" cm="1">
        <f t="array" aca="1" ref="V3:V46" ca="1">RANK(_xlfn.ANCHORARRAY(Y3),_xlfn.ANCHORARRAY(Y3))</f>
        <v>43</v>
      </c>
      <c r="W3" s="11" cm="1">
        <f t="array" aca="1" ref="W3:W46" ca="1">OFFSET($Q$1,1,0,COUNT($S:$S))</f>
        <v>0</v>
      </c>
      <c r="X3" s="11" cm="1">
        <f t="array" aca="1" ref="X3:X46" ca="1">OFFSET($Q$1,1,1,COUNT($S:$S))</f>
        <v>0</v>
      </c>
      <c r="Y3" s="11" cm="1">
        <f t="array" aca="1" ref="Y3:Y46" ca="1">OFFSET($Q$1,1,2,COUNT($S:$S))</f>
        <v>0</v>
      </c>
      <c r="Z3" s="11" cm="1">
        <f t="array" aca="1" ref="Z3:Z46" ca="1">OFFSET($Q$1,1,3,COUNT($S:$S))</f>
        <v>0</v>
      </c>
      <c r="AA3" s="11"/>
      <c r="AD3" s="11"/>
      <c r="AF3" t="s">
        <v>28</v>
      </c>
      <c r="AG3" s="11">
        <v>92963.87</v>
      </c>
      <c r="AH3" s="11"/>
      <c r="AI3" s="11">
        <f ca="1"/>
        <v>2</v>
      </c>
      <c r="AJ3" s="11" t="str">
        <f ca="1"/>
        <v>Category02</v>
      </c>
      <c r="AK3" s="16">
        <f ca="1"/>
        <v>92963.87</v>
      </c>
      <c r="AM3" t="s">
        <v>106</v>
      </c>
      <c r="AN3" s="11">
        <v>133923.87000000002</v>
      </c>
      <c r="AP3" t="s">
        <v>106</v>
      </c>
      <c r="AQ3" s="11">
        <v>201895.01999999993</v>
      </c>
      <c r="AR3" s="11"/>
    </row>
    <row r="4" spans="1:44" x14ac:dyDescent="0.3">
      <c r="A4">
        <v>7</v>
      </c>
      <c r="B4" s="13">
        <v>7132.79</v>
      </c>
      <c r="D4" t="s">
        <v>135</v>
      </c>
      <c r="E4" s="13">
        <f>GETPIVOTDATA("Sum of Total Selling Value",$D$1)</f>
        <v>401411.91999999969</v>
      </c>
      <c r="H4" t="s">
        <v>124</v>
      </c>
      <c r="I4" s="11">
        <v>23437</v>
      </c>
      <c r="J4" s="11">
        <v>28616.65</v>
      </c>
      <c r="K4" s="11"/>
      <c r="L4" t="s">
        <v>124</v>
      </c>
      <c r="M4" s="13">
        <f t="shared" si="0"/>
        <v>28616.65</v>
      </c>
      <c r="N4" s="13">
        <f t="shared" si="1"/>
        <v>5179.6500000000015</v>
      </c>
      <c r="O4" s="15">
        <f t="shared" si="2"/>
        <v>0.22100311473311438</v>
      </c>
      <c r="Q4" t="s">
        <v>7</v>
      </c>
      <c r="R4" t="s">
        <v>9</v>
      </c>
      <c r="S4" s="11">
        <v>9764.7199999999993</v>
      </c>
      <c r="T4" s="11">
        <v>94</v>
      </c>
      <c r="U4" s="11"/>
      <c r="V4" s="11" t="e">
        <f ca="1"/>
        <v>#VALUE!</v>
      </c>
      <c r="W4" s="11" t="str">
        <f ca="1"/>
        <v>PRODUCT</v>
      </c>
      <c r="X4" s="11" t="str">
        <f ca="1"/>
        <v>UOM</v>
      </c>
      <c r="Y4" s="11" t="str">
        <f ca="1"/>
        <v>Sum of Total Selling Value</v>
      </c>
      <c r="Z4" t="str">
        <f ca="1"/>
        <v>Sum of QUANTITY</v>
      </c>
      <c r="AF4" t="s">
        <v>49</v>
      </c>
      <c r="AG4" s="11">
        <v>52299.509999999995</v>
      </c>
      <c r="AH4" s="11"/>
      <c r="AI4" s="11">
        <f ca="1"/>
        <v>5</v>
      </c>
      <c r="AJ4" s="11" t="str">
        <f ca="1"/>
        <v>Category03</v>
      </c>
      <c r="AK4" s="16">
        <f ca="1"/>
        <v>52299.509999999995</v>
      </c>
      <c r="AM4" t="s">
        <v>108</v>
      </c>
      <c r="AN4" s="11">
        <v>208140.15000000005</v>
      </c>
    </row>
    <row r="5" spans="1:44" x14ac:dyDescent="0.3">
      <c r="A5">
        <v>13</v>
      </c>
      <c r="B5" s="13">
        <v>8084.26</v>
      </c>
      <c r="D5" t="s">
        <v>136</v>
      </c>
      <c r="E5" s="13">
        <f>GETPIVOTDATA("Sum of Total Selling Value",$D$1)-GETPIVOTDATA("Sum of Total Buying Value",$D$1)</f>
        <v>68907.919999999693</v>
      </c>
      <c r="H5" t="s">
        <v>125</v>
      </c>
      <c r="I5" s="11">
        <v>21282</v>
      </c>
      <c r="J5" s="11">
        <v>26579.11</v>
      </c>
      <c r="K5" s="11"/>
      <c r="L5" t="s">
        <v>127</v>
      </c>
      <c r="M5" s="13">
        <f t="shared" si="0"/>
        <v>30533.710000000003</v>
      </c>
      <c r="N5" s="13">
        <f t="shared" si="1"/>
        <v>5654.7100000000028</v>
      </c>
      <c r="O5" s="15">
        <f t="shared" si="2"/>
        <v>0.22728847622492876</v>
      </c>
      <c r="Q5" t="s">
        <v>11</v>
      </c>
      <c r="R5" t="s">
        <v>9</v>
      </c>
      <c r="S5" s="11">
        <v>13423.199999999999</v>
      </c>
      <c r="T5" s="11">
        <v>94</v>
      </c>
      <c r="U5" s="11"/>
      <c r="V5" s="11">
        <f ca="1"/>
        <v>18</v>
      </c>
      <c r="W5" s="11" t="str">
        <f ca="1"/>
        <v>Product01</v>
      </c>
      <c r="X5" s="11" t="str">
        <f ca="1"/>
        <v>Kg</v>
      </c>
      <c r="Y5" s="11">
        <f ca="1"/>
        <v>9764.7199999999993</v>
      </c>
      <c r="Z5">
        <f ca="1"/>
        <v>94</v>
      </c>
      <c r="AF5" t="s">
        <v>62</v>
      </c>
      <c r="AG5" s="11">
        <v>95269.4</v>
      </c>
      <c r="AH5" s="11"/>
      <c r="AI5" s="11">
        <f ca="1"/>
        <v>1</v>
      </c>
      <c r="AJ5" s="11" t="str">
        <f ca="1"/>
        <v>Category04</v>
      </c>
      <c r="AK5" s="16">
        <f ca="1"/>
        <v>95269.4</v>
      </c>
    </row>
    <row r="6" spans="1:44" x14ac:dyDescent="0.3">
      <c r="A6">
        <v>29</v>
      </c>
      <c r="B6" s="13">
        <v>8794.48</v>
      </c>
      <c r="D6" t="s">
        <v>137</v>
      </c>
      <c r="E6" s="15">
        <f>E5/GETPIVOTDATA("Sum of Total Buying Value",$D$1)</f>
        <v>0.20723937155643149</v>
      </c>
      <c r="H6" t="s">
        <v>126</v>
      </c>
      <c r="I6" s="11">
        <v>26526</v>
      </c>
      <c r="J6" s="11">
        <v>30910.45</v>
      </c>
      <c r="K6" s="11"/>
      <c r="L6" t="s">
        <v>123</v>
      </c>
      <c r="M6" s="13">
        <f t="shared" si="0"/>
        <v>30857.300000000003</v>
      </c>
      <c r="N6" s="13">
        <f t="shared" si="1"/>
        <v>5516.3000000000029</v>
      </c>
      <c r="O6" s="15">
        <f t="shared" si="2"/>
        <v>0.21768280651907987</v>
      </c>
      <c r="Q6" t="s">
        <v>13</v>
      </c>
      <c r="R6" t="s">
        <v>9</v>
      </c>
      <c r="S6" s="11">
        <v>6394.2599999999993</v>
      </c>
      <c r="T6" s="11">
        <v>79</v>
      </c>
      <c r="U6" s="11"/>
      <c r="V6" s="11">
        <f ca="1"/>
        <v>9</v>
      </c>
      <c r="W6" s="11" t="str">
        <f ca="1"/>
        <v>Product02</v>
      </c>
      <c r="X6" s="11" t="str">
        <f ca="1"/>
        <v>Kg</v>
      </c>
      <c r="Y6" s="11">
        <f ca="1"/>
        <v>13423.199999999999</v>
      </c>
      <c r="Z6">
        <f ca="1"/>
        <v>94</v>
      </c>
      <c r="AF6" t="s">
        <v>85</v>
      </c>
      <c r="AG6" s="11">
        <v>91617.19</v>
      </c>
      <c r="AH6" s="11"/>
      <c r="AI6" s="11">
        <f ca="1"/>
        <v>3</v>
      </c>
      <c r="AJ6" s="11" t="str">
        <f ca="1"/>
        <v>Category05</v>
      </c>
      <c r="AK6" s="16">
        <f ca="1"/>
        <v>91617.19</v>
      </c>
    </row>
    <row r="7" spans="1:44" x14ac:dyDescent="0.3">
      <c r="A7">
        <v>14</v>
      </c>
      <c r="B7" s="13">
        <v>9461.1400000000012</v>
      </c>
      <c r="H7" t="s">
        <v>127</v>
      </c>
      <c r="I7" s="11">
        <v>24879</v>
      </c>
      <c r="J7" s="11">
        <v>30533.710000000003</v>
      </c>
      <c r="K7" s="11"/>
      <c r="L7" t="s">
        <v>126</v>
      </c>
      <c r="M7" s="13">
        <f t="shared" si="0"/>
        <v>30910.45</v>
      </c>
      <c r="N7" s="13">
        <f t="shared" si="1"/>
        <v>4384.4500000000007</v>
      </c>
      <c r="O7" s="15">
        <f t="shared" si="2"/>
        <v>0.16528877327904701</v>
      </c>
      <c r="Q7" t="s">
        <v>15</v>
      </c>
      <c r="R7" t="s">
        <v>109</v>
      </c>
      <c r="S7" s="11">
        <v>6056.1600000000008</v>
      </c>
      <c r="T7" s="11">
        <v>124</v>
      </c>
      <c r="U7" s="11"/>
      <c r="V7" s="11">
        <f ca="1"/>
        <v>25</v>
      </c>
      <c r="W7" s="11" t="str">
        <f ca="1"/>
        <v>Product03</v>
      </c>
      <c r="X7" s="11" t="str">
        <f ca="1"/>
        <v>Kg</v>
      </c>
      <c r="Y7" s="11">
        <f ca="1"/>
        <v>6394.2599999999993</v>
      </c>
      <c r="Z7">
        <f ca="1"/>
        <v>79</v>
      </c>
    </row>
    <row r="8" spans="1:44" x14ac:dyDescent="0.3">
      <c r="A8">
        <v>19</v>
      </c>
      <c r="B8" s="13">
        <v>10204.229999999998</v>
      </c>
      <c r="H8" t="s">
        <v>128</v>
      </c>
      <c r="I8" s="11">
        <v>29878</v>
      </c>
      <c r="J8" s="11">
        <v>35251.79</v>
      </c>
      <c r="K8" s="11"/>
      <c r="L8" t="s">
        <v>131</v>
      </c>
      <c r="M8" s="13">
        <f t="shared" si="0"/>
        <v>33500.69000000001</v>
      </c>
      <c r="N8" s="13">
        <f t="shared" si="1"/>
        <v>5658.6900000000096</v>
      </c>
      <c r="O8" s="15">
        <f t="shared" si="2"/>
        <v>0.20324294231736259</v>
      </c>
      <c r="Q8" t="s">
        <v>17</v>
      </c>
      <c r="R8" t="s">
        <v>110</v>
      </c>
      <c r="S8" s="11">
        <v>15716.61</v>
      </c>
      <c r="T8" s="11">
        <v>101</v>
      </c>
      <c r="U8" s="11"/>
      <c r="V8" s="11">
        <f ca="1"/>
        <v>28</v>
      </c>
      <c r="W8" s="11" t="str">
        <f ca="1"/>
        <v>Product04</v>
      </c>
      <c r="X8" s="11" t="str">
        <f ca="1"/>
        <v>Lt</v>
      </c>
      <c r="Y8" s="11">
        <f ca="1"/>
        <v>6056.1600000000008</v>
      </c>
      <c r="Z8">
        <f ca="1"/>
        <v>124</v>
      </c>
    </row>
    <row r="9" spans="1:44" x14ac:dyDescent="0.3">
      <c r="A9">
        <v>21</v>
      </c>
      <c r="B9" s="13">
        <v>10665.4</v>
      </c>
      <c r="H9" t="s">
        <v>129</v>
      </c>
      <c r="I9" s="11">
        <v>29831</v>
      </c>
      <c r="J9" s="11">
        <v>35350.400000000016</v>
      </c>
      <c r="K9" s="11"/>
      <c r="L9" t="s">
        <v>130</v>
      </c>
      <c r="M9" s="13">
        <f t="shared" si="0"/>
        <v>35242.810000000005</v>
      </c>
      <c r="N9" s="13">
        <f t="shared" si="1"/>
        <v>6484.8100000000049</v>
      </c>
      <c r="O9" s="15">
        <f t="shared" si="2"/>
        <v>0.22549586202100302</v>
      </c>
      <c r="Q9" t="s">
        <v>19</v>
      </c>
      <c r="R9" t="s">
        <v>9</v>
      </c>
      <c r="S9" s="11">
        <v>4531.5</v>
      </c>
      <c r="T9" s="11">
        <v>53</v>
      </c>
      <c r="U9" s="11"/>
      <c r="V9" s="11">
        <f ca="1"/>
        <v>7</v>
      </c>
      <c r="W9" s="11" t="str">
        <f ca="1"/>
        <v>Product05</v>
      </c>
      <c r="X9" s="11" t="str">
        <f ca="1"/>
        <v>Ft</v>
      </c>
      <c r="Y9" s="11">
        <f ca="1"/>
        <v>15716.61</v>
      </c>
      <c r="Z9">
        <f ca="1"/>
        <v>101</v>
      </c>
    </row>
    <row r="10" spans="1:44" x14ac:dyDescent="0.3">
      <c r="A10">
        <v>4</v>
      </c>
      <c r="B10" s="13">
        <v>11312.2</v>
      </c>
      <c r="H10" t="s">
        <v>130</v>
      </c>
      <c r="I10" s="11">
        <v>28758</v>
      </c>
      <c r="J10" s="11">
        <v>35242.810000000005</v>
      </c>
      <c r="K10" s="11"/>
      <c r="L10" t="s">
        <v>128</v>
      </c>
      <c r="M10" s="13">
        <f t="shared" si="0"/>
        <v>35251.79</v>
      </c>
      <c r="N10" s="13">
        <f t="shared" si="1"/>
        <v>5373.7900000000009</v>
      </c>
      <c r="O10" s="15">
        <f t="shared" si="2"/>
        <v>0.1798577548698039</v>
      </c>
      <c r="Q10" t="s">
        <v>21</v>
      </c>
      <c r="R10" t="s">
        <v>109</v>
      </c>
      <c r="S10" s="11">
        <v>2291.04</v>
      </c>
      <c r="T10" s="11">
        <v>48</v>
      </c>
      <c r="U10" s="11"/>
      <c r="V10" s="11">
        <f ca="1"/>
        <v>33</v>
      </c>
      <c r="W10" s="11" t="str">
        <f ca="1"/>
        <v>Product06</v>
      </c>
      <c r="X10" s="11" t="str">
        <f ca="1"/>
        <v>Kg</v>
      </c>
      <c r="Y10" s="11">
        <f ca="1"/>
        <v>4531.5</v>
      </c>
      <c r="Z10">
        <f ca="1"/>
        <v>53</v>
      </c>
    </row>
    <row r="11" spans="1:44" x14ac:dyDescent="0.3">
      <c r="A11">
        <v>22</v>
      </c>
      <c r="B11" s="13">
        <v>11315.839999999997</v>
      </c>
      <c r="H11" t="s">
        <v>131</v>
      </c>
      <c r="I11" s="11">
        <v>27842</v>
      </c>
      <c r="J11" s="11">
        <v>33500.69000000001</v>
      </c>
      <c r="K11" s="11"/>
      <c r="L11" t="s">
        <v>129</v>
      </c>
      <c r="M11" s="13">
        <f t="shared" si="0"/>
        <v>35350.400000000016</v>
      </c>
      <c r="N11" s="13">
        <f t="shared" si="1"/>
        <v>5519.400000000016</v>
      </c>
      <c r="O11" s="15">
        <f t="shared" si="2"/>
        <v>0.18502229224632147</v>
      </c>
      <c r="Q11" t="s">
        <v>23</v>
      </c>
      <c r="R11" t="s">
        <v>9</v>
      </c>
      <c r="S11" s="11">
        <v>10502.82</v>
      </c>
      <c r="T11" s="11">
        <v>111</v>
      </c>
      <c r="U11" s="11"/>
      <c r="V11" s="11">
        <f ca="1"/>
        <v>37</v>
      </c>
      <c r="W11" s="11" t="str">
        <f ca="1"/>
        <v>Product07</v>
      </c>
      <c r="X11" s="11" t="str">
        <f ca="1"/>
        <v>Lt</v>
      </c>
      <c r="Y11" s="11">
        <f ca="1"/>
        <v>2291.04</v>
      </c>
      <c r="Z11">
        <f ca="1"/>
        <v>48</v>
      </c>
    </row>
    <row r="12" spans="1:44" x14ac:dyDescent="0.3">
      <c r="A12">
        <v>27</v>
      </c>
      <c r="B12" s="13">
        <v>11440.67</v>
      </c>
      <c r="H12" t="s">
        <v>132</v>
      </c>
      <c r="I12" s="11">
        <v>29306</v>
      </c>
      <c r="J12" s="11">
        <v>36124.07</v>
      </c>
      <c r="K12" s="11"/>
      <c r="L12" t="s">
        <v>132</v>
      </c>
      <c r="M12" s="13">
        <f t="shared" si="0"/>
        <v>36124.07</v>
      </c>
      <c r="N12" s="13">
        <f t="shared" si="1"/>
        <v>6818.07</v>
      </c>
      <c r="O12" s="15">
        <f t="shared" si="2"/>
        <v>0.2326509929707227</v>
      </c>
      <c r="Q12" t="s">
        <v>25</v>
      </c>
      <c r="R12" t="s">
        <v>111</v>
      </c>
      <c r="S12" s="11">
        <v>581.64</v>
      </c>
      <c r="T12" s="11">
        <v>74</v>
      </c>
      <c r="U12" s="11"/>
      <c r="V12" s="11">
        <f ca="1"/>
        <v>14</v>
      </c>
      <c r="W12" s="11" t="str">
        <f ca="1"/>
        <v>Product08</v>
      </c>
      <c r="X12" s="11" t="str">
        <f ca="1"/>
        <v>Kg</v>
      </c>
      <c r="Y12" s="11">
        <f ca="1"/>
        <v>10502.82</v>
      </c>
      <c r="Z12">
        <f ca="1"/>
        <v>111</v>
      </c>
    </row>
    <row r="13" spans="1:44" x14ac:dyDescent="0.3">
      <c r="A13">
        <v>24</v>
      </c>
      <c r="B13" s="13">
        <v>11488.4</v>
      </c>
      <c r="H13" t="s">
        <v>133</v>
      </c>
      <c r="I13" s="11">
        <v>31134</v>
      </c>
      <c r="J13" s="11">
        <v>37097.979999999996</v>
      </c>
      <c r="K13" s="11"/>
      <c r="L13" t="s">
        <v>133</v>
      </c>
      <c r="M13" s="13">
        <f t="shared" si="0"/>
        <v>37097.979999999996</v>
      </c>
      <c r="N13" s="13">
        <f t="shared" si="1"/>
        <v>5963.9799999999959</v>
      </c>
      <c r="O13" s="15">
        <f t="shared" si="2"/>
        <v>0.19155842487312894</v>
      </c>
      <c r="Q13" t="s">
        <v>27</v>
      </c>
      <c r="R13" t="s">
        <v>110</v>
      </c>
      <c r="S13" s="11">
        <v>16428</v>
      </c>
      <c r="T13" s="11">
        <v>100</v>
      </c>
      <c r="U13" s="11"/>
      <c r="V13" s="11">
        <f ca="1"/>
        <v>42</v>
      </c>
      <c r="W13" s="11" t="str">
        <f ca="1"/>
        <v>Product09</v>
      </c>
      <c r="X13" s="11" t="str">
        <f ca="1"/>
        <v>No.</v>
      </c>
      <c r="Y13" s="11">
        <f ca="1"/>
        <v>581.64</v>
      </c>
      <c r="Z13">
        <f ca="1"/>
        <v>74</v>
      </c>
    </row>
    <row r="14" spans="1:44" x14ac:dyDescent="0.3">
      <c r="A14">
        <v>5</v>
      </c>
      <c r="B14" s="13">
        <v>11711.449999999999</v>
      </c>
      <c r="L14" t="s">
        <v>122</v>
      </c>
      <c r="M14" s="13">
        <f t="shared" si="0"/>
        <v>41346.959999999992</v>
      </c>
      <c r="N14" s="13">
        <f t="shared" si="1"/>
        <v>7056.9599999999919</v>
      </c>
      <c r="O14" s="15">
        <f t="shared" si="2"/>
        <v>0.20580227471566032</v>
      </c>
      <c r="Q14" t="s">
        <v>30</v>
      </c>
      <c r="R14" t="s">
        <v>109</v>
      </c>
      <c r="S14" s="11">
        <v>5856.4</v>
      </c>
      <c r="T14" s="11">
        <v>121</v>
      </c>
      <c r="U14" s="11"/>
      <c r="V14" s="11">
        <f ca="1"/>
        <v>5</v>
      </c>
      <c r="W14" s="11" t="str">
        <f ca="1"/>
        <v>Product10</v>
      </c>
      <c r="X14" s="11" t="str">
        <f ca="1"/>
        <v>Ft</v>
      </c>
      <c r="Y14" s="11">
        <f ca="1"/>
        <v>16428</v>
      </c>
      <c r="Z14">
        <f ca="1"/>
        <v>100</v>
      </c>
      <c r="AB14" t="s">
        <v>150</v>
      </c>
      <c r="AC14" t="s">
        <v>151</v>
      </c>
    </row>
    <row r="15" spans="1:44" x14ac:dyDescent="0.3">
      <c r="A15">
        <v>11</v>
      </c>
      <c r="B15" s="13">
        <v>11915.58</v>
      </c>
      <c r="Q15" t="s">
        <v>32</v>
      </c>
      <c r="R15" t="s">
        <v>9</v>
      </c>
      <c r="S15" s="11">
        <v>11582.910000000003</v>
      </c>
      <c r="T15" s="11">
        <v>123</v>
      </c>
      <c r="U15" s="11"/>
      <c r="V15" s="11">
        <f ca="1"/>
        <v>29</v>
      </c>
      <c r="W15" s="11" t="str">
        <f ca="1"/>
        <v>Product11</v>
      </c>
      <c r="X15" s="11" t="str">
        <f ca="1"/>
        <v>Lt</v>
      </c>
      <c r="Y15" s="11">
        <f ca="1"/>
        <v>5856.4</v>
      </c>
      <c r="Z15">
        <f ca="1"/>
        <v>121</v>
      </c>
      <c r="AB15" s="11" t="str" cm="1">
        <f t="array" aca="1" ref="AB15:AB24" ca="1">OFFSET($Q$1,$AD$1,0,10)</f>
        <v>Product33</v>
      </c>
      <c r="AC15" s="11" cm="1">
        <f t="array" aca="1" ref="AC15:AC24" ca="1">OFFSET($Q$1,$AD$1,2,10)</f>
        <v>13645.800000000001</v>
      </c>
    </row>
    <row r="16" spans="1:44" x14ac:dyDescent="0.3">
      <c r="A16">
        <v>15</v>
      </c>
      <c r="B16" s="13">
        <v>12189.7</v>
      </c>
      <c r="Q16" t="s">
        <v>34</v>
      </c>
      <c r="R16" t="s">
        <v>9</v>
      </c>
      <c r="S16" s="11">
        <v>8423.52</v>
      </c>
      <c r="T16" s="11">
        <v>69</v>
      </c>
      <c r="U16" s="11"/>
      <c r="V16" s="11">
        <f ca="1"/>
        <v>12</v>
      </c>
      <c r="W16" s="11" t="str">
        <f ca="1"/>
        <v>Product12</v>
      </c>
      <c r="X16" s="11" t="str">
        <f ca="1"/>
        <v>Kg</v>
      </c>
      <c r="Y16" s="11">
        <f ca="1"/>
        <v>11582.910000000003</v>
      </c>
      <c r="Z16">
        <f ca="1"/>
        <v>123</v>
      </c>
      <c r="AB16" t="str">
        <f ca="1"/>
        <v>Product34</v>
      </c>
      <c r="AC16">
        <f ca="1"/>
        <v>8978.2000000000007</v>
      </c>
    </row>
    <row r="17" spans="1:29" x14ac:dyDescent="0.3">
      <c r="A17">
        <v>16</v>
      </c>
      <c r="B17" s="13">
        <v>12762.63</v>
      </c>
      <c r="Q17" t="s">
        <v>36</v>
      </c>
      <c r="R17" t="s">
        <v>9</v>
      </c>
      <c r="S17" s="11">
        <v>12764.640000000001</v>
      </c>
      <c r="T17" s="11">
        <v>87</v>
      </c>
      <c r="U17" s="11"/>
      <c r="V17" s="11">
        <f ca="1"/>
        <v>21</v>
      </c>
      <c r="W17" s="11" t="str">
        <f ca="1"/>
        <v>Product13</v>
      </c>
      <c r="X17" s="11" t="str">
        <f ca="1"/>
        <v>Kg</v>
      </c>
      <c r="Y17" s="11">
        <f ca="1"/>
        <v>8423.52</v>
      </c>
      <c r="Z17">
        <f ca="1"/>
        <v>69</v>
      </c>
      <c r="AB17" t="str">
        <f ca="1"/>
        <v>Product35</v>
      </c>
      <c r="AC17">
        <f ca="1"/>
        <v>703.5</v>
      </c>
    </row>
    <row r="18" spans="1:29" x14ac:dyDescent="0.3">
      <c r="A18">
        <v>1</v>
      </c>
      <c r="B18" s="13">
        <v>13167.810000000001</v>
      </c>
      <c r="Q18" t="s">
        <v>38</v>
      </c>
      <c r="R18" t="s">
        <v>111</v>
      </c>
      <c r="S18" s="11">
        <v>1839.2399999999998</v>
      </c>
      <c r="T18" s="11">
        <v>117</v>
      </c>
      <c r="U18" s="11"/>
      <c r="V18" s="11">
        <f ca="1"/>
        <v>11</v>
      </c>
      <c r="W18" s="11" t="str">
        <f ca="1"/>
        <v>Product14</v>
      </c>
      <c r="X18" s="11" t="str">
        <f ca="1"/>
        <v>Kg</v>
      </c>
      <c r="Y18" s="11">
        <f ca="1"/>
        <v>12764.640000000001</v>
      </c>
      <c r="Z18">
        <f ca="1"/>
        <v>87</v>
      </c>
      <c r="AB18" t="str">
        <f ca="1"/>
        <v>Product36</v>
      </c>
      <c r="AC18">
        <f ca="1"/>
        <v>7222.5</v>
      </c>
    </row>
    <row r="19" spans="1:29" x14ac:dyDescent="0.3">
      <c r="A19">
        <v>2</v>
      </c>
      <c r="B19" s="13">
        <v>13210.220000000001</v>
      </c>
      <c r="Q19" t="s">
        <v>40</v>
      </c>
      <c r="R19" t="s">
        <v>111</v>
      </c>
      <c r="S19" s="11">
        <v>1996.8</v>
      </c>
      <c r="T19" s="11">
        <v>120</v>
      </c>
      <c r="U19" s="11"/>
      <c r="V19" s="11">
        <f ca="1"/>
        <v>39</v>
      </c>
      <c r="W19" s="11" t="str">
        <f ca="1"/>
        <v>Product15</v>
      </c>
      <c r="X19" s="11" t="str">
        <f ca="1"/>
        <v>No.</v>
      </c>
      <c r="Y19" s="11">
        <f ca="1"/>
        <v>1839.2399999999998</v>
      </c>
      <c r="Z19">
        <f ca="1"/>
        <v>117</v>
      </c>
      <c r="AB19" t="str">
        <f ca="1"/>
        <v>Product37</v>
      </c>
      <c r="AC19">
        <f ca="1"/>
        <v>5145.6000000000004</v>
      </c>
    </row>
    <row r="20" spans="1:29" x14ac:dyDescent="0.3">
      <c r="A20">
        <v>28</v>
      </c>
      <c r="B20" s="13">
        <v>13306.16</v>
      </c>
      <c r="Q20" t="s">
        <v>42</v>
      </c>
      <c r="R20" t="s">
        <v>110</v>
      </c>
      <c r="S20" s="11">
        <v>9877.1400000000012</v>
      </c>
      <c r="T20" s="11">
        <v>63</v>
      </c>
      <c r="U20" s="11"/>
      <c r="V20" s="11">
        <f ca="1"/>
        <v>38</v>
      </c>
      <c r="W20" s="11" t="str">
        <f ca="1"/>
        <v>Product16</v>
      </c>
      <c r="X20" s="11" t="str">
        <f ca="1"/>
        <v>No.</v>
      </c>
      <c r="Y20" s="11">
        <f ca="1"/>
        <v>1996.8</v>
      </c>
      <c r="Z20">
        <f ca="1"/>
        <v>120</v>
      </c>
      <c r="AB20" t="str">
        <f ca="1"/>
        <v>Product38</v>
      </c>
      <c r="AC20">
        <f ca="1"/>
        <v>8871.1200000000008</v>
      </c>
    </row>
    <row r="21" spans="1:29" x14ac:dyDescent="0.3">
      <c r="A21">
        <v>26</v>
      </c>
      <c r="B21" s="13">
        <v>13710.079999999998</v>
      </c>
      <c r="Q21" t="s">
        <v>44</v>
      </c>
      <c r="R21" t="s">
        <v>111</v>
      </c>
      <c r="S21" s="11">
        <v>4035.2200000000003</v>
      </c>
      <c r="T21" s="11">
        <v>82</v>
      </c>
      <c r="U21" s="11"/>
      <c r="V21" s="11">
        <f ca="1"/>
        <v>17</v>
      </c>
      <c r="W21" s="11" t="str">
        <f ca="1"/>
        <v>Product17</v>
      </c>
      <c r="X21" s="11" t="str">
        <f ca="1"/>
        <v>Ft</v>
      </c>
      <c r="Y21" s="11">
        <f ca="1"/>
        <v>9877.1400000000012</v>
      </c>
      <c r="Z21">
        <f ca="1"/>
        <v>63</v>
      </c>
      <c r="AB21" t="str">
        <f ca="1"/>
        <v>Product39</v>
      </c>
      <c r="AC21">
        <f ca="1"/>
        <v>3957.15</v>
      </c>
    </row>
    <row r="22" spans="1:29" x14ac:dyDescent="0.3">
      <c r="A22">
        <v>8</v>
      </c>
      <c r="B22" s="13">
        <v>14262.46</v>
      </c>
      <c r="Q22" t="s">
        <v>46</v>
      </c>
      <c r="R22" t="s">
        <v>110</v>
      </c>
      <c r="S22" s="11">
        <v>20160</v>
      </c>
      <c r="T22" s="11">
        <v>96</v>
      </c>
      <c r="U22" s="11"/>
      <c r="V22" s="11">
        <f ca="1"/>
        <v>34</v>
      </c>
      <c r="W22" s="11" t="str">
        <f ca="1"/>
        <v>Product18</v>
      </c>
      <c r="X22" s="11" t="str">
        <f ca="1"/>
        <v>No.</v>
      </c>
      <c r="Y22" s="11">
        <f ca="1"/>
        <v>4035.2200000000003</v>
      </c>
      <c r="Z22">
        <f ca="1"/>
        <v>82</v>
      </c>
      <c r="AB22" t="str">
        <f ca="1"/>
        <v>Product40</v>
      </c>
      <c r="AC22">
        <f ca="1"/>
        <v>7718.4000000000005</v>
      </c>
    </row>
    <row r="23" spans="1:29" x14ac:dyDescent="0.3">
      <c r="A23">
        <v>6</v>
      </c>
      <c r="B23" s="13">
        <v>14365.540000000005</v>
      </c>
      <c r="Q23" t="s">
        <v>48</v>
      </c>
      <c r="R23" t="s">
        <v>109</v>
      </c>
      <c r="S23" s="11">
        <v>8006.25</v>
      </c>
      <c r="T23" s="11">
        <v>105</v>
      </c>
      <c r="U23" s="11"/>
      <c r="V23" s="11">
        <f ca="1"/>
        <v>4</v>
      </c>
      <c r="W23" s="11" t="str">
        <f ca="1"/>
        <v>Product19</v>
      </c>
      <c r="X23" s="11" t="str">
        <f ca="1"/>
        <v>Ft</v>
      </c>
      <c r="Y23" s="11">
        <f ca="1"/>
        <v>20160</v>
      </c>
      <c r="Z23">
        <f ca="1"/>
        <v>96</v>
      </c>
      <c r="AB23" t="str">
        <f ca="1"/>
        <v>Product41</v>
      </c>
      <c r="AC23">
        <f ca="1"/>
        <v>22952.16</v>
      </c>
    </row>
    <row r="24" spans="1:29" x14ac:dyDescent="0.3">
      <c r="A24">
        <v>12</v>
      </c>
      <c r="B24" s="13">
        <v>14837.359999999999</v>
      </c>
      <c r="Q24" t="s">
        <v>51</v>
      </c>
      <c r="R24" t="s">
        <v>110</v>
      </c>
      <c r="S24" s="11">
        <v>10727.64</v>
      </c>
      <c r="T24" s="11">
        <v>66</v>
      </c>
      <c r="U24" s="11"/>
      <c r="V24" s="11">
        <f ca="1"/>
        <v>22</v>
      </c>
      <c r="W24" s="11" t="str">
        <f ca="1"/>
        <v>Product20</v>
      </c>
      <c r="X24" s="11" t="str">
        <f ca="1"/>
        <v>Lt</v>
      </c>
      <c r="Y24" s="11">
        <f ca="1"/>
        <v>8006.25</v>
      </c>
      <c r="Z24">
        <f ca="1"/>
        <v>105</v>
      </c>
      <c r="AB24" t="str">
        <f ca="1"/>
        <v>Product42</v>
      </c>
      <c r="AC24">
        <f ca="1"/>
        <v>20574</v>
      </c>
    </row>
    <row r="25" spans="1:29" x14ac:dyDescent="0.3">
      <c r="A25">
        <v>10</v>
      </c>
      <c r="B25" s="13">
        <v>15229.35</v>
      </c>
      <c r="Q25" t="s">
        <v>53</v>
      </c>
      <c r="R25" t="s">
        <v>110</v>
      </c>
      <c r="S25" s="11">
        <v>9909.9</v>
      </c>
      <c r="T25" s="11">
        <v>70</v>
      </c>
      <c r="U25" s="11"/>
      <c r="V25" s="11">
        <f ca="1"/>
        <v>13</v>
      </c>
      <c r="W25" s="11" t="str">
        <f ca="1"/>
        <v>Product21</v>
      </c>
      <c r="X25" s="11" t="str">
        <f ca="1"/>
        <v>Ft</v>
      </c>
      <c r="Y25" s="11">
        <f ca="1"/>
        <v>10727.64</v>
      </c>
      <c r="Z25">
        <f ca="1"/>
        <v>66</v>
      </c>
    </row>
    <row r="26" spans="1:29" x14ac:dyDescent="0.3">
      <c r="A26">
        <v>30</v>
      </c>
      <c r="B26" s="13">
        <v>16666.269999999997</v>
      </c>
      <c r="Q26" t="s">
        <v>55</v>
      </c>
      <c r="R26" t="s">
        <v>110</v>
      </c>
      <c r="S26" s="11">
        <v>12853.560000000001</v>
      </c>
      <c r="T26" s="11">
        <v>86</v>
      </c>
      <c r="U26" s="11"/>
      <c r="V26" s="11">
        <f ca="1"/>
        <v>16</v>
      </c>
      <c r="W26" s="11" t="str">
        <f ca="1"/>
        <v>Product22</v>
      </c>
      <c r="X26" s="11" t="str">
        <f ca="1"/>
        <v>Ft</v>
      </c>
      <c r="Y26" s="11">
        <f ca="1"/>
        <v>9909.9</v>
      </c>
      <c r="Z26">
        <f ca="1"/>
        <v>70</v>
      </c>
    </row>
    <row r="27" spans="1:29" x14ac:dyDescent="0.3">
      <c r="A27">
        <v>9</v>
      </c>
      <c r="B27" s="13">
        <v>16824.670000000002</v>
      </c>
      <c r="Q27" t="s">
        <v>57</v>
      </c>
      <c r="R27" t="s">
        <v>110</v>
      </c>
      <c r="S27" s="11">
        <v>10202.400000000001</v>
      </c>
      <c r="T27" s="11">
        <v>65</v>
      </c>
      <c r="U27" s="11"/>
      <c r="V27" s="11">
        <f ca="1"/>
        <v>10</v>
      </c>
      <c r="W27" s="11" t="str">
        <f ca="1"/>
        <v>Product23</v>
      </c>
      <c r="X27" s="11" t="str">
        <f ca="1"/>
        <v>Ft</v>
      </c>
      <c r="Y27" s="11">
        <f ca="1"/>
        <v>12853.560000000001</v>
      </c>
      <c r="Z27">
        <f ca="1"/>
        <v>86</v>
      </c>
    </row>
    <row r="28" spans="1:29" x14ac:dyDescent="0.3">
      <c r="A28">
        <v>18</v>
      </c>
      <c r="B28" s="13">
        <v>18582.390000000003</v>
      </c>
      <c r="Q28" t="s">
        <v>59</v>
      </c>
      <c r="R28" t="s">
        <v>111</v>
      </c>
      <c r="S28" s="11">
        <v>599.7600000000001</v>
      </c>
      <c r="T28" s="11">
        <v>72</v>
      </c>
      <c r="U28" s="11"/>
      <c r="V28" s="11">
        <f ca="1"/>
        <v>15</v>
      </c>
      <c r="W28" s="11" t="str">
        <f ca="1"/>
        <v>Product24</v>
      </c>
      <c r="X28" s="11" t="str">
        <f ca="1"/>
        <v>Ft</v>
      </c>
      <c r="Y28" s="11">
        <f ca="1"/>
        <v>10202.400000000001</v>
      </c>
      <c r="Z28">
        <f ca="1"/>
        <v>65</v>
      </c>
    </row>
    <row r="29" spans="1:29" x14ac:dyDescent="0.3">
      <c r="A29">
        <v>25</v>
      </c>
      <c r="B29" s="13">
        <v>18688.430000000004</v>
      </c>
      <c r="Q29" t="s">
        <v>61</v>
      </c>
      <c r="R29" t="s">
        <v>111</v>
      </c>
      <c r="S29" s="11">
        <v>2761.9200000000005</v>
      </c>
      <c r="T29" s="11">
        <v>112</v>
      </c>
      <c r="U29" s="11"/>
      <c r="V29" s="11">
        <f ca="1"/>
        <v>41</v>
      </c>
      <c r="W29" s="11" t="str">
        <f ca="1"/>
        <v>Product25</v>
      </c>
      <c r="X29" s="11" t="str">
        <f ca="1"/>
        <v>No.</v>
      </c>
      <c r="Y29" s="11">
        <f ca="1"/>
        <v>599.7600000000001</v>
      </c>
      <c r="Z29">
        <f ca="1"/>
        <v>72</v>
      </c>
    </row>
    <row r="30" spans="1:29" x14ac:dyDescent="0.3">
      <c r="A30">
        <v>23</v>
      </c>
      <c r="B30" s="13">
        <v>18818.189999999999</v>
      </c>
      <c r="Q30" t="s">
        <v>64</v>
      </c>
      <c r="R30" t="s">
        <v>109</v>
      </c>
      <c r="S30" s="11">
        <v>6226.0800000000008</v>
      </c>
      <c r="T30" s="11">
        <v>109</v>
      </c>
      <c r="U30" s="11"/>
      <c r="V30" s="11">
        <f ca="1"/>
        <v>36</v>
      </c>
      <c r="W30" s="11" t="str">
        <f ca="1"/>
        <v>Product26</v>
      </c>
      <c r="X30" s="11" t="str">
        <f ca="1"/>
        <v>No.</v>
      </c>
      <c r="Y30" s="11">
        <f ca="1"/>
        <v>2761.9200000000005</v>
      </c>
      <c r="Z30">
        <f ca="1"/>
        <v>112</v>
      </c>
    </row>
    <row r="31" spans="1:29" x14ac:dyDescent="0.3">
      <c r="A31">
        <v>3</v>
      </c>
      <c r="B31" s="13">
        <v>20202.099999999995</v>
      </c>
      <c r="Q31" t="s">
        <v>66</v>
      </c>
      <c r="R31" t="s">
        <v>111</v>
      </c>
      <c r="S31" s="11">
        <v>4682.72</v>
      </c>
      <c r="T31" s="11">
        <v>112</v>
      </c>
      <c r="U31" s="11"/>
      <c r="V31" s="11">
        <f ca="1"/>
        <v>27</v>
      </c>
      <c r="W31" s="11" t="str">
        <f ca="1"/>
        <v>Product27</v>
      </c>
      <c r="X31" s="11" t="str">
        <f ca="1"/>
        <v>Lt</v>
      </c>
      <c r="Y31" s="11">
        <f ca="1"/>
        <v>6226.0800000000008</v>
      </c>
      <c r="Z31">
        <f ca="1"/>
        <v>109</v>
      </c>
    </row>
    <row r="32" spans="1:29" x14ac:dyDescent="0.3">
      <c r="A32">
        <v>20</v>
      </c>
      <c r="B32" s="13">
        <v>20482.78</v>
      </c>
      <c r="Q32" t="s">
        <v>68</v>
      </c>
      <c r="R32" t="s">
        <v>109</v>
      </c>
      <c r="S32" s="11">
        <v>5523.44</v>
      </c>
      <c r="T32" s="11">
        <v>104</v>
      </c>
      <c r="U32" s="11"/>
      <c r="V32" s="11">
        <f ca="1"/>
        <v>32</v>
      </c>
      <c r="W32" s="11" t="str">
        <f ca="1"/>
        <v>Product28</v>
      </c>
      <c r="X32" s="11" t="str">
        <f ca="1"/>
        <v>No.</v>
      </c>
      <c r="Y32" s="11">
        <f ca="1"/>
        <v>4682.72</v>
      </c>
      <c r="Z32">
        <f ca="1"/>
        <v>112</v>
      </c>
    </row>
    <row r="33" spans="1:36" x14ac:dyDescent="0.3">
      <c r="A33" t="s">
        <v>119</v>
      </c>
      <c r="B33" s="13">
        <v>401411.92</v>
      </c>
      <c r="Q33" t="s">
        <v>70</v>
      </c>
      <c r="R33" t="s">
        <v>110</v>
      </c>
      <c r="S33" s="11">
        <v>22945.919999999998</v>
      </c>
      <c r="T33" s="11">
        <v>114</v>
      </c>
      <c r="U33" s="11"/>
      <c r="V33" s="11">
        <f ca="1"/>
        <v>30</v>
      </c>
      <c r="W33" s="11" t="str">
        <f ca="1"/>
        <v>Product29</v>
      </c>
      <c r="X33" s="11" t="str">
        <f ca="1"/>
        <v>Lt</v>
      </c>
      <c r="Y33" s="11">
        <f ca="1"/>
        <v>5523.44</v>
      </c>
      <c r="Z33">
        <f ca="1"/>
        <v>104</v>
      </c>
    </row>
    <row r="34" spans="1:36" x14ac:dyDescent="0.3">
      <c r="Q34" t="s">
        <v>72</v>
      </c>
      <c r="R34" t="s">
        <v>9</v>
      </c>
      <c r="S34" s="11">
        <v>6249.5999999999995</v>
      </c>
      <c r="T34" s="11">
        <v>60</v>
      </c>
      <c r="U34" s="11"/>
      <c r="V34" s="11">
        <f ca="1"/>
        <v>2</v>
      </c>
      <c r="W34" s="11" t="str">
        <f ca="1"/>
        <v>Product30</v>
      </c>
      <c r="X34" s="11" t="str">
        <f ca="1"/>
        <v>Ft</v>
      </c>
      <c r="Y34" s="11">
        <f ca="1"/>
        <v>22945.919999999998</v>
      </c>
      <c r="Z34">
        <f ca="1"/>
        <v>114</v>
      </c>
    </row>
    <row r="35" spans="1:36" x14ac:dyDescent="0.3">
      <c r="Q35" t="s">
        <v>74</v>
      </c>
      <c r="R35" t="s">
        <v>9</v>
      </c>
      <c r="S35" s="11">
        <v>16329.72</v>
      </c>
      <c r="T35" s="11">
        <v>139</v>
      </c>
      <c r="U35" s="11"/>
      <c r="V35" s="11">
        <f ca="1"/>
        <v>26</v>
      </c>
      <c r="W35" s="11" t="str">
        <f ca="1"/>
        <v>Product31</v>
      </c>
      <c r="X35" s="11" t="str">
        <f ca="1"/>
        <v>Kg</v>
      </c>
      <c r="Y35" s="11">
        <f ca="1"/>
        <v>6249.5999999999995</v>
      </c>
      <c r="Z35">
        <f ca="1"/>
        <v>60</v>
      </c>
    </row>
    <row r="36" spans="1:36" x14ac:dyDescent="0.3">
      <c r="Q36" t="s">
        <v>76</v>
      </c>
      <c r="R36" t="s">
        <v>9</v>
      </c>
      <c r="S36" s="11">
        <v>13645.800000000001</v>
      </c>
      <c r="T36" s="11">
        <v>114</v>
      </c>
      <c r="U36" s="11"/>
      <c r="V36" s="11">
        <f ca="1"/>
        <v>6</v>
      </c>
      <c r="W36" s="11" t="str">
        <f ca="1"/>
        <v>Product32</v>
      </c>
      <c r="X36" s="11" t="str">
        <f ca="1"/>
        <v>Kg</v>
      </c>
      <c r="Y36" s="11">
        <f ca="1"/>
        <v>16329.72</v>
      </c>
      <c r="Z36">
        <f ca="1"/>
        <v>139</v>
      </c>
    </row>
    <row r="37" spans="1:36" x14ac:dyDescent="0.3">
      <c r="Q37" t="s">
        <v>78</v>
      </c>
      <c r="R37" t="s">
        <v>109</v>
      </c>
      <c r="S37" s="11">
        <v>8978.2000000000007</v>
      </c>
      <c r="T37" s="11">
        <v>154</v>
      </c>
      <c r="U37" s="11"/>
      <c r="V37" s="11">
        <f ca="1"/>
        <v>8</v>
      </c>
      <c r="W37" s="11" t="str">
        <f ca="1"/>
        <v>Product33</v>
      </c>
      <c r="X37" s="11" t="str">
        <f ca="1"/>
        <v>Kg</v>
      </c>
      <c r="Y37" s="11">
        <f ca="1"/>
        <v>13645.800000000001</v>
      </c>
      <c r="Z37">
        <f ca="1"/>
        <v>114</v>
      </c>
      <c r="AC37">
        <v>3</v>
      </c>
    </row>
    <row r="38" spans="1:36" x14ac:dyDescent="0.3">
      <c r="Q38" t="s">
        <v>80</v>
      </c>
      <c r="R38" t="s">
        <v>111</v>
      </c>
      <c r="S38" s="11">
        <v>703.5</v>
      </c>
      <c r="T38" s="11">
        <v>105</v>
      </c>
      <c r="U38" s="11"/>
      <c r="V38" s="11">
        <f ca="1"/>
        <v>19</v>
      </c>
      <c r="W38" s="11" t="str">
        <f ca="1"/>
        <v>Product34</v>
      </c>
      <c r="X38" s="11" t="str">
        <f ca="1"/>
        <v>Lt</v>
      </c>
      <c r="Y38" s="11">
        <f ca="1"/>
        <v>8978.2000000000007</v>
      </c>
      <c r="Z38">
        <f ca="1"/>
        <v>154</v>
      </c>
      <c r="AC38">
        <v>2</v>
      </c>
      <c r="AJ38" t="s">
        <v>141</v>
      </c>
    </row>
    <row r="39" spans="1:36" x14ac:dyDescent="0.3">
      <c r="Q39" t="s">
        <v>82</v>
      </c>
      <c r="R39" t="s">
        <v>9</v>
      </c>
      <c r="S39" s="11">
        <v>7222.5</v>
      </c>
      <c r="T39" s="11">
        <v>75</v>
      </c>
      <c r="U39" s="11"/>
      <c r="V39" s="11">
        <f ca="1"/>
        <v>40</v>
      </c>
      <c r="W39" s="11" t="str">
        <f ca="1"/>
        <v>Product35</v>
      </c>
      <c r="X39" s="11" t="str">
        <f ca="1"/>
        <v>No.</v>
      </c>
      <c r="Y39" s="11">
        <f ca="1"/>
        <v>703.5</v>
      </c>
      <c r="Z39">
        <f ca="1"/>
        <v>105</v>
      </c>
    </row>
    <row r="40" spans="1:36" x14ac:dyDescent="0.3">
      <c r="Q40" t="s">
        <v>84</v>
      </c>
      <c r="R40" t="s">
        <v>9</v>
      </c>
      <c r="S40" s="11">
        <v>5145.6000000000004</v>
      </c>
      <c r="T40" s="11">
        <v>60</v>
      </c>
      <c r="U40" s="11"/>
      <c r="V40" s="11">
        <f ca="1"/>
        <v>24</v>
      </c>
      <c r="W40" s="11" t="str">
        <f ca="1"/>
        <v>Product36</v>
      </c>
      <c r="X40" s="11" t="str">
        <f ca="1"/>
        <v>Kg</v>
      </c>
      <c r="Y40" s="11">
        <f ca="1"/>
        <v>7222.5</v>
      </c>
      <c r="Z40">
        <f ca="1"/>
        <v>75</v>
      </c>
    </row>
    <row r="41" spans="1:36" x14ac:dyDescent="0.3">
      <c r="Q41" t="s">
        <v>87</v>
      </c>
      <c r="R41" t="s">
        <v>9</v>
      </c>
      <c r="S41" s="11">
        <v>8871.1200000000008</v>
      </c>
      <c r="T41" s="11">
        <v>111</v>
      </c>
      <c r="U41" s="11"/>
      <c r="V41" s="11">
        <f ca="1"/>
        <v>31</v>
      </c>
      <c r="W41" s="11" t="str">
        <f ca="1"/>
        <v>Product37</v>
      </c>
      <c r="X41" s="11" t="str">
        <f ca="1"/>
        <v>Kg</v>
      </c>
      <c r="Y41" s="11">
        <f ca="1"/>
        <v>5145.6000000000004</v>
      </c>
      <c r="Z41">
        <f ca="1"/>
        <v>60</v>
      </c>
    </row>
    <row r="42" spans="1:36" x14ac:dyDescent="0.3">
      <c r="Q42" t="s">
        <v>89</v>
      </c>
      <c r="R42" t="s">
        <v>111</v>
      </c>
      <c r="S42" s="11">
        <v>3957.15</v>
      </c>
      <c r="T42" s="11">
        <v>93</v>
      </c>
      <c r="U42" s="11"/>
      <c r="V42" s="11">
        <f ca="1"/>
        <v>20</v>
      </c>
      <c r="W42" s="11" t="str">
        <f ca="1"/>
        <v>Product38</v>
      </c>
      <c r="X42" s="11" t="str">
        <f ca="1"/>
        <v>Kg</v>
      </c>
      <c r="Y42" s="11">
        <f ca="1"/>
        <v>8871.1200000000008</v>
      </c>
      <c r="Z42">
        <f ca="1"/>
        <v>111</v>
      </c>
    </row>
    <row r="43" spans="1:36" x14ac:dyDescent="0.3">
      <c r="Q43" t="s">
        <v>91</v>
      </c>
      <c r="R43" t="s">
        <v>9</v>
      </c>
      <c r="S43" s="11">
        <v>7718.4000000000005</v>
      </c>
      <c r="T43" s="11">
        <v>67</v>
      </c>
      <c r="U43" s="11"/>
      <c r="V43" s="11">
        <f ca="1"/>
        <v>35</v>
      </c>
      <c r="W43" s="11" t="str">
        <f ca="1"/>
        <v>Product39</v>
      </c>
      <c r="X43" s="11" t="str">
        <f ca="1"/>
        <v>No.</v>
      </c>
      <c r="Y43" s="11">
        <f ca="1"/>
        <v>3957.15</v>
      </c>
      <c r="Z43">
        <f ca="1"/>
        <v>93</v>
      </c>
    </row>
    <row r="44" spans="1:36" x14ac:dyDescent="0.3">
      <c r="Q44" t="s">
        <v>93</v>
      </c>
      <c r="R44" t="s">
        <v>110</v>
      </c>
      <c r="S44" s="11">
        <v>22952.16</v>
      </c>
      <c r="T44" s="11">
        <v>132</v>
      </c>
      <c r="U44" s="11"/>
      <c r="V44" s="11">
        <f ca="1"/>
        <v>23</v>
      </c>
      <c r="W44" s="11" t="str">
        <f ca="1"/>
        <v>Product40</v>
      </c>
      <c r="X44" s="11" t="str">
        <f ca="1"/>
        <v>Kg</v>
      </c>
      <c r="Y44" s="11">
        <f ca="1"/>
        <v>7718.4000000000005</v>
      </c>
      <c r="Z44">
        <f ca="1"/>
        <v>67</v>
      </c>
    </row>
    <row r="45" spans="1:36" x14ac:dyDescent="0.3">
      <c r="Q45" t="s">
        <v>95</v>
      </c>
      <c r="R45" t="s">
        <v>110</v>
      </c>
      <c r="S45" s="11">
        <v>20574</v>
      </c>
      <c r="T45" s="11">
        <v>127</v>
      </c>
      <c r="U45" s="11"/>
      <c r="V45" s="11">
        <f ca="1"/>
        <v>1</v>
      </c>
      <c r="W45" s="11" t="str">
        <f ca="1"/>
        <v>Product41</v>
      </c>
      <c r="X45" s="11" t="str">
        <f ca="1"/>
        <v>Ft</v>
      </c>
      <c r="Y45" s="11">
        <f ca="1"/>
        <v>22952.16</v>
      </c>
      <c r="Z45">
        <f ca="1"/>
        <v>132</v>
      </c>
    </row>
    <row r="46" spans="1:36" x14ac:dyDescent="0.3">
      <c r="Q46" t="s">
        <v>97</v>
      </c>
      <c r="R46" t="s">
        <v>9</v>
      </c>
      <c r="S46" s="11">
        <v>6064.8399999999992</v>
      </c>
      <c r="T46" s="11">
        <v>73</v>
      </c>
      <c r="V46" s="11">
        <f ca="1"/>
        <v>3</v>
      </c>
      <c r="W46" s="11" t="str">
        <f ca="1"/>
        <v>Product42</v>
      </c>
      <c r="X46" s="11" t="str">
        <f ca="1"/>
        <v>Ft</v>
      </c>
      <c r="Y46" s="11">
        <f ca="1"/>
        <v>20574</v>
      </c>
      <c r="Z46">
        <f ca="1"/>
        <v>127</v>
      </c>
    </row>
    <row r="47" spans="1:36" x14ac:dyDescent="0.3">
      <c r="Q47" t="s">
        <v>99</v>
      </c>
      <c r="R47" t="s">
        <v>9</v>
      </c>
      <c r="S47" s="11">
        <v>16333.92</v>
      </c>
      <c r="T47" s="11">
        <v>199</v>
      </c>
    </row>
  </sheetData>
  <autoFilter ref="L2:O14" xr:uid="{E985F690-BC77-4161-AD84-928D3E8456FB}">
    <sortState xmlns:xlrd2="http://schemas.microsoft.com/office/spreadsheetml/2017/richdata2" ref="L3:O14">
      <sortCondition ref="M2:M14"/>
    </sortState>
  </autoFilter>
  <pageMargins left="0.7" right="0.7" top="0.75" bottom="0.75" header="0.3" footer="0.3"/>
  <pageSetup orientation="portrait" horizontalDpi="1200" verticalDpi="1200" r:id="rId8"/>
  <drawing r:id="rId9"/>
  <legacyDrawing r:id="rId10"/>
  <mc:AlternateContent xmlns:mc="http://schemas.openxmlformats.org/markup-compatibility/2006">
    <mc:Choice Requires="x14">
      <controls>
        <mc:AlternateContent xmlns:mc="http://schemas.openxmlformats.org/markup-compatibility/2006">
          <mc:Choice Requires="x14">
            <control shapeId="5123" r:id="rId11" name="Check Box 3">
              <controlPr defaultSize="0" autoFill="0" autoLine="0" autoPict="0">
                <anchor moveWithCells="1">
                  <from>
                    <xdr:col>10</xdr:col>
                    <xdr:colOff>784860</xdr:colOff>
                    <xdr:row>28</xdr:row>
                    <xdr:rowOff>60960</xdr:rowOff>
                  </from>
                  <to>
                    <xdr:col>10</xdr:col>
                    <xdr:colOff>1165860</xdr:colOff>
                    <xdr:row>30</xdr:row>
                    <xdr:rowOff>114300</xdr:rowOff>
                  </to>
                </anchor>
              </controlPr>
            </control>
          </mc:Choice>
        </mc:AlternateContent>
        <mc:AlternateContent xmlns:mc="http://schemas.openxmlformats.org/markup-compatibility/2006">
          <mc:Choice Requires="x14">
            <control shapeId="5124" r:id="rId12" name="Check Box 4">
              <controlPr defaultSize="0" autoFill="0" autoLine="0" autoPict="0">
                <anchor moveWithCells="1">
                  <from>
                    <xdr:col>10</xdr:col>
                    <xdr:colOff>1363980</xdr:colOff>
                    <xdr:row>16</xdr:row>
                    <xdr:rowOff>22860</xdr:rowOff>
                  </from>
                  <to>
                    <xdr:col>11</xdr:col>
                    <xdr:colOff>137160</xdr:colOff>
                    <xdr:row>17</xdr:row>
                    <xdr:rowOff>175260</xdr:rowOff>
                  </to>
                </anchor>
              </controlPr>
            </control>
          </mc:Choice>
        </mc:AlternateContent>
        <mc:AlternateContent xmlns:mc="http://schemas.openxmlformats.org/markup-compatibility/2006">
          <mc:Choice Requires="x14">
            <control shapeId="5125" r:id="rId13" name="Check Box 5">
              <controlPr defaultSize="0" autoFill="0" autoLine="0" autoPict="0">
                <anchor moveWithCells="1">
                  <from>
                    <xdr:col>11</xdr:col>
                    <xdr:colOff>144780</xdr:colOff>
                    <xdr:row>16</xdr:row>
                    <xdr:rowOff>15240</xdr:rowOff>
                  </from>
                  <to>
                    <xdr:col>11</xdr:col>
                    <xdr:colOff>510540</xdr:colOff>
                    <xdr:row>17</xdr:row>
                    <xdr:rowOff>160020</xdr:rowOff>
                  </to>
                </anchor>
              </controlPr>
            </control>
          </mc:Choice>
        </mc:AlternateContent>
        <mc:AlternateContent xmlns:mc="http://schemas.openxmlformats.org/markup-compatibility/2006">
          <mc:Choice Requires="x14">
            <control shapeId="5126" r:id="rId14" name="Check Box 6">
              <controlPr defaultSize="0" autoFill="0" autoLine="0" autoPict="0">
                <anchor moveWithCells="1">
                  <from>
                    <xdr:col>12</xdr:col>
                    <xdr:colOff>106680</xdr:colOff>
                    <xdr:row>15</xdr:row>
                    <xdr:rowOff>152400</xdr:rowOff>
                  </from>
                  <to>
                    <xdr:col>12</xdr:col>
                    <xdr:colOff>464820</xdr:colOff>
                    <xdr:row>17</xdr:row>
                    <xdr:rowOff>114300</xdr:rowOff>
                  </to>
                </anchor>
              </controlPr>
            </control>
          </mc:Choice>
        </mc:AlternateContent>
        <mc:AlternateContent xmlns:mc="http://schemas.openxmlformats.org/markup-compatibility/2006">
          <mc:Choice Requires="x14">
            <control shapeId="5127" r:id="rId15" name="Scroll Bar 7">
              <controlPr defaultSize="0" autoPict="0">
                <anchor moveWithCells="1">
                  <from>
                    <xdr:col>26</xdr:col>
                    <xdr:colOff>784860</xdr:colOff>
                    <xdr:row>14</xdr:row>
                    <xdr:rowOff>45720</xdr:rowOff>
                  </from>
                  <to>
                    <xdr:col>26</xdr:col>
                    <xdr:colOff>1013460</xdr:colOff>
                    <xdr:row>25</xdr:row>
                    <xdr:rowOff>15240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E283-56D6-4652-9CF7-95842A9C2B8C}">
  <sheetPr codeName="Sheet5"/>
  <dimension ref="A1"/>
  <sheetViews>
    <sheetView workbookViewId="0">
      <selection activeCell="C29" sqref="C29:D2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Input Data</vt:lpstr>
      <vt:lpstr>Dashboard</vt:lpstr>
      <vt:lpstr>Master Data</vt:lpstr>
      <vt:lpstr>Analysis</vt:lpstr>
      <vt:lpstr>Icons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Hardik Patel</cp:lastModifiedBy>
  <dcterms:created xsi:type="dcterms:W3CDTF">2021-11-03T11:40:02Z</dcterms:created>
  <dcterms:modified xsi:type="dcterms:W3CDTF">2024-03-26T20:15:18Z</dcterms:modified>
</cp:coreProperties>
</file>