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Физон\"/>
    </mc:Choice>
  </mc:AlternateContent>
  <xr:revisionPtr revIDLastSave="0" documentId="13_ncr:1_{B73BD880-F031-4DCB-B591-BCE219C083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6" i="1" l="1"/>
  <c r="H16" i="1"/>
  <c r="E16" i="1"/>
  <c r="B16" i="1"/>
  <c r="J15" i="1"/>
  <c r="I15" i="1"/>
  <c r="G15" i="1"/>
  <c r="F15" i="1"/>
  <c r="D15" i="1"/>
  <c r="C15" i="1"/>
  <c r="J14" i="1"/>
  <c r="I14" i="1"/>
  <c r="G14" i="1"/>
  <c r="F14" i="1"/>
  <c r="D14" i="1"/>
  <c r="C14" i="1"/>
  <c r="J13" i="1"/>
  <c r="J16" i="1" s="1"/>
  <c r="I13" i="1"/>
  <c r="G13" i="1"/>
  <c r="G16" i="1" s="1"/>
  <c r="F13" i="1"/>
  <c r="F16" i="1" s="1"/>
  <c r="D13" i="1"/>
  <c r="D16" i="1" s="1"/>
  <c r="C13" i="1"/>
  <c r="C16" i="1" s="1"/>
  <c r="H7" i="1"/>
  <c r="E7" i="1"/>
  <c r="B7" i="1"/>
  <c r="J6" i="1"/>
  <c r="I6" i="1"/>
  <c r="G6" i="1"/>
  <c r="F6" i="1"/>
  <c r="D6" i="1"/>
  <c r="C6" i="1"/>
  <c r="J5" i="1"/>
  <c r="I5" i="1"/>
  <c r="G5" i="1"/>
  <c r="F5" i="1"/>
  <c r="D5" i="1"/>
  <c r="C5" i="1"/>
  <c r="J4" i="1"/>
  <c r="J7" i="1" s="1"/>
  <c r="I4" i="1"/>
  <c r="I7" i="1" s="1"/>
  <c r="G4" i="1"/>
  <c r="G7" i="1" s="1"/>
  <c r="F4" i="1"/>
  <c r="F7" i="1" s="1"/>
  <c r="D4" i="1"/>
  <c r="D7" i="1" s="1"/>
  <c r="C4" i="1"/>
  <c r="C7" i="1" s="1"/>
</calcChain>
</file>

<file path=xl/sharedStrings.xml><?xml version="1.0" encoding="utf-8"?>
<sst xmlns="http://schemas.openxmlformats.org/spreadsheetml/2006/main" count="40" uniqueCount="21">
  <si>
    <t>Пластилин</t>
  </si>
  <si>
    <t>α_01</t>
  </si>
  <si>
    <t>g=</t>
  </si>
  <si>
    <t>15°</t>
  </si>
  <si>
    <t>10°</t>
  </si>
  <si>
    <t>5°</t>
  </si>
  <si>
    <t>L=</t>
  </si>
  <si>
    <t xml:space="preserve">№ 
п.п 
</t>
  </si>
  <si>
    <t xml:space="preserve">α 
град </t>
  </si>
  <si>
    <t>∆E 
Дж</t>
  </si>
  <si>
    <t xml:space="preserve">δ
- 
</t>
  </si>
  <si>
    <t xml:space="preserve">δ
- </t>
  </si>
  <si>
    <t>m_1=</t>
  </si>
  <si>
    <t>m_2=</t>
  </si>
  <si>
    <t>среднее
значение</t>
  </si>
  <si>
    <t>Таблица 1.4</t>
  </si>
  <si>
    <t>Металл</t>
  </si>
  <si>
    <t xml:space="preserve">15° </t>
  </si>
  <si>
    <t xml:space="preserve">10° </t>
  </si>
  <si>
    <t xml:space="preserve">5° </t>
  </si>
  <si>
    <t>Таблица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</si>
</sst>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3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8"/>
  <sheetViews>
    <sheetView tabSelected="1" zoomScale="160" zoomScaleNormal="160" workbookViewId="0">
      <selection activeCell="F7" sqref="F7"/>
    </sheetView>
  </sheetViews>
  <sheetFormatPr defaultColWidth="14.42578125" defaultRowHeight="15.75" customHeight="1" x14ac:dyDescent="0.2"/>
  <cols>
    <col min="1" max="1" width="10.7109375" customWidth="1"/>
    <col min="2" max="2" width="7.85546875" customWidth="1"/>
    <col min="3" max="3" width="10.140625" customWidth="1"/>
    <col min="4" max="4" width="11.140625" customWidth="1"/>
    <col min="5" max="5" width="9.42578125" customWidth="1"/>
    <col min="6" max="6" width="11.140625" customWidth="1"/>
    <col min="7" max="7" width="11.5703125" customWidth="1"/>
    <col min="8" max="8" width="7.7109375" customWidth="1"/>
    <col min="9" max="9" width="10.42578125" customWidth="1"/>
    <col min="10" max="10" width="11" customWidth="1"/>
    <col min="12" max="12" width="6.85546875" customWidth="1"/>
    <col min="13" max="13" width="7.42578125" customWidth="1"/>
  </cols>
  <sheetData>
    <row r="1" spans="1:13" ht="12.75" x14ac:dyDescent="0.2">
      <c r="A1" s="1" t="s">
        <v>0</v>
      </c>
      <c r="B1" s="10" t="s">
        <v>1</v>
      </c>
      <c r="C1" s="11"/>
      <c r="D1" s="11"/>
      <c r="E1" s="11"/>
      <c r="F1" s="11"/>
      <c r="G1" s="11"/>
      <c r="H1" s="11"/>
      <c r="I1" s="11"/>
      <c r="J1" s="11"/>
      <c r="K1" s="2"/>
      <c r="L1" s="3" t="s">
        <v>2</v>
      </c>
      <c r="M1" s="3">
        <v>9.8000000000000007</v>
      </c>
    </row>
    <row r="2" spans="1:13" ht="17.25" customHeight="1" x14ac:dyDescent="0.2">
      <c r="A2" s="1" t="s">
        <v>0</v>
      </c>
      <c r="B2" s="10" t="s">
        <v>3</v>
      </c>
      <c r="C2" s="11"/>
      <c r="D2" s="11"/>
      <c r="E2" s="10" t="s">
        <v>4</v>
      </c>
      <c r="F2" s="11"/>
      <c r="G2" s="11"/>
      <c r="H2" s="10" t="s">
        <v>5</v>
      </c>
      <c r="I2" s="11"/>
      <c r="J2" s="11"/>
      <c r="K2" s="2"/>
      <c r="L2" s="3" t="s">
        <v>6</v>
      </c>
      <c r="M2" s="3">
        <v>0.31</v>
      </c>
    </row>
    <row r="3" spans="1:13" ht="27" customHeight="1" x14ac:dyDescent="0.2">
      <c r="A3" s="1" t="s">
        <v>7</v>
      </c>
      <c r="B3" s="4" t="s">
        <v>8</v>
      </c>
      <c r="C3" s="4" t="s">
        <v>9</v>
      </c>
      <c r="D3" s="4" t="s">
        <v>10</v>
      </c>
      <c r="E3" s="4" t="s">
        <v>8</v>
      </c>
      <c r="F3" s="4" t="s">
        <v>9</v>
      </c>
      <c r="G3" s="4" t="s">
        <v>11</v>
      </c>
      <c r="H3" s="4" t="s">
        <v>8</v>
      </c>
      <c r="I3" s="4" t="s">
        <v>9</v>
      </c>
      <c r="J3" s="4" t="s">
        <v>11</v>
      </c>
      <c r="K3" s="2"/>
      <c r="L3" s="5" t="s">
        <v>12</v>
      </c>
      <c r="M3" s="3">
        <v>0.191</v>
      </c>
    </row>
    <row r="4" spans="1:13" ht="12.75" x14ac:dyDescent="0.2">
      <c r="A4" s="1">
        <v>1</v>
      </c>
      <c r="B4" s="4">
        <v>7.25</v>
      </c>
      <c r="C4" s="6">
        <f>ROUND(2*M1*M2*M4*((SIN(RADIANS(15/2))^2)-(SIN(RADIANS(B4/2))^2)),5)</f>
        <v>1.3469999999999999E-2</v>
      </c>
      <c r="D4" s="6">
        <f t="shared" ref="D4:D6" si="0">ROUND(1-2*(SIN(RADIANS(B4/2))/SIN(RADIANS(15/2)))^2,5)</f>
        <v>0.53073000000000004</v>
      </c>
      <c r="E4" s="4">
        <v>5.25</v>
      </c>
      <c r="F4" s="6">
        <f>ROUND(2*M1*M2*M4*((SIN(RADIANS(10/2))^2)-(SIN(RADIANS(E4/2))^2)),5)</f>
        <v>5.6800000000000002E-3</v>
      </c>
      <c r="G4" s="6">
        <f t="shared" ref="G4:G6" si="1">ROUND(1-2*(SIN(RADIANS(E4/2))/SIN(RADIANS(10/2)))^2,5)</f>
        <v>0.44774000000000003</v>
      </c>
      <c r="H4" s="4">
        <v>3</v>
      </c>
      <c r="I4" s="6">
        <f>ROUND(2*M1*M2*M4*((SIN(RADIANS(5/2))^2)-(SIN(RADIANS(H4/2))^2)),5)</f>
        <v>1.2600000000000001E-3</v>
      </c>
      <c r="J4" s="6">
        <f t="shared" ref="J4:J6" si="2">ROUND(1-2*(SIN(RADIANS(H4/2))/SIN(RADIANS(5/2)))^2,5)</f>
        <v>0.27971000000000001</v>
      </c>
      <c r="K4" s="2"/>
      <c r="L4" s="3" t="s">
        <v>13</v>
      </c>
      <c r="M4" s="5">
        <v>0.17</v>
      </c>
    </row>
    <row r="5" spans="1:13" ht="12.75" x14ac:dyDescent="0.2">
      <c r="A5" s="1">
        <v>2</v>
      </c>
      <c r="B5" s="4">
        <v>7</v>
      </c>
      <c r="C5" s="6">
        <f>ROUND(2*M1*M2*M4*((SIN(RADIANS(15/2))^2)-(SIN(RADIANS(B5/2))^2)),5)</f>
        <v>1.375E-2</v>
      </c>
      <c r="D5" s="6">
        <f t="shared" si="0"/>
        <v>0.56249000000000005</v>
      </c>
      <c r="E5" s="4">
        <v>5.25</v>
      </c>
      <c r="F5" s="7">
        <f>ROUND(2*M1*M2*M4*((SIN(RADIANS(10/2))^2)-(SIN(RADIANS(E5/2))^2)),5)</f>
        <v>5.6800000000000002E-3</v>
      </c>
      <c r="G5" s="6">
        <f t="shared" si="1"/>
        <v>0.44774000000000003</v>
      </c>
      <c r="H5" s="4">
        <v>3</v>
      </c>
      <c r="I5" s="6">
        <f>ROUND(2*M1*M2*M4*((SIN(RADIANS(5/2))^2)-(SIN(RADIANS(H5/2))^2)),5)</f>
        <v>1.2600000000000001E-3</v>
      </c>
      <c r="J5" s="7">
        <f t="shared" si="2"/>
        <v>0.27971000000000001</v>
      </c>
      <c r="K5" s="2"/>
    </row>
    <row r="6" spans="1:13" ht="12.75" x14ac:dyDescent="0.2">
      <c r="A6" s="1">
        <v>3</v>
      </c>
      <c r="B6" s="4">
        <v>7</v>
      </c>
      <c r="C6" s="6">
        <f>ROUND(2*M1*M2*M4*((SIN(RADIANS(15/2))^2)-(SIN(RADIANS(B5/2))^2)),5)</f>
        <v>1.375E-2</v>
      </c>
      <c r="D6" s="6">
        <f t="shared" si="0"/>
        <v>0.56249000000000005</v>
      </c>
      <c r="E6" s="4">
        <v>5</v>
      </c>
      <c r="F6" s="6">
        <f>ROUND(2*M1*M2*M4*((SIN(RADIANS(10/2))^2)-(SIN(RADIANS(E6/2))^2)),5)</f>
        <v>5.8799999999999998E-3</v>
      </c>
      <c r="G6" s="6">
        <f t="shared" si="1"/>
        <v>0.49904999999999999</v>
      </c>
      <c r="H6" s="4">
        <v>3</v>
      </c>
      <c r="I6" s="6">
        <f>ROUND(2*M1*M2*M4*((SIN(RADIANS(5/2))^2)-(SIN(RADIANS(H6/2))^2)),5)</f>
        <v>1.2600000000000001E-3</v>
      </c>
      <c r="J6" s="6">
        <f t="shared" si="2"/>
        <v>0.27971000000000001</v>
      </c>
      <c r="K6" s="2"/>
    </row>
    <row r="7" spans="1:13" ht="12.75" x14ac:dyDescent="0.2">
      <c r="A7" s="1" t="s">
        <v>14</v>
      </c>
      <c r="B7" s="6">
        <f>ROUND(AVERAGE(B4:B6), 2)</f>
        <v>7.08</v>
      </c>
      <c r="C7" s="6">
        <f t="shared" ref="C7:D7" si="3">ROUND( AVERAGE(C4:C6), 5)</f>
        <v>1.366E-2</v>
      </c>
      <c r="D7" s="6">
        <f t="shared" si="3"/>
        <v>0.55189999999999995</v>
      </c>
      <c r="E7" s="6">
        <f>ROUND(AVERAGE(E4:E6), 2)</f>
        <v>5.17</v>
      </c>
      <c r="F7" s="6">
        <f t="shared" ref="F7:G7" si="4">ROUND(AVERAGE(F4:F6), 5)</f>
        <v>5.7499999999999999E-3</v>
      </c>
      <c r="G7" s="6">
        <f t="shared" si="4"/>
        <v>0.46483999999999998</v>
      </c>
      <c r="H7" s="6">
        <f t="shared" ref="H7:I7" si="5">ROUND( AVERAGE(H4:H6), 5)</f>
        <v>3</v>
      </c>
      <c r="I7" s="6">
        <f t="shared" si="5"/>
        <v>1.2600000000000001E-3</v>
      </c>
      <c r="J7" s="6">
        <f>ROUND(AVERAGE(J4:J6), 5)</f>
        <v>0.27971000000000001</v>
      </c>
      <c r="K7" s="2"/>
    </row>
    <row r="8" spans="1:13" ht="12.75" x14ac:dyDescent="0.2">
      <c r="A8" s="12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2"/>
    </row>
    <row r="9" spans="1:13" ht="12.75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2"/>
    </row>
    <row r="10" spans="1:13" ht="12.75" x14ac:dyDescent="0.2">
      <c r="A10" s="1" t="s">
        <v>0</v>
      </c>
      <c r="B10" s="12" t="s">
        <v>1</v>
      </c>
      <c r="C10" s="11"/>
      <c r="D10" s="11"/>
      <c r="E10" s="11"/>
      <c r="F10" s="11"/>
      <c r="G10" s="11"/>
      <c r="H10" s="11"/>
      <c r="I10" s="11"/>
      <c r="J10" s="11"/>
      <c r="K10" s="2"/>
    </row>
    <row r="11" spans="1:13" ht="12.75" x14ac:dyDescent="0.2">
      <c r="A11" s="1" t="s">
        <v>16</v>
      </c>
      <c r="B11" s="12" t="s">
        <v>17</v>
      </c>
      <c r="C11" s="11"/>
      <c r="D11" s="11"/>
      <c r="E11" s="12" t="s">
        <v>18</v>
      </c>
      <c r="F11" s="11"/>
      <c r="G11" s="11"/>
      <c r="H11" s="12" t="s">
        <v>19</v>
      </c>
      <c r="I11" s="11"/>
      <c r="J11" s="11"/>
      <c r="K11" s="9"/>
    </row>
    <row r="12" spans="1:13" ht="31.5" customHeight="1" x14ac:dyDescent="0.2">
      <c r="A12" s="1" t="s">
        <v>7</v>
      </c>
      <c r="B12" s="1" t="s">
        <v>8</v>
      </c>
      <c r="C12" s="1" t="s">
        <v>9</v>
      </c>
      <c r="D12" s="1" t="s">
        <v>11</v>
      </c>
      <c r="E12" s="1" t="s">
        <v>8</v>
      </c>
      <c r="F12" s="1" t="s">
        <v>9</v>
      </c>
      <c r="G12" s="1" t="s">
        <v>11</v>
      </c>
      <c r="H12" s="1" t="s">
        <v>8</v>
      </c>
      <c r="I12" s="1" t="s">
        <v>9</v>
      </c>
      <c r="J12" s="1" t="s">
        <v>11</v>
      </c>
      <c r="K12" s="9"/>
    </row>
    <row r="13" spans="1:13" ht="12.75" x14ac:dyDescent="0.2">
      <c r="A13" s="1">
        <v>1</v>
      </c>
      <c r="B13" s="1">
        <v>8</v>
      </c>
      <c r="C13" s="7">
        <f>ROUND(2*M1*M2*(M3*(SIN(RADIANS(15/2))^2-SIN(RADIANS(B13/2))^2)-M4*(SIN(RADIANS(B13/2))^2)),5)</f>
        <v>9.1000000000000004E-3</v>
      </c>
      <c r="D13" s="7">
        <f t="shared" ref="D13:D15" si="6">ROUND(1-2*(SIN(RADIANS(B13/2))/SIN(RADIANS(15/2)))^2,5)</f>
        <v>0.42877999999999999</v>
      </c>
      <c r="E13" s="1">
        <v>6</v>
      </c>
      <c r="F13" s="7">
        <f>ROUND(2*M1*M2*(M3*(SIN(RADIANS(10/2))^2-SIN(RADIANS(E13/2))^2)-M4*(SIN(RADIANS(E13/2))^2)),5)</f>
        <v>2.81E-3</v>
      </c>
      <c r="G13" s="7">
        <f t="shared" ref="G13:G15" si="7">ROUND(1-2*(SIN(RADIANS(E13/2))/SIN(RADIANS(10/2)))^2,5)</f>
        <v>0.27883000000000002</v>
      </c>
      <c r="H13" s="1">
        <v>3.5</v>
      </c>
      <c r="I13" s="7">
        <f>ROUND(2*M1*M2*(M3*(SIN(RADIANS(5/2))^2-SIN(RADIANS(H13/2))^2)-M4*(SIN(RADIANS(H13/2))^2)),5)</f>
        <v>1.6000000000000001E-4</v>
      </c>
      <c r="J13" s="7">
        <f t="shared" ref="J13:J15" si="8">ROUND(1-2*(SIN(RADIANS(H13/2))/SIN(RADIANS(5/2)))^2,5)</f>
        <v>1.968E-2</v>
      </c>
      <c r="K13" s="9"/>
    </row>
    <row r="14" spans="1:13" ht="12.75" x14ac:dyDescent="0.2">
      <c r="A14" s="1">
        <v>2</v>
      </c>
      <c r="B14" s="1">
        <v>8.25</v>
      </c>
      <c r="C14" s="7">
        <f>ROUND(2*M1*M2*(M3*(SIN(RADIANS(15/2))^2-SIN(RADIANS(B14/2))^2)-M4*(SIN(RADIANS(B14/2))^2)),5)</f>
        <v>8.4200000000000004E-3</v>
      </c>
      <c r="D14" s="7">
        <f t="shared" si="6"/>
        <v>0.39257999999999998</v>
      </c>
      <c r="E14" s="1">
        <v>6.25</v>
      </c>
      <c r="F14" s="7">
        <f>ROUND(2*M1*M2*(M3*(SIN(RADIANS(10/2))^2-SIN(RADIANS(E14/2))^2)-M4*(SIN(RADIANS(E14/2))^2)),5)</f>
        <v>2.3E-3</v>
      </c>
      <c r="G14" s="7">
        <f t="shared" si="7"/>
        <v>0.21754000000000001</v>
      </c>
      <c r="H14" s="1">
        <v>3.5</v>
      </c>
      <c r="I14" s="7">
        <f>ROUND(2*M1*M2*(M3*(SIN(RADIANS(5/2))^2-SIN(RADIANS(H14/2))^2)-M4*(SIN(RADIANS(H14/2))^2)),5)</f>
        <v>1.6000000000000001E-4</v>
      </c>
      <c r="J14" s="7">
        <f t="shared" si="8"/>
        <v>1.968E-2</v>
      </c>
      <c r="K14" s="9"/>
    </row>
    <row r="15" spans="1:13" ht="12.75" x14ac:dyDescent="0.2">
      <c r="A15" s="1">
        <v>3</v>
      </c>
      <c r="B15" s="1">
        <v>8</v>
      </c>
      <c r="C15" s="7">
        <f>ROUND(2*M1*M2*(M3*(SIN(RADIANS(15/2))^2-SIN(RADIANS(B15/2))^2)-M4*(SIN(RADIANS(B15/2))^2)),5)</f>
        <v>9.1000000000000004E-3</v>
      </c>
      <c r="D15" s="7">
        <f t="shared" si="6"/>
        <v>0.42877999999999999</v>
      </c>
      <c r="E15" s="1">
        <v>6</v>
      </c>
      <c r="F15" s="7">
        <f>ROUND(2*M1*M2*(M3*(SIN(RADIANS(10/2))^2-SIN(RADIANS(E15/2))^2)-M4*(SIN(RADIANS(E15/2))^2)),5)</f>
        <v>2.81E-3</v>
      </c>
      <c r="G15" s="7">
        <f t="shared" si="7"/>
        <v>0.27883000000000002</v>
      </c>
      <c r="H15" s="1">
        <v>3.5</v>
      </c>
      <c r="I15" s="7">
        <f>ROUND(2*M1*M2*(M3*(SIN(RADIANS(5/2))^2-SIN(RADIANS(H15/2))^2)-M4*(SIN(RADIANS(H15/2))^2)),5)</f>
        <v>1.6000000000000001E-4</v>
      </c>
      <c r="J15" s="7">
        <f t="shared" si="8"/>
        <v>1.968E-2</v>
      </c>
      <c r="K15" s="9"/>
    </row>
    <row r="16" spans="1:13" ht="12.75" x14ac:dyDescent="0.2">
      <c r="A16" s="1" t="s">
        <v>14</v>
      </c>
      <c r="B16" s="7">
        <f>ROUND(AVERAGE(B12:B15), 2)</f>
        <v>8.08</v>
      </c>
      <c r="C16" s="7">
        <f t="shared" ref="C16:D16" si="9">ROUND(AVERAGE(C13:C15), 5)</f>
        <v>8.8699999999999994E-3</v>
      </c>
      <c r="D16" s="7">
        <f t="shared" si="9"/>
        <v>0.41671000000000002</v>
      </c>
      <c r="E16" s="7">
        <f>ROUND(AVERAGE(E12:E15), 2)</f>
        <v>6.08</v>
      </c>
      <c r="F16" s="7">
        <f t="shared" ref="F16:G16" si="10">ROUND(AVERAGE(F13:F15), 5)</f>
        <v>2.64E-3</v>
      </c>
      <c r="G16" s="7">
        <f t="shared" si="10"/>
        <v>0.25840000000000002</v>
      </c>
      <c r="H16" s="7">
        <f>ROUND(AVERAGE(H12:H15), 2)</f>
        <v>3.5</v>
      </c>
      <c r="I16" s="7">
        <f>ROUND(AVERAGE(I13:I15), 5)</f>
        <v>1.6000000000000001E-4</v>
      </c>
      <c r="J16" s="7">
        <f>ROUND(AVERAGE(J13:J15), 5)</f>
        <v>1.968E-2</v>
      </c>
      <c r="K16" s="9"/>
    </row>
    <row r="17" spans="1:11" ht="12.75" x14ac:dyDescent="0.2">
      <c r="A17" s="12" t="s">
        <v>20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1" ht="12.75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</row>
  </sheetData>
  <mergeCells count="10">
    <mergeCell ref="B10:J10"/>
    <mergeCell ref="B11:D11"/>
    <mergeCell ref="A17:J17"/>
    <mergeCell ref="E11:G11"/>
    <mergeCell ref="H11:J11"/>
    <mergeCell ref="B2:D2"/>
    <mergeCell ref="H2:J2"/>
    <mergeCell ref="E2:G2"/>
    <mergeCell ref="B1:J1"/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Аксёнов</cp:lastModifiedBy>
  <dcterms:modified xsi:type="dcterms:W3CDTF">2020-05-12T05:21:22Z</dcterms:modified>
</cp:coreProperties>
</file>