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Универ\Методы оптимизации\ЛР6\"/>
    </mc:Choice>
  </mc:AlternateContent>
  <xr:revisionPtr revIDLastSave="0" documentId="13_ncr:1_{9C6A6F00-0625-4163-BE22-93004EA3E4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шение СЛАУ" sheetId="5" r:id="rId1"/>
    <sheet name="Решение АУ" sheetId="6" r:id="rId2"/>
    <sheet name="МНК" sheetId="8" r:id="rId3"/>
    <sheet name="Задача оптимизации" sheetId="9" r:id="rId4"/>
    <sheet name="Прикладная задача1" sheetId="10" r:id="rId5"/>
    <sheet name="Прикладная задача2" sheetId="13" r:id="rId6"/>
    <sheet name="Прикладная задача3" sheetId="14" r:id="rId7"/>
  </sheets>
  <definedNames>
    <definedName name="anscount" hidden="1">1</definedName>
    <definedName name="solver_adj" localSheetId="5" hidden="1">'Прикладная задача2'!$C$16:$D$16</definedName>
    <definedName name="solver_adj" localSheetId="6" hidden="1">'Прикладная задача3'!$C$17:$D$17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cvg" localSheetId="0" hidden="1">0.0001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0" hidden="1">1</definedName>
    <definedName name="solver_eng" localSheetId="3" hidden="1">1</definedName>
    <definedName name="solver_eng" localSheetId="2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1" hidden="1">1</definedName>
    <definedName name="solver_eng" localSheetId="0" hidden="1">2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est" localSheetId="0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itr" localSheetId="0" hidden="1">2147483647</definedName>
    <definedName name="solver_lhs0" localSheetId="4" hidden="1">'Прикладная задача1'!$H$7</definedName>
    <definedName name="solver_lhs1" localSheetId="3" hidden="1">'Задача оптимизации'!#REF!</definedName>
    <definedName name="solver_lhs1" localSheetId="4" hidden="1">'Прикладная задача1'!$H$9</definedName>
    <definedName name="solver_lhs1" localSheetId="5" hidden="1">'Прикладная задача2'!$C$16:$D$16</definedName>
    <definedName name="solver_lhs1" localSheetId="6" hidden="1">'Прикладная задача3'!$C$17:$D$17</definedName>
    <definedName name="solver_lhs1" localSheetId="0" hidden="1">'Решение СЛАУ'!$C$23</definedName>
    <definedName name="solver_lhs2" localSheetId="3" hidden="1">'Задача оптимизации'!#REF!</definedName>
    <definedName name="solver_lhs2" localSheetId="4" hidden="1">'Прикладная задача1'!$H$9</definedName>
    <definedName name="solver_lhs2" localSheetId="5" hidden="1">'Прикладная задача2'!$H$7</definedName>
    <definedName name="solver_lhs2" localSheetId="6" hidden="1">'Прикладная задача3'!$H$7</definedName>
    <definedName name="solver_lhs2" localSheetId="0" hidden="1">'Решение СЛАУ'!$C$24</definedName>
    <definedName name="solver_lhs3" localSheetId="3" hidden="1">'Задача оптимизации'!$G$23</definedName>
    <definedName name="solver_lhs3" localSheetId="4" hidden="1">'Прикладная задача1'!$H$9</definedName>
    <definedName name="solver_lhs3" localSheetId="5" hidden="1">'Прикладная задача2'!$H$8</definedName>
    <definedName name="solver_lhs3" localSheetId="6" hidden="1">'Прикладная задача3'!$H$8</definedName>
    <definedName name="solver_lhs3" localSheetId="0" hidden="1">'Решение СЛАУ'!$C$25</definedName>
    <definedName name="solver_lhs4" localSheetId="3" hidden="1">'Задача оптимизации'!$G$23</definedName>
    <definedName name="solver_lhs4" localSheetId="4" hidden="1">'Прикладная задача1'!$H$9</definedName>
    <definedName name="solver_lhs4" localSheetId="5" hidden="1">'Прикладная задача2'!$H$8</definedName>
    <definedName name="solver_lhs4" localSheetId="6" hidden="1">'Прикладная задача3'!$H$8</definedName>
    <definedName name="solver_lhs4" localSheetId="0" hidden="1">'Решение СЛАУ'!$C$26</definedName>
    <definedName name="solver_lhs5" localSheetId="4" hidden="1">'Прикладная задача1'!$H$9</definedName>
    <definedName name="solver_lhs6" localSheetId="4" hidden="1">'Прикладная задача1'!$H$9</definedName>
    <definedName name="solver_lhs7" localSheetId="4" hidden="1">'Прикладная задача1'!$H$9</definedName>
    <definedName name="solver_lin" localSheetId="5" hidden="1">1</definedName>
    <definedName name="solver_lin" localSheetId="6" hidden="1">1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0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0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rt" localSheetId="0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0" hidden="1">2</definedName>
    <definedName name="solver_neg" localSheetId="3" hidden="1">1</definedName>
    <definedName name="solver_neg" localSheetId="2" hidden="1">1</definedName>
    <definedName name="solver_neg" localSheetId="4" hidden="1">2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eg" localSheetId="0" hidden="1">1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0" hidden="1">2147483647</definedName>
    <definedName name="solver_num" localSheetId="3" hidden="1">0</definedName>
    <definedName name="solver_num" localSheetId="2" hidden="1">0</definedName>
    <definedName name="solver_num" localSheetId="4" hidden="1">0</definedName>
    <definedName name="solver_num" localSheetId="5" hidden="1">3</definedName>
    <definedName name="solver_num" localSheetId="6" hidden="1">3</definedName>
    <definedName name="solver_num" localSheetId="1" hidden="1">0</definedName>
    <definedName name="solver_num" localSheetId="0" hidden="1">0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nwt" localSheetId="0" hidden="1">1</definedName>
    <definedName name="solver_opt" localSheetId="5" hidden="1">'Прикладная задача2'!$H$6</definedName>
    <definedName name="solver_opt" localSheetId="6" hidden="1">'Прикладная задача3'!$H$6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e" localSheetId="0" hidden="1">0.000001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0" hidden="1">1</definedName>
    <definedName name="solver_rel0" localSheetId="4" hidden="1">3</definedName>
    <definedName name="solver_rel1" localSheetId="3" hidden="1">2</definedName>
    <definedName name="solver_rel1" localSheetId="4" hidden="1">1</definedName>
    <definedName name="solver_rel1" localSheetId="5" hidden="1">4</definedName>
    <definedName name="solver_rel1" localSheetId="6" hidden="1">4</definedName>
    <definedName name="solver_rel1" localSheetId="0" hidden="1">2</definedName>
    <definedName name="solver_rel2" localSheetId="3" hidden="1">1</definedName>
    <definedName name="solver_rel2" localSheetId="4" hidden="1">1</definedName>
    <definedName name="solver_rel2" localSheetId="5" hidden="1">2</definedName>
    <definedName name="solver_rel2" localSheetId="6" hidden="1">3</definedName>
    <definedName name="solver_rel2" localSheetId="0" hidden="1">2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0" hidden="1">2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1</definedName>
    <definedName name="solver_rel4" localSheetId="0" hidden="1">2</definedName>
    <definedName name="solver_rel5" localSheetId="4" hidden="1">1</definedName>
    <definedName name="solver_rel6" localSheetId="4" hidden="1">1</definedName>
    <definedName name="solver_rel7" localSheetId="4" hidden="1">1</definedName>
    <definedName name="solver_rhs0" localSheetId="4" hidden="1">'Прикладная задача1'!#REF!</definedName>
    <definedName name="solver_rhs1" localSheetId="3" hidden="1">'Задача оптимизации'!#REF!</definedName>
    <definedName name="solver_rhs1" localSheetId="4" hidden="1">'Прикладная задача1'!$C$14</definedName>
    <definedName name="solver_rhs1" localSheetId="5" hidden="1">целое</definedName>
    <definedName name="solver_rhs1" localSheetId="6" hidden="1">целое</definedName>
    <definedName name="solver_rhs1" localSheetId="0" hidden="1">-5</definedName>
    <definedName name="solver_rhs2" localSheetId="3" hidden="1">'Задача оптимизации'!#REF!</definedName>
    <definedName name="solver_rhs2" localSheetId="4" hidden="1">'Прикладная задача1'!$C$14</definedName>
    <definedName name="solver_rhs2" localSheetId="5" hidden="1">'Прикладная задача2'!$C$12</definedName>
    <definedName name="solver_rhs2" localSheetId="6" hidden="1">'Прикладная задача3'!$C$12</definedName>
    <definedName name="solver_rhs2" localSheetId="0" hidden="1">6</definedName>
    <definedName name="solver_rhs3" localSheetId="3" hidden="1">'Задача оптимизации'!$H$13</definedName>
    <definedName name="solver_rhs3" localSheetId="4" hidden="1">'Прикладная задача1'!$C$14</definedName>
    <definedName name="solver_rhs3" localSheetId="5" hidden="1">'Прикладная задача2'!$C$13</definedName>
    <definedName name="solver_rhs3" localSheetId="6" hidden="1">'Прикладная задача3'!$C$13</definedName>
    <definedName name="solver_rhs3" localSheetId="0" hidden="1">3</definedName>
    <definedName name="solver_rhs4" localSheetId="3" hidden="1">'Задача оптимизации'!$H$13</definedName>
    <definedName name="solver_rhs4" localSheetId="4" hidden="1">'Прикладная задача1'!$C$14</definedName>
    <definedName name="solver_rhs4" localSheetId="5" hidden="1">'Прикладная задача2'!$C$13</definedName>
    <definedName name="solver_rhs4" localSheetId="6" hidden="1">'Прикладная задача3'!$C$13</definedName>
    <definedName name="solver_rhs4" localSheetId="0" hidden="1">0</definedName>
    <definedName name="solver_rhs5" localSheetId="4" hidden="1">'Прикладная задача1'!$C$14</definedName>
    <definedName name="solver_rhs6" localSheetId="4" hidden="1">'Прикладная задача1'!$C$14</definedName>
    <definedName name="solver_rhs7" localSheetId="4" hidden="1">'Прикладная задача1'!$C$14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lx" localSheetId="0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0" hidden="1">0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2</definedName>
    <definedName name="solver_scl" localSheetId="1" hidden="1">1</definedName>
    <definedName name="solver_scl" localSheetId="0" hidden="1">1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0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0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ol" localSheetId="0" hidden="1">0.01</definedName>
    <definedName name="solver_typ" localSheetId="3" hidden="1">1</definedName>
    <definedName name="solver_typ" localSheetId="2" hidden="1">1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typ" localSheetId="1" hidden="1">1</definedName>
    <definedName name="solver_typ" localSheetId="0" hidden="1">1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0" hidden="1">0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8" l="1"/>
  <c r="C17" i="6"/>
  <c r="H6" i="13"/>
  <c r="H8" i="13"/>
  <c r="H7" i="13"/>
  <c r="H6" i="10"/>
  <c r="H6" i="14"/>
  <c r="H8" i="14"/>
  <c r="H7" i="14"/>
  <c r="H9" i="10"/>
  <c r="H8" i="10"/>
  <c r="H7" i="10"/>
  <c r="C24" i="9"/>
  <c r="C23" i="9"/>
  <c r="C22" i="9"/>
  <c r="G24" i="9"/>
  <c r="G23" i="9"/>
  <c r="G22" i="9"/>
  <c r="D10" i="9"/>
  <c r="D14" i="8" l="1"/>
  <c r="D17" i="8"/>
  <c r="E17" i="8" s="1"/>
  <c r="D16" i="8"/>
  <c r="E16" i="8" s="1"/>
  <c r="D15" i="8"/>
  <c r="E15" i="8" s="1"/>
  <c r="H13" i="9"/>
  <c r="H12" i="9"/>
  <c r="F13" i="9"/>
  <c r="F12" i="9"/>
  <c r="D13" i="9"/>
  <c r="D12" i="9"/>
  <c r="F10" i="9"/>
  <c r="C17" i="8"/>
  <c r="C16" i="8"/>
  <c r="C15" i="8"/>
  <c r="C14" i="8"/>
  <c r="B17" i="8"/>
  <c r="B16" i="8"/>
  <c r="B15" i="8"/>
  <c r="B14" i="8"/>
  <c r="C28" i="6"/>
  <c r="C27" i="6"/>
  <c r="C26" i="6"/>
  <c r="E14" i="8" l="1"/>
  <c r="C25" i="6" l="1"/>
  <c r="C24" i="6"/>
  <c r="C23" i="6"/>
  <c r="C22" i="6"/>
  <c r="C21" i="6"/>
  <c r="C20" i="5"/>
  <c r="C26" i="5"/>
  <c r="C25" i="5"/>
  <c r="C24" i="5"/>
  <c r="C23" i="5"/>
</calcChain>
</file>

<file path=xl/sharedStrings.xml><?xml version="1.0" encoding="utf-8"?>
<sst xmlns="http://schemas.openxmlformats.org/spreadsheetml/2006/main" count="161" uniqueCount="100">
  <si>
    <t>Дано:</t>
  </si>
  <si>
    <t>x1=</t>
  </si>
  <si>
    <t>x2=</t>
  </si>
  <si>
    <t>x3=</t>
  </si>
  <si>
    <t>x4=</t>
  </si>
  <si>
    <t>Решение:</t>
  </si>
  <si>
    <t>Студент</t>
  </si>
  <si>
    <t>x1  +</t>
  </si>
  <si>
    <t>x2  +</t>
  </si>
  <si>
    <t>x3  +</t>
  </si>
  <si>
    <t>x4  =</t>
  </si>
  <si>
    <t>a=</t>
  </si>
  <si>
    <t>b=</t>
  </si>
  <si>
    <t>x*=</t>
  </si>
  <si>
    <t>x  +</t>
  </si>
  <si>
    <t xml:space="preserve">  =  0</t>
  </si>
  <si>
    <r>
      <t>x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 xml:space="preserve">  +</t>
    </r>
  </si>
  <si>
    <r>
      <t>x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 +</t>
    </r>
  </si>
  <si>
    <t>1-е уравнение</t>
  </si>
  <si>
    <t>2-е уравнение</t>
  </si>
  <si>
    <t>3-е уравнение</t>
  </si>
  <si>
    <t>Решение системы</t>
  </si>
  <si>
    <t>Проверка</t>
  </si>
  <si>
    <t>4-е уравнение</t>
  </si>
  <si>
    <t>Критерий</t>
  </si>
  <si>
    <t>Псевдокритерий</t>
  </si>
  <si>
    <t>f(x*)=</t>
  </si>
  <si>
    <t>Данные для графика</t>
  </si>
  <si>
    <t>x</t>
  </si>
  <si>
    <t>f(x)</t>
  </si>
  <si>
    <t>АППРОКСИМАЦИЯ СЕТОЧНЫХ ФУНКЦИЙ МЕТОДОМ НАИМЕНЬШИХ КВАДРАТОВ</t>
  </si>
  <si>
    <t>Метод наименьших квадратов</t>
  </si>
  <si>
    <t>y</t>
  </si>
  <si>
    <t>A=</t>
  </si>
  <si>
    <t>B=</t>
  </si>
  <si>
    <t>Δ=</t>
  </si>
  <si>
    <t>Найти корень уравнения на заданном отрезке. Построить график функции f(x)</t>
  </si>
  <si>
    <t>F(x)</t>
  </si>
  <si>
    <r>
      <t>[ F(x)-y ]</t>
    </r>
    <r>
      <rPr>
        <b/>
        <vertAlign val="superscript"/>
        <sz val="10"/>
        <rFont val="Arial"/>
        <family val="2"/>
        <charset val="204"/>
      </rPr>
      <t>2</t>
    </r>
  </si>
  <si>
    <t>Система линейный алгебраических уравнений (СЛАУ)</t>
  </si>
  <si>
    <t>Найти решение СЛАУ</t>
  </si>
  <si>
    <t>РЕШЕНИЕ ЗАДАЧ ОПТИМИЗАЦИИ</t>
  </si>
  <si>
    <t>РЕШЕНИЕ  СИСТЕМ  ЛИНЕЙНЫХ  АЛГЕБРАИЧЕСКИХ УРАВНЕНИЙ (СЛАУ)</t>
  </si>
  <si>
    <t>m=</t>
  </si>
  <si>
    <t>n=</t>
  </si>
  <si>
    <r>
      <t>x</t>
    </r>
    <r>
      <rPr>
        <sz val="10"/>
        <rFont val="Arial"/>
        <family val="2"/>
        <charset val="204"/>
      </rPr>
      <t xml:space="preserve">  +</t>
    </r>
  </si>
  <si>
    <t>Найти решение задачи</t>
  </si>
  <si>
    <t>y*=</t>
  </si>
  <si>
    <t>f(X*)=</t>
  </si>
  <si>
    <t>Начальные параметры</t>
  </si>
  <si>
    <t>y   &lt;=</t>
  </si>
  <si>
    <t>Решение задачи поиска минимума</t>
  </si>
  <si>
    <t>Решение задачи поиска максимума</t>
  </si>
  <si>
    <t>----&gt; extr</t>
  </si>
  <si>
    <t>g1(X*)=</t>
  </si>
  <si>
    <t>g2(X*)=</t>
  </si>
  <si>
    <t>Задача линейного программирования</t>
  </si>
  <si>
    <t>y  &gt;=</t>
  </si>
  <si>
    <t>x &gt;= 0</t>
  </si>
  <si>
    <t>y &gt;= 0</t>
  </si>
  <si>
    <t>Ограничения</t>
  </si>
  <si>
    <t xml:space="preserve">f(X) = </t>
  </si>
  <si>
    <t xml:space="preserve">g1(X )= </t>
  </si>
  <si>
    <t xml:space="preserve">g2(X )= </t>
  </si>
  <si>
    <t>Алгебраическое уравнение</t>
  </si>
  <si>
    <t>Решение уравнения</t>
  </si>
  <si>
    <t>Компания "7 футов под килем"</t>
  </si>
  <si>
    <t>Доход компании от продажи путевок</t>
  </si>
  <si>
    <t>Всего для формирование экипажей имеется</t>
  </si>
  <si>
    <t>Использовано членов экипажа</t>
  </si>
  <si>
    <t>Всего закуплено горючего</t>
  </si>
  <si>
    <t>Израсходовано горючего</t>
  </si>
  <si>
    <t>Всего требуется обслужить пассажиров не менее</t>
  </si>
  <si>
    <t>Обслужено пассажиров</t>
  </si>
  <si>
    <t>3-х палубные теплоходы класса А</t>
  </si>
  <si>
    <t>2-х палубные теплоходы класса Б</t>
  </si>
  <si>
    <t>Кол-во пассажиров</t>
  </si>
  <si>
    <t>Экипаж</t>
  </si>
  <si>
    <t>Потребление горючего</t>
  </si>
  <si>
    <t>Стоимость путевки</t>
  </si>
  <si>
    <t>Кол-во теплоходов</t>
  </si>
  <si>
    <t>Известно</t>
  </si>
  <si>
    <t>Неизвестно</t>
  </si>
  <si>
    <t>РЕШЕНИЕ ПРИКЛАДНОЙ ЗАДАЧИ ОПТИМИЗАЦИИ №1</t>
  </si>
  <si>
    <t>Отрезок отделения корня</t>
  </si>
  <si>
    <t>РЕШЕНИЕ АЛГЕБРАИЧЕСКИХ УРАВНЕНИЙ</t>
  </si>
  <si>
    <r>
      <t xml:space="preserve">Аппроксимировать сеточную  функцию с помощью функции вида </t>
    </r>
    <r>
      <rPr>
        <i/>
        <u val="double"/>
        <sz val="14"/>
        <rFont val="Cambria"/>
        <family val="1"/>
        <charset val="204"/>
      </rPr>
      <t>F(x)=A</t>
    </r>
    <r>
      <rPr>
        <u val="double"/>
        <sz val="14"/>
        <rFont val="Cambria"/>
        <family val="1"/>
        <charset val="204"/>
      </rPr>
      <t>·</t>
    </r>
    <r>
      <rPr>
        <i/>
        <u val="double"/>
        <sz val="14"/>
        <rFont val="Cambria"/>
        <family val="1"/>
        <charset val="204"/>
      </rPr>
      <t>e</t>
    </r>
    <r>
      <rPr>
        <i/>
        <u val="double"/>
        <vertAlign val="superscript"/>
        <sz val="14"/>
        <rFont val="Cambria"/>
        <family val="1"/>
        <charset val="204"/>
      </rPr>
      <t>Bx</t>
    </r>
    <r>
      <rPr>
        <i/>
        <sz val="10"/>
        <rFont val="Arial"/>
        <family val="2"/>
        <charset val="204"/>
      </rPr>
      <t xml:space="preserve">, </t>
    </r>
  </si>
  <si>
    <t>построить график функций f(x) и F(x)</t>
  </si>
  <si>
    <t>Аксенов А.Е.</t>
  </si>
  <si>
    <t>РЕШЕНИЕ ПРИКЛАДНОЙ ЗАДАЧИ ОПТИМИЗАЦИИ №2</t>
  </si>
  <si>
    <t>Компания "Полеты во сне и наяву"</t>
  </si>
  <si>
    <t>Самолет типа "Кукурузник"</t>
  </si>
  <si>
    <t>Самолет типа "Як"</t>
  </si>
  <si>
    <t>Конечная стоимость эксплуатации самолетов</t>
  </si>
  <si>
    <t>Стоимость эксплуатации</t>
  </si>
  <si>
    <t>Кол-во самолетов</t>
  </si>
  <si>
    <t>РЕШЕНИЕ ПРИКЛАДНОЙ ЗАДАЧИ ОПТИМИЗАЦИИ №3</t>
  </si>
  <si>
    <t>Доход компании</t>
  </si>
  <si>
    <t>Стоимость билета</t>
  </si>
  <si>
    <t>Зарплата члена экипажа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</si>
</sst>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General&quot; чел.&quot;"/>
    <numFmt numFmtId="166" formatCode="General&quot; галл.&quot;"/>
    <numFmt numFmtId="167" formatCode="0.00000"/>
  </numFmts>
  <fonts count="25" x14ac:knownFonts="1">
    <font>
      <sz val="10"/>
      <name val="Arial"/>
      <charset val="204"/>
    </font>
    <font>
      <sz val="10"/>
      <name val="Arial"/>
      <family val="2"/>
      <charset val="204"/>
    </font>
    <font>
      <b/>
      <i/>
      <sz val="12"/>
      <color indexed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i/>
      <sz val="10"/>
      <color indexed="30"/>
      <name val="Arial"/>
      <family val="2"/>
      <charset val="204"/>
    </font>
    <font>
      <b/>
      <i/>
      <sz val="10"/>
      <color indexed="12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i/>
      <sz val="10"/>
      <name val="Arial"/>
      <family val="2"/>
      <charset val="204"/>
    </font>
    <font>
      <b/>
      <sz val="11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b/>
      <i/>
      <sz val="11"/>
      <color indexed="12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9"/>
      <name val="Arial"/>
      <family val="2"/>
      <charset val="204"/>
    </font>
    <font>
      <i/>
      <u val="double"/>
      <sz val="14"/>
      <name val="Cambria"/>
      <family val="1"/>
      <charset val="204"/>
    </font>
    <font>
      <u val="double"/>
      <sz val="14"/>
      <name val="Cambria"/>
      <family val="1"/>
      <charset val="204"/>
    </font>
    <font>
      <i/>
      <u val="double"/>
      <vertAlign val="superscript"/>
      <sz val="14"/>
      <name val="Cambria"/>
      <family val="1"/>
      <charset val="204"/>
    </font>
    <font>
      <b/>
      <sz val="10"/>
      <color rgb="FFFF0000"/>
      <name val="Arial"/>
      <family val="2"/>
      <charset val="204"/>
    </font>
    <font>
      <b/>
      <i/>
      <sz val="14"/>
      <color theme="4" tint="-0.249977111117893"/>
      <name val="Arial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thick">
        <color theme="4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4" tint="-0.24994659260841701"/>
      </right>
      <top style="thick">
        <color theme="4" tint="-0.24994659260841701"/>
      </top>
      <bottom style="thin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thin">
        <color indexed="64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n">
        <color indexed="64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 style="thin">
        <color indexed="64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 style="double">
        <color indexed="64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11" fillId="2" borderId="1" xfId="0" applyFont="1" applyFill="1" applyBorder="1"/>
    <xf numFmtId="0" fontId="9" fillId="2" borderId="1" xfId="0" applyFont="1" applyFill="1" applyBorder="1"/>
    <xf numFmtId="167" fontId="4" fillId="3" borderId="1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0" xfId="0" applyBorder="1"/>
    <xf numFmtId="0" fontId="9" fillId="4" borderId="2" xfId="0" applyFont="1" applyFill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 applyFill="1" applyBorder="1"/>
    <xf numFmtId="167" fontId="0" fillId="0" borderId="2" xfId="0" applyNumberFormat="1" applyBorder="1"/>
    <xf numFmtId="167" fontId="0" fillId="0" borderId="1" xfId="0" applyNumberFormat="1" applyBorder="1"/>
    <xf numFmtId="167" fontId="21" fillId="0" borderId="1" xfId="0" applyNumberFormat="1" applyFont="1" applyBorder="1"/>
    <xf numFmtId="0" fontId="15" fillId="0" borderId="3" xfId="0" applyFont="1" applyBorder="1"/>
    <xf numFmtId="0" fontId="0" fillId="0" borderId="3" xfId="0" applyBorder="1"/>
    <xf numFmtId="0" fontId="15" fillId="0" borderId="0" xfId="0" applyFont="1" applyBorder="1"/>
    <xf numFmtId="0" fontId="17" fillId="0" borderId="0" xfId="0" applyFont="1" applyBorder="1" applyAlignment="1">
      <alignment horizontal="left" vertical="top" wrapText="1"/>
    </xf>
    <xf numFmtId="165" fontId="16" fillId="0" borderId="0" xfId="0" applyNumberFormat="1" applyFont="1" applyFill="1" applyBorder="1"/>
    <xf numFmtId="164" fontId="16" fillId="0" borderId="0" xfId="1" applyFont="1" applyFill="1" applyBorder="1"/>
    <xf numFmtId="0" fontId="16" fillId="0" borderId="0" xfId="1" applyNumberFormat="1" applyFont="1" applyFill="1" applyBorder="1"/>
    <xf numFmtId="0" fontId="9" fillId="0" borderId="0" xfId="0" applyFont="1" applyBorder="1" applyAlignment="1">
      <alignment wrapText="1"/>
    </xf>
    <xf numFmtId="0" fontId="2" fillId="0" borderId="4" xfId="0" applyFont="1" applyBorder="1" applyAlignment="1"/>
    <xf numFmtId="0" fontId="7" fillId="0" borderId="5" xfId="0" applyFont="1" applyBorder="1" applyAlignment="1"/>
    <xf numFmtId="165" fontId="16" fillId="0" borderId="0" xfId="0" applyNumberFormat="1" applyFont="1" applyFill="1" applyBorder="1" applyAlignment="1">
      <alignment vertical="center"/>
    </xf>
    <xf numFmtId="0" fontId="23" fillId="5" borderId="12" xfId="0" applyFont="1" applyFill="1" applyBorder="1" applyAlignment="1">
      <alignment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165" fontId="9" fillId="6" borderId="1" xfId="0" applyNumberFormat="1" applyFont="1" applyFill="1" applyBorder="1" applyAlignment="1">
      <alignment vertical="center"/>
    </xf>
    <xf numFmtId="165" fontId="9" fillId="6" borderId="19" xfId="0" applyNumberFormat="1" applyFont="1" applyFill="1" applyBorder="1" applyAlignment="1">
      <alignment vertical="center"/>
    </xf>
    <xf numFmtId="166" fontId="9" fillId="6" borderId="1" xfId="0" applyNumberFormat="1" applyFont="1" applyFill="1" applyBorder="1" applyAlignment="1">
      <alignment vertical="center"/>
    </xf>
    <xf numFmtId="166" fontId="9" fillId="6" borderId="19" xfId="0" applyNumberFormat="1" applyFont="1" applyFill="1" applyBorder="1" applyAlignment="1">
      <alignment vertical="center"/>
    </xf>
    <xf numFmtId="164" fontId="9" fillId="6" borderId="20" xfId="1" applyFont="1" applyFill="1" applyBorder="1" applyAlignment="1">
      <alignment vertical="center"/>
    </xf>
    <xf numFmtId="164" fontId="9" fillId="6" borderId="21" xfId="1" applyFont="1" applyFill="1" applyBorder="1" applyAlignment="1">
      <alignment vertical="center"/>
    </xf>
    <xf numFmtId="165" fontId="9" fillId="6" borderId="14" xfId="0" applyNumberFormat="1" applyFont="1" applyFill="1" applyBorder="1" applyAlignment="1">
      <alignment vertical="center"/>
    </xf>
    <xf numFmtId="165" fontId="9" fillId="6" borderId="22" xfId="0" applyNumberFormat="1" applyFont="1" applyFill="1" applyBorder="1" applyAlignment="1">
      <alignment vertical="center"/>
    </xf>
    <xf numFmtId="166" fontId="9" fillId="6" borderId="21" xfId="0" applyNumberFormat="1" applyFont="1" applyFill="1" applyBorder="1" applyAlignment="1">
      <alignment vertical="center"/>
    </xf>
    <xf numFmtId="164" fontId="21" fillId="7" borderId="7" xfId="1" applyFont="1" applyFill="1" applyBorder="1" applyAlignment="1">
      <alignment vertical="center"/>
    </xf>
    <xf numFmtId="165" fontId="21" fillId="7" borderId="1" xfId="0" applyNumberFormat="1" applyFont="1" applyFill="1" applyBorder="1" applyAlignment="1">
      <alignment vertical="center"/>
    </xf>
    <xf numFmtId="166" fontId="21" fillId="7" borderId="1" xfId="0" applyNumberFormat="1" applyFont="1" applyFill="1" applyBorder="1" applyAlignment="1">
      <alignment vertical="center"/>
    </xf>
    <xf numFmtId="167" fontId="0" fillId="8" borderId="1" xfId="0" applyNumberFormat="1" applyFill="1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/>
    <xf numFmtId="0" fontId="4" fillId="0" borderId="0" xfId="0" applyFont="1" applyBorder="1"/>
    <xf numFmtId="0" fontId="12" fillId="0" borderId="0" xfId="0" applyFont="1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0" xfId="0" applyBorder="1" applyAlignment="1">
      <alignment horizontal="right"/>
    </xf>
    <xf numFmtId="167" fontId="21" fillId="0" borderId="0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7" fontId="4" fillId="8" borderId="1" xfId="0" applyNumberFormat="1" applyFont="1" applyFill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0" fontId="12" fillId="0" borderId="0" xfId="0" applyFont="1" applyBorder="1"/>
    <xf numFmtId="0" fontId="6" fillId="0" borderId="0" xfId="0" applyFont="1" applyBorder="1"/>
    <xf numFmtId="0" fontId="9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4" fillId="0" borderId="0" xfId="0" quotePrefix="1" applyFont="1" applyFill="1" applyBorder="1"/>
    <xf numFmtId="0" fontId="8" fillId="0" borderId="27" xfId="0" applyFont="1" applyBorder="1" applyAlignment="1"/>
    <xf numFmtId="0" fontId="13" fillId="4" borderId="1" xfId="0" applyFont="1" applyFill="1" applyBorder="1" applyAlignment="1">
      <alignment horizontal="center"/>
    </xf>
    <xf numFmtId="0" fontId="9" fillId="8" borderId="23" xfId="1" applyNumberFormat="1" applyFont="1" applyFill="1" applyBorder="1" applyAlignment="1">
      <alignment vertical="center"/>
    </xf>
    <xf numFmtId="0" fontId="9" fillId="8" borderId="24" xfId="1" applyNumberFormat="1" applyFont="1" applyFill="1" applyBorder="1" applyAlignment="1">
      <alignment vertical="center"/>
    </xf>
    <xf numFmtId="0" fontId="22" fillId="0" borderId="0" xfId="0" applyFont="1" applyBorder="1"/>
    <xf numFmtId="167" fontId="1" fillId="8" borderId="1" xfId="0" applyNumberFormat="1" applyFont="1" applyFill="1" applyBorder="1"/>
    <xf numFmtId="167" fontId="0" fillId="0" borderId="0" xfId="0" applyNumberFormat="1" applyBorder="1"/>
    <xf numFmtId="165" fontId="0" fillId="0" borderId="0" xfId="0" applyNumberFormat="1" applyBorder="1"/>
    <xf numFmtId="0" fontId="2" fillId="0" borderId="4" xfId="0" applyFont="1" applyBorder="1"/>
    <xf numFmtId="0" fontId="7" fillId="0" borderId="5" xfId="0" applyFont="1" applyBorder="1"/>
    <xf numFmtId="0" fontId="22" fillId="0" borderId="0" xfId="0" applyFont="1"/>
    <xf numFmtId="0" fontId="2" fillId="0" borderId="0" xfId="0" applyFont="1"/>
    <xf numFmtId="0" fontId="23" fillId="5" borderId="12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164" fontId="21" fillId="7" borderId="7" xfId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/>
    </xf>
    <xf numFmtId="165" fontId="9" fillId="6" borderId="19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5" fontId="21" fillId="7" borderId="1" xfId="0" applyNumberFormat="1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 wrapText="1"/>
    </xf>
    <xf numFmtId="165" fontId="21" fillId="7" borderId="36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164" fontId="9" fillId="6" borderId="20" xfId="1" applyFont="1" applyFill="1" applyBorder="1" applyAlignment="1">
      <alignment horizontal="center" vertical="center"/>
    </xf>
    <xf numFmtId="164" fontId="9" fillId="6" borderId="2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0" fontId="9" fillId="0" borderId="37" xfId="0" applyFont="1" applyBorder="1" applyAlignment="1">
      <alignment horizontal="center" vertical="center" wrapText="1"/>
    </xf>
    <xf numFmtId="165" fontId="9" fillId="6" borderId="38" xfId="0" applyNumberFormat="1" applyFont="1" applyFill="1" applyBorder="1" applyAlignment="1">
      <alignment horizontal="center" vertical="center"/>
    </xf>
    <xf numFmtId="164" fontId="16" fillId="0" borderId="0" xfId="1" applyFont="1" applyFill="1" applyBorder="1" applyAlignment="1">
      <alignment horizontal="center"/>
    </xf>
    <xf numFmtId="0" fontId="9" fillId="0" borderId="39" xfId="0" applyFont="1" applyBorder="1" applyAlignment="1">
      <alignment horizontal="center" vertical="center" wrapText="1"/>
    </xf>
    <xf numFmtId="165" fontId="9" fillId="6" borderId="4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165" fontId="16" fillId="0" borderId="0" xfId="0" applyNumberFormat="1" applyFont="1" applyAlignment="1">
      <alignment horizontal="center" vertical="center"/>
    </xf>
    <xf numFmtId="0" fontId="16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9" fillId="0" borderId="17" xfId="0" applyFont="1" applyBorder="1" applyAlignment="1">
      <alignment horizontal="center" vertical="center" wrapText="1"/>
    </xf>
    <xf numFmtId="0" fontId="9" fillId="8" borderId="23" xfId="1" applyNumberFormat="1" applyFont="1" applyFill="1" applyBorder="1" applyAlignment="1">
      <alignment horizontal="center" vertical="center"/>
    </xf>
    <xf numFmtId="0" fontId="9" fillId="8" borderId="24" xfId="1" applyNumberFormat="1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165" fontId="9" fillId="6" borderId="42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wrapText="1"/>
    </xf>
    <xf numFmtId="164" fontId="9" fillId="6" borderId="40" xfId="1" applyFont="1" applyFill="1" applyBorder="1" applyAlignment="1">
      <alignment horizontal="center" vertical="center"/>
    </xf>
    <xf numFmtId="0" fontId="2" fillId="0" borderId="34" xfId="0" applyFont="1" applyBorder="1" applyAlignment="1">
      <alignment horizontal="right"/>
    </xf>
    <xf numFmtId="0" fontId="7" fillId="0" borderId="34" xfId="0" applyFont="1" applyBorder="1" applyAlignment="1">
      <alignment horizontal="center"/>
    </xf>
    <xf numFmtId="0" fontId="8" fillId="0" borderId="33" xfId="0" applyFont="1" applyBorder="1" applyAlignment="1">
      <alignment horizontal="center" wrapText="1"/>
    </xf>
    <xf numFmtId="0" fontId="8" fillId="0" borderId="35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8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31755598861305E-2"/>
          <c:y val="3.1675765482411994E-2"/>
          <c:w val="0.89904220326949524"/>
          <c:h val="0.94868001260079393"/>
        </c:manualLayout>
      </c:layout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'Решение АУ'!$B$21:$B$28</c:f>
              <c:numCache>
                <c:formatCode>General</c:formatCode>
                <c:ptCount val="8"/>
                <c:pt idx="0">
                  <c:v>1.6</c:v>
                </c:pt>
                <c:pt idx="1">
                  <c:v>1.7</c:v>
                </c:pt>
                <c:pt idx="2">
                  <c:v>1.8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</c:numCache>
            </c:numRef>
          </c:xVal>
          <c:yVal>
            <c:numRef>
              <c:f>'Решение АУ'!$C$21:$C$28</c:f>
              <c:numCache>
                <c:formatCode>General</c:formatCode>
                <c:ptCount val="8"/>
                <c:pt idx="0">
                  <c:v>-1.9040000000000035</c:v>
                </c:pt>
                <c:pt idx="1">
                  <c:v>-1.2870000000000026</c:v>
                </c:pt>
                <c:pt idx="2">
                  <c:v>-0.76800000000000068</c:v>
                </c:pt>
                <c:pt idx="3">
                  <c:v>-0.34100000000000463</c:v>
                </c:pt>
                <c:pt idx="4">
                  <c:v>0</c:v>
                </c:pt>
                <c:pt idx="5">
                  <c:v>0.26100000000000989</c:v>
                </c:pt>
                <c:pt idx="6">
                  <c:v>0.4480000000000004</c:v>
                </c:pt>
                <c:pt idx="7">
                  <c:v>0.56700000000000017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4E-4F41-A380-1251BA74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77648"/>
        <c:axId val="1980168144"/>
      </c:scatterChart>
      <c:valAx>
        <c:axId val="1979777648"/>
        <c:scaling>
          <c:orientation val="minMax"/>
          <c:max val="2.4"/>
          <c:min val="1.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168144"/>
        <c:crosses val="autoZero"/>
        <c:crossBetween val="midCat"/>
        <c:majorUnit val="0.1"/>
      </c:valAx>
      <c:valAx>
        <c:axId val="1980168144"/>
        <c:scaling>
          <c:orientation val="minMax"/>
          <c:max val="0.8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7776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7387680841575E-2"/>
          <c:y val="4.1176413372283407E-2"/>
          <c:w val="0.78581955129549874"/>
          <c:h val="0.87198527198981113"/>
        </c:manualLayout>
      </c:layout>
      <c:scatterChart>
        <c:scatterStyle val="lineMarker"/>
        <c:varyColors val="0"/>
        <c:ser>
          <c:idx val="0"/>
          <c:order val="0"/>
          <c:tx>
            <c:v>f(x)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38100">
                <a:solidFill>
                  <a:schemeClr val="tx2"/>
                </a:solidFill>
              </a:ln>
              <a:effectLst/>
            </c:spPr>
          </c:marker>
          <c:xVal>
            <c:numRef>
              <c:f>МНК!$B$14:$B$17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МНК!$C$14:$C$17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4-4C76-A7F6-9D2A3FE16F2F}"/>
            </c:ext>
          </c:extLst>
        </c:ser>
        <c:ser>
          <c:idx val="1"/>
          <c:order val="1"/>
          <c:tx>
            <c:v>F(x)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МНК!$B$14:$B$17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МНК!$D$14:$D$17</c:f>
              <c:numCache>
                <c:formatCode>0.00000</c:formatCode>
                <c:ptCount val="4"/>
                <c:pt idx="0">
                  <c:v>9.3934016472932313</c:v>
                </c:pt>
                <c:pt idx="1">
                  <c:v>8.3900237698316005</c:v>
                </c:pt>
                <c:pt idx="2">
                  <c:v>7.4938240162043215</c:v>
                </c:pt>
                <c:pt idx="3">
                  <c:v>6.6933539077408151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4-4C76-A7F6-9D2A3FE1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24864"/>
        <c:axId val="2009690880"/>
      </c:scatterChart>
      <c:valAx>
        <c:axId val="200962486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690880"/>
        <c:crosses val="autoZero"/>
        <c:crossBetween val="midCat"/>
      </c:valAx>
      <c:valAx>
        <c:axId val="200969088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9624864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6226218356301265"/>
          <c:y val="0.43683104907892462"/>
          <c:w val="0.13168274677031166"/>
          <c:h val="0.12633760709330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11</xdr:row>
      <xdr:rowOff>104775</xdr:rowOff>
    </xdr:from>
    <xdr:to>
      <xdr:col>11</xdr:col>
      <xdr:colOff>24890</xdr:colOff>
      <xdr:row>36</xdr:row>
      <xdr:rowOff>110293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1C91C8-76DC-44B5-8454-E6ADF8343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18</xdr:row>
      <xdr:rowOff>142875</xdr:rowOff>
    </xdr:from>
    <xdr:to>
      <xdr:col>10</xdr:col>
      <xdr:colOff>41932</xdr:colOff>
      <xdr:row>39</xdr:row>
      <xdr:rowOff>135169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B2684B-5005-4C3D-BD47-7FD40077E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28" sqref="B28"/>
    </sheetView>
  </sheetViews>
  <sheetFormatPr defaultRowHeight="12.75" x14ac:dyDescent="0.2"/>
  <cols>
    <col min="1" max="1" width="1.140625" customWidth="1"/>
    <col min="2" max="2" width="15.140625" bestFit="1" customWidth="1"/>
    <col min="3" max="3" width="10.7109375" customWidth="1"/>
    <col min="4" max="4" width="6.7109375" customWidth="1"/>
    <col min="5" max="5" width="10.7109375" customWidth="1"/>
    <col min="6" max="6" width="6.7109375" customWidth="1"/>
    <col min="7" max="7" width="10.7109375" customWidth="1"/>
    <col min="8" max="8" width="6.7109375" customWidth="1"/>
    <col min="9" max="9" width="10.7109375" customWidth="1"/>
    <col min="10" max="10" width="6.7109375" customWidth="1"/>
    <col min="11" max="11" width="10.7109375" customWidth="1"/>
    <col min="12" max="12" width="1.28515625" customWidth="1"/>
  </cols>
  <sheetData>
    <row r="1" spans="1:12" ht="20.100000000000001" customHeight="1" thickTop="1" x14ac:dyDescent="0.2">
      <c r="A1" s="50"/>
      <c r="B1" s="122" t="s">
        <v>42</v>
      </c>
      <c r="C1" s="122"/>
      <c r="D1" s="122"/>
      <c r="E1" s="122"/>
      <c r="F1" s="122"/>
      <c r="G1" s="122"/>
      <c r="H1" s="122"/>
      <c r="I1" s="122"/>
      <c r="J1" s="122"/>
      <c r="K1" s="122"/>
      <c r="L1" s="51"/>
    </row>
    <row r="2" spans="1:12" ht="20.100000000000001" customHeight="1" thickBot="1" x14ac:dyDescent="0.25">
      <c r="A2" s="5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53"/>
    </row>
    <row r="3" spans="1:12" ht="16.5" thickTop="1" thickBot="1" x14ac:dyDescent="0.25">
      <c r="A3" s="52"/>
      <c r="B3" s="120" t="s">
        <v>6</v>
      </c>
      <c r="C3" s="120"/>
      <c r="D3" s="121" t="s">
        <v>88</v>
      </c>
      <c r="E3" s="121"/>
      <c r="F3" s="121"/>
      <c r="G3" s="9"/>
      <c r="H3" s="9"/>
      <c r="I3" s="9"/>
      <c r="J3" s="9"/>
      <c r="K3" s="9"/>
      <c r="L3" s="53"/>
    </row>
    <row r="4" spans="1:12" ht="15.75" thickTop="1" x14ac:dyDescent="0.2">
      <c r="A4" s="52"/>
      <c r="B4" s="54" t="s">
        <v>0</v>
      </c>
      <c r="C4" s="9"/>
      <c r="D4" s="9"/>
      <c r="E4" s="9"/>
      <c r="F4" s="9"/>
      <c r="G4" s="9"/>
      <c r="H4" s="9"/>
      <c r="I4" s="9"/>
      <c r="J4" s="9"/>
      <c r="K4" s="9"/>
      <c r="L4" s="53"/>
    </row>
    <row r="5" spans="1:12" ht="14.25" x14ac:dyDescent="0.2">
      <c r="A5" s="52"/>
      <c r="B5" s="18" t="s">
        <v>39</v>
      </c>
      <c r="C5" s="18"/>
      <c r="D5" s="18"/>
      <c r="E5" s="18"/>
      <c r="F5" s="18"/>
      <c r="G5" s="9"/>
      <c r="H5" s="9"/>
      <c r="I5" s="9"/>
      <c r="J5" s="9"/>
      <c r="K5" s="9"/>
      <c r="L5" s="53"/>
    </row>
    <row r="6" spans="1:12" x14ac:dyDescent="0.2">
      <c r="A6" s="52"/>
      <c r="B6" s="9"/>
      <c r="C6" s="2">
        <v>1</v>
      </c>
      <c r="D6" s="55" t="s">
        <v>7</v>
      </c>
      <c r="E6" s="2">
        <v>-1</v>
      </c>
      <c r="F6" s="55" t="s">
        <v>8</v>
      </c>
      <c r="G6" s="2">
        <v>1</v>
      </c>
      <c r="H6" s="55" t="s">
        <v>9</v>
      </c>
      <c r="I6" s="2">
        <v>-4</v>
      </c>
      <c r="J6" s="55" t="s">
        <v>10</v>
      </c>
      <c r="K6" s="1">
        <v>0</v>
      </c>
      <c r="L6" s="53"/>
    </row>
    <row r="7" spans="1:12" x14ac:dyDescent="0.2">
      <c r="A7" s="52"/>
      <c r="B7" s="9"/>
      <c r="C7" s="2">
        <v>2</v>
      </c>
      <c r="D7" s="55" t="s">
        <v>7</v>
      </c>
      <c r="E7" s="2">
        <v>1</v>
      </c>
      <c r="F7" s="55" t="s">
        <v>8</v>
      </c>
      <c r="G7" s="2">
        <v>-5</v>
      </c>
      <c r="H7" s="55" t="s">
        <v>9</v>
      </c>
      <c r="I7" s="2">
        <v>1</v>
      </c>
      <c r="J7" s="55" t="s">
        <v>10</v>
      </c>
      <c r="K7" s="1">
        <v>-7</v>
      </c>
      <c r="L7" s="53"/>
    </row>
    <row r="8" spans="1:12" x14ac:dyDescent="0.2">
      <c r="A8" s="52"/>
      <c r="B8" s="9"/>
      <c r="C8" s="2">
        <v>8</v>
      </c>
      <c r="D8" s="55" t="s">
        <v>7</v>
      </c>
      <c r="E8" s="2">
        <v>-1</v>
      </c>
      <c r="F8" s="55" t="s">
        <v>8</v>
      </c>
      <c r="G8" s="2">
        <v>-1</v>
      </c>
      <c r="H8" s="55" t="s">
        <v>9</v>
      </c>
      <c r="I8" s="2">
        <v>2</v>
      </c>
      <c r="J8" s="55" t="s">
        <v>10</v>
      </c>
      <c r="K8" s="1">
        <v>-9</v>
      </c>
      <c r="L8" s="53"/>
    </row>
    <row r="9" spans="1:12" x14ac:dyDescent="0.2">
      <c r="A9" s="52"/>
      <c r="B9" s="9"/>
      <c r="C9" s="2">
        <v>1</v>
      </c>
      <c r="D9" s="55" t="s">
        <v>7</v>
      </c>
      <c r="E9" s="2">
        <v>6</v>
      </c>
      <c r="F9" s="55" t="s">
        <v>8</v>
      </c>
      <c r="G9" s="2">
        <v>-2</v>
      </c>
      <c r="H9" s="55" t="s">
        <v>9</v>
      </c>
      <c r="I9" s="2">
        <v>-2</v>
      </c>
      <c r="J9" s="55" t="s">
        <v>10</v>
      </c>
      <c r="K9" s="1">
        <v>-3</v>
      </c>
      <c r="L9" s="53"/>
    </row>
    <row r="10" spans="1:12" x14ac:dyDescent="0.2">
      <c r="A10" s="52"/>
      <c r="B10" s="9"/>
      <c r="C10" s="11"/>
      <c r="D10" s="5"/>
      <c r="E10" s="11"/>
      <c r="F10" s="5"/>
      <c r="G10" s="11"/>
      <c r="H10" s="5"/>
      <c r="I10" s="11"/>
      <c r="J10" s="5"/>
      <c r="K10" s="12"/>
      <c r="L10" s="53"/>
    </row>
    <row r="11" spans="1:12" x14ac:dyDescent="0.2">
      <c r="A11" s="52"/>
      <c r="B11" s="56" t="s">
        <v>40</v>
      </c>
      <c r="C11" s="11"/>
      <c r="D11" s="5"/>
      <c r="E11" s="11"/>
      <c r="F11" s="5"/>
      <c r="G11" s="11"/>
      <c r="H11" s="5"/>
      <c r="I11" s="11"/>
      <c r="J11" s="5"/>
      <c r="K11" s="12"/>
      <c r="L11" s="53"/>
    </row>
    <row r="12" spans="1:12" x14ac:dyDescent="0.2">
      <c r="A12" s="52"/>
      <c r="B12" s="4"/>
      <c r="C12" s="11"/>
      <c r="D12" s="5"/>
      <c r="E12" s="11"/>
      <c r="F12" s="5"/>
      <c r="G12" s="11"/>
      <c r="H12" s="5"/>
      <c r="I12" s="11"/>
      <c r="J12" s="5"/>
      <c r="K12" s="12"/>
      <c r="L12" s="53"/>
    </row>
    <row r="13" spans="1:12" ht="15" x14ac:dyDescent="0.2">
      <c r="A13" s="52"/>
      <c r="B13" s="54" t="s">
        <v>5</v>
      </c>
      <c r="C13" s="9"/>
      <c r="D13" s="9"/>
      <c r="E13" s="9"/>
      <c r="F13" s="9"/>
      <c r="G13" s="9"/>
      <c r="H13" s="9"/>
      <c r="I13" s="9"/>
      <c r="J13" s="9"/>
      <c r="K13" s="9"/>
      <c r="L13" s="53"/>
    </row>
    <row r="14" spans="1:12" s="4" customFormat="1" x14ac:dyDescent="0.2">
      <c r="A14" s="57"/>
      <c r="L14" s="58"/>
    </row>
    <row r="15" spans="1:12" s="4" customFormat="1" ht="14.25" x14ac:dyDescent="0.2">
      <c r="A15" s="57"/>
      <c r="B15" s="18" t="s">
        <v>21</v>
      </c>
      <c r="C15" s="18"/>
      <c r="D15" s="18"/>
      <c r="F15" s="18"/>
      <c r="G15" s="5"/>
      <c r="I15" s="5"/>
      <c r="K15" s="5"/>
      <c r="L15" s="58"/>
    </row>
    <row r="16" spans="1:12" s="4" customFormat="1" x14ac:dyDescent="0.2">
      <c r="A16" s="57"/>
      <c r="B16" s="59" t="s">
        <v>1</v>
      </c>
      <c r="C16" s="49">
        <v>-1</v>
      </c>
      <c r="E16" s="5"/>
      <c r="G16" s="5"/>
      <c r="I16" s="5"/>
      <c r="K16" s="5"/>
      <c r="L16" s="58"/>
    </row>
    <row r="17" spans="1:12" s="4" customFormat="1" x14ac:dyDescent="0.2">
      <c r="A17" s="57"/>
      <c r="B17" s="59" t="s">
        <v>2</v>
      </c>
      <c r="C17" s="49">
        <v>0</v>
      </c>
      <c r="E17" s="5"/>
      <c r="G17" s="5"/>
      <c r="I17" s="5"/>
      <c r="K17" s="5"/>
      <c r="L17" s="58"/>
    </row>
    <row r="18" spans="1:12" s="4" customFormat="1" x14ac:dyDescent="0.2">
      <c r="A18" s="57"/>
      <c r="B18" s="59" t="s">
        <v>3</v>
      </c>
      <c r="C18" s="49">
        <v>1</v>
      </c>
      <c r="E18" s="5"/>
      <c r="G18" s="5"/>
      <c r="I18" s="5"/>
      <c r="K18" s="5"/>
      <c r="L18" s="58"/>
    </row>
    <row r="19" spans="1:12" s="4" customFormat="1" x14ac:dyDescent="0.2">
      <c r="A19" s="57"/>
      <c r="B19" s="59" t="s">
        <v>4</v>
      </c>
      <c r="C19" s="49">
        <v>0</v>
      </c>
      <c r="E19" s="5"/>
      <c r="G19" s="5"/>
      <c r="I19" s="5"/>
      <c r="K19" s="5"/>
      <c r="L19" s="58"/>
    </row>
    <row r="20" spans="1:12" s="4" customFormat="1" x14ac:dyDescent="0.2">
      <c r="A20" s="57"/>
      <c r="B20" s="9" t="s">
        <v>25</v>
      </c>
      <c r="C20" s="60">
        <f>SUM(C16:C19)</f>
        <v>0</v>
      </c>
      <c r="E20" s="5"/>
      <c r="L20" s="58"/>
    </row>
    <row r="21" spans="1:12" s="4" customFormat="1" x14ac:dyDescent="0.2">
      <c r="A21" s="57"/>
      <c r="L21" s="58"/>
    </row>
    <row r="22" spans="1:12" s="4" customFormat="1" ht="14.25" x14ac:dyDescent="0.2">
      <c r="A22" s="57"/>
      <c r="B22" s="18" t="s">
        <v>22</v>
      </c>
      <c r="E22"/>
      <c r="L22" s="58"/>
    </row>
    <row r="23" spans="1:12" s="4" customFormat="1" x14ac:dyDescent="0.2">
      <c r="A23" s="57"/>
      <c r="B23" s="9" t="s">
        <v>18</v>
      </c>
      <c r="C23" s="3">
        <f>C6*C$16+E6*$C$17+G6*$C$18+I6*C$19</f>
        <v>0</v>
      </c>
      <c r="E23"/>
      <c r="L23" s="58"/>
    </row>
    <row r="24" spans="1:12" s="4" customFormat="1" x14ac:dyDescent="0.2">
      <c r="A24" s="57"/>
      <c r="B24" s="9" t="s">
        <v>19</v>
      </c>
      <c r="C24" s="3">
        <f>C7*C$16+E7*$C$17+G7*$C$18+I7*C$19</f>
        <v>-7</v>
      </c>
      <c r="E24"/>
      <c r="L24" s="58"/>
    </row>
    <row r="25" spans="1:12" x14ac:dyDescent="0.2">
      <c r="A25" s="52"/>
      <c r="B25" s="9" t="s">
        <v>20</v>
      </c>
      <c r="C25" s="3">
        <f>C8*C$16+E8*$C$17+G8*$C$18+I8*C$19</f>
        <v>-9</v>
      </c>
      <c r="D25" s="9"/>
      <c r="E25" s="9"/>
      <c r="F25" s="9"/>
      <c r="G25" s="9"/>
      <c r="H25" s="9"/>
      <c r="I25" s="9"/>
      <c r="J25" s="9"/>
      <c r="K25" s="9"/>
      <c r="L25" s="53"/>
    </row>
    <row r="26" spans="1:12" x14ac:dyDescent="0.2">
      <c r="A26" s="52"/>
      <c r="B26" s="9" t="s">
        <v>23</v>
      </c>
      <c r="C26" s="3">
        <f>C9*C$16+E9*$C$17+G9*$C$18+I9*C$19</f>
        <v>-3</v>
      </c>
      <c r="D26" s="9"/>
      <c r="E26" s="9"/>
      <c r="F26" s="9"/>
      <c r="G26" s="9"/>
      <c r="H26" s="9"/>
      <c r="I26" s="9"/>
      <c r="J26" s="9"/>
      <c r="K26" s="9"/>
      <c r="L26" s="53"/>
    </row>
    <row r="27" spans="1:12" ht="13.5" thickBot="1" x14ac:dyDescent="0.2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3"/>
    </row>
    <row r="28" spans="1:12" ht="13.5" thickTop="1" x14ac:dyDescent="0.2"/>
  </sheetData>
  <mergeCells count="3">
    <mergeCell ref="B3:C3"/>
    <mergeCell ref="D3:F3"/>
    <mergeCell ref="B1:K2"/>
  </mergeCells>
  <phoneticPr fontId="3" type="noConversion"/>
  <printOptions horizontalCentered="1"/>
  <pageMargins left="0" right="0" top="0.78740157480314965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B38" sqref="B38"/>
    </sheetView>
  </sheetViews>
  <sheetFormatPr defaultRowHeight="12.75" x14ac:dyDescent="0.2"/>
  <cols>
    <col min="1" max="1" width="1.28515625" customWidth="1"/>
    <col min="11" max="11" width="5.42578125" customWidth="1"/>
    <col min="12" max="12" width="1" customWidth="1"/>
  </cols>
  <sheetData>
    <row r="1" spans="1:12" ht="20.100000000000001" customHeight="1" thickTop="1" thickBot="1" x14ac:dyDescent="0.35">
      <c r="A1" s="50"/>
      <c r="B1" s="126" t="s">
        <v>85</v>
      </c>
      <c r="C1" s="126"/>
      <c r="D1" s="126"/>
      <c r="E1" s="126"/>
      <c r="F1" s="126"/>
      <c r="G1" s="126"/>
      <c r="H1" s="126"/>
      <c r="I1" s="126"/>
      <c r="J1" s="126"/>
      <c r="K1" s="126"/>
      <c r="L1" s="72"/>
    </row>
    <row r="2" spans="1:12" ht="16.5" thickTop="1" thickBot="1" x14ac:dyDescent="0.25">
      <c r="A2" s="52"/>
      <c r="B2" s="124" t="s">
        <v>6</v>
      </c>
      <c r="C2" s="125"/>
      <c r="D2" s="121" t="s">
        <v>88</v>
      </c>
      <c r="E2" s="121"/>
      <c r="F2" s="121"/>
      <c r="G2" s="9"/>
      <c r="H2" s="9"/>
      <c r="I2" s="9"/>
      <c r="J2" s="9"/>
      <c r="K2" s="9"/>
      <c r="L2" s="53"/>
    </row>
    <row r="3" spans="1:12" ht="15.75" thickTop="1" x14ac:dyDescent="0.2">
      <c r="A3" s="52"/>
      <c r="B3" s="54" t="s">
        <v>0</v>
      </c>
      <c r="C3" s="9"/>
      <c r="D3" s="9"/>
      <c r="E3" s="9"/>
      <c r="F3" s="9"/>
      <c r="G3" s="9"/>
      <c r="H3" s="9"/>
      <c r="I3" s="9"/>
      <c r="J3" s="9"/>
      <c r="K3" s="9"/>
      <c r="L3" s="53"/>
    </row>
    <row r="4" spans="1:12" ht="14.25" x14ac:dyDescent="0.2">
      <c r="A4" s="52"/>
      <c r="B4" s="18" t="s">
        <v>64</v>
      </c>
      <c r="C4" s="9"/>
      <c r="D4" s="9"/>
      <c r="E4" s="9"/>
      <c r="F4" s="9"/>
      <c r="G4" s="9"/>
      <c r="H4" s="9"/>
      <c r="I4" s="9"/>
      <c r="J4" s="9"/>
      <c r="K4" s="9"/>
      <c r="L4" s="53"/>
    </row>
    <row r="5" spans="1:12" x14ac:dyDescent="0.2">
      <c r="A5" s="52"/>
      <c r="B5" s="65"/>
      <c r="C5" s="9"/>
      <c r="D5" s="9"/>
      <c r="E5" s="4"/>
      <c r="F5" s="55"/>
      <c r="G5" s="9"/>
      <c r="H5" s="9"/>
      <c r="I5" s="9"/>
      <c r="J5" s="9"/>
      <c r="K5" s="9"/>
      <c r="L5" s="53"/>
    </row>
    <row r="6" spans="1:12" ht="14.25" x14ac:dyDescent="0.2">
      <c r="A6" s="52"/>
      <c r="B6" s="2">
        <v>1</v>
      </c>
      <c r="C6" s="55" t="s">
        <v>16</v>
      </c>
      <c r="D6" s="2">
        <v>-10</v>
      </c>
      <c r="E6" s="5" t="s">
        <v>17</v>
      </c>
      <c r="F6" s="2">
        <v>31</v>
      </c>
      <c r="G6" s="55" t="s">
        <v>14</v>
      </c>
      <c r="H6" s="2">
        <v>-30</v>
      </c>
      <c r="I6" s="55" t="s">
        <v>15</v>
      </c>
      <c r="J6" s="9"/>
      <c r="K6" s="9"/>
      <c r="L6" s="53"/>
    </row>
    <row r="7" spans="1:12" x14ac:dyDescent="0.2">
      <c r="A7" s="52"/>
      <c r="B7" s="9"/>
      <c r="C7" s="9"/>
      <c r="D7" s="9"/>
      <c r="E7" s="9"/>
      <c r="F7" s="9"/>
      <c r="G7" s="9"/>
      <c r="H7" s="9"/>
      <c r="I7" s="9"/>
      <c r="J7" s="9"/>
      <c r="K7" s="9"/>
      <c r="L7" s="53"/>
    </row>
    <row r="8" spans="1:12" ht="14.25" x14ac:dyDescent="0.2">
      <c r="A8" s="52"/>
      <c r="B8" s="18" t="s">
        <v>84</v>
      </c>
      <c r="C8" s="9"/>
      <c r="D8" s="9"/>
      <c r="E8" s="9"/>
      <c r="F8" s="9"/>
      <c r="G8" s="66" t="s">
        <v>11</v>
      </c>
      <c r="H8" s="2">
        <v>1.6</v>
      </c>
      <c r="I8" s="9"/>
      <c r="J8" s="9"/>
      <c r="K8" s="9"/>
      <c r="L8" s="53"/>
    </row>
    <row r="9" spans="1:12" x14ac:dyDescent="0.2">
      <c r="A9" s="52"/>
      <c r="B9" s="9"/>
      <c r="C9" s="9"/>
      <c r="D9" s="9"/>
      <c r="E9" s="9"/>
      <c r="F9" s="9"/>
      <c r="G9" s="66" t="s">
        <v>12</v>
      </c>
      <c r="H9" s="2">
        <v>2.2999999999999998</v>
      </c>
      <c r="I9" s="9"/>
      <c r="J9" s="9"/>
      <c r="K9" s="9"/>
      <c r="L9" s="53"/>
    </row>
    <row r="10" spans="1:12" x14ac:dyDescent="0.2">
      <c r="A10" s="52"/>
      <c r="B10" s="9"/>
      <c r="C10" s="9"/>
      <c r="D10" s="9"/>
      <c r="E10" s="9"/>
      <c r="F10" s="9"/>
      <c r="G10" s="9"/>
      <c r="H10" s="9"/>
      <c r="I10" s="9"/>
      <c r="J10" s="9"/>
      <c r="K10" s="9"/>
      <c r="L10" s="53"/>
    </row>
    <row r="11" spans="1:12" x14ac:dyDescent="0.2">
      <c r="A11" s="52"/>
      <c r="B11" s="67" t="s">
        <v>36</v>
      </c>
      <c r="C11" s="9"/>
      <c r="D11" s="9"/>
      <c r="E11" s="9"/>
      <c r="F11" s="9"/>
      <c r="G11" s="9"/>
      <c r="H11" s="9"/>
      <c r="I11" s="9"/>
      <c r="J11" s="9"/>
      <c r="K11" s="9"/>
      <c r="L11" s="53"/>
    </row>
    <row r="12" spans="1:12" x14ac:dyDescent="0.2">
      <c r="A12" s="52"/>
      <c r="B12" s="67"/>
      <c r="C12" s="9"/>
      <c r="D12" s="9"/>
      <c r="E12" s="9"/>
      <c r="F12" s="9"/>
      <c r="G12" s="9"/>
      <c r="H12" s="9"/>
      <c r="I12" s="9"/>
      <c r="J12" s="9"/>
      <c r="K12" s="9"/>
      <c r="L12" s="53"/>
    </row>
    <row r="13" spans="1:12" ht="15" x14ac:dyDescent="0.2">
      <c r="A13" s="52"/>
      <c r="B13" s="54" t="s">
        <v>5</v>
      </c>
      <c r="C13" s="9"/>
      <c r="D13" s="9"/>
      <c r="E13" s="9"/>
      <c r="F13" s="9"/>
      <c r="G13" s="9"/>
      <c r="H13" s="9"/>
      <c r="I13" s="9"/>
      <c r="J13" s="9"/>
      <c r="K13" s="9"/>
      <c r="L13" s="53"/>
    </row>
    <row r="14" spans="1:12" x14ac:dyDescent="0.2">
      <c r="A14" s="52"/>
      <c r="B14" s="9"/>
      <c r="C14" s="9"/>
      <c r="D14" s="9"/>
      <c r="E14" s="9"/>
      <c r="F14" s="9"/>
      <c r="G14" s="9"/>
      <c r="H14" s="9"/>
      <c r="I14" s="9"/>
      <c r="J14" s="9"/>
      <c r="K14" s="9"/>
      <c r="L14" s="53"/>
    </row>
    <row r="15" spans="1:12" ht="14.25" x14ac:dyDescent="0.2">
      <c r="A15" s="52"/>
      <c r="B15" s="18" t="s">
        <v>65</v>
      </c>
      <c r="C15" s="9"/>
      <c r="D15" s="9"/>
      <c r="E15" s="68"/>
      <c r="F15" s="9"/>
      <c r="G15" s="9"/>
      <c r="H15" s="9"/>
      <c r="I15" s="9"/>
      <c r="J15" s="9"/>
      <c r="K15" s="9"/>
      <c r="L15" s="53"/>
    </row>
    <row r="16" spans="1:12" x14ac:dyDescent="0.2">
      <c r="A16" s="52"/>
      <c r="B16" s="66" t="s">
        <v>13</v>
      </c>
      <c r="C16" s="64">
        <v>2</v>
      </c>
      <c r="D16" s="9"/>
      <c r="E16" s="9"/>
      <c r="F16" s="9"/>
      <c r="G16" s="9"/>
      <c r="H16" s="9"/>
      <c r="I16" s="9"/>
      <c r="J16" s="9"/>
      <c r="K16" s="9"/>
      <c r="L16" s="53"/>
    </row>
    <row r="17" spans="1:12" x14ac:dyDescent="0.2">
      <c r="A17" s="52"/>
      <c r="B17" s="66" t="s">
        <v>26</v>
      </c>
      <c r="C17" s="3">
        <f>B6*C16^3+D6*C16^2+F6*C16+H6</f>
        <v>0</v>
      </c>
      <c r="D17" s="9"/>
      <c r="E17" s="9"/>
      <c r="F17" s="9"/>
      <c r="G17" s="9"/>
      <c r="H17" s="9"/>
      <c r="I17" s="9"/>
      <c r="J17" s="9"/>
      <c r="K17" s="9"/>
      <c r="L17" s="53"/>
    </row>
    <row r="18" spans="1:12" x14ac:dyDescent="0.2">
      <c r="A18" s="52"/>
      <c r="B18" s="9"/>
      <c r="C18" s="9"/>
      <c r="D18" s="9"/>
      <c r="E18" s="9"/>
      <c r="F18" s="9"/>
      <c r="G18" s="9"/>
      <c r="H18" s="9"/>
      <c r="I18" s="9"/>
      <c r="J18" s="9"/>
      <c r="K18" s="9"/>
      <c r="L18" s="53"/>
    </row>
    <row r="19" spans="1:12" ht="14.25" x14ac:dyDescent="0.2">
      <c r="A19" s="52"/>
      <c r="B19" s="18" t="s">
        <v>27</v>
      </c>
      <c r="C19" s="9"/>
      <c r="D19" s="9"/>
      <c r="E19" s="9"/>
      <c r="F19" s="9"/>
      <c r="G19" s="9"/>
      <c r="H19" s="9"/>
      <c r="I19" s="9"/>
      <c r="J19" s="9"/>
      <c r="K19" s="9"/>
      <c r="L19" s="53"/>
    </row>
    <row r="20" spans="1:12" x14ac:dyDescent="0.2">
      <c r="A20" s="52"/>
      <c r="B20" s="8" t="s">
        <v>28</v>
      </c>
      <c r="C20" s="8" t="s">
        <v>29</v>
      </c>
      <c r="D20" s="9"/>
      <c r="E20" s="9"/>
      <c r="F20" s="9"/>
      <c r="G20" s="9"/>
      <c r="H20" s="9"/>
      <c r="I20" s="9"/>
      <c r="J20" s="9"/>
      <c r="K20" s="9"/>
      <c r="L20" s="53"/>
    </row>
    <row r="21" spans="1:12" x14ac:dyDescent="0.2">
      <c r="A21" s="52"/>
      <c r="B21" s="7">
        <v>1.6</v>
      </c>
      <c r="C21" s="7">
        <f t="shared" ref="C21:C28" si="0">B$6*B21^3+D$6*B21^2+F$6*B21+H$6</f>
        <v>-1.9040000000000035</v>
      </c>
      <c r="D21" s="9"/>
      <c r="E21" s="9"/>
      <c r="F21" s="9"/>
      <c r="G21" s="9"/>
      <c r="H21" s="9"/>
      <c r="I21" s="9"/>
      <c r="J21" s="9"/>
      <c r="K21" s="9"/>
      <c r="L21" s="53"/>
    </row>
    <row r="22" spans="1:12" x14ac:dyDescent="0.2">
      <c r="A22" s="52"/>
      <c r="B22" s="7">
        <v>1.7</v>
      </c>
      <c r="C22" s="7">
        <f t="shared" si="0"/>
        <v>-1.2870000000000026</v>
      </c>
      <c r="D22" s="9"/>
      <c r="E22" s="9"/>
      <c r="F22" s="9"/>
      <c r="G22" s="9"/>
      <c r="H22" s="9"/>
      <c r="I22" s="9"/>
      <c r="J22" s="9"/>
      <c r="K22" s="9"/>
      <c r="L22" s="53"/>
    </row>
    <row r="23" spans="1:12" x14ac:dyDescent="0.2">
      <c r="A23" s="52"/>
      <c r="B23" s="7">
        <v>1.8</v>
      </c>
      <c r="C23" s="7">
        <f t="shared" si="0"/>
        <v>-0.76800000000000068</v>
      </c>
      <c r="D23" s="9"/>
      <c r="E23" s="9"/>
      <c r="F23" s="9"/>
      <c r="G23" s="9"/>
      <c r="H23" s="9"/>
      <c r="I23" s="9"/>
      <c r="J23" s="9"/>
      <c r="K23" s="9"/>
      <c r="L23" s="53"/>
    </row>
    <row r="24" spans="1:12" x14ac:dyDescent="0.2">
      <c r="A24" s="52"/>
      <c r="B24" s="7">
        <v>1.9</v>
      </c>
      <c r="C24" s="7">
        <f t="shared" si="0"/>
        <v>-0.34100000000000463</v>
      </c>
      <c r="D24" s="9"/>
      <c r="E24" s="9"/>
      <c r="F24" s="9"/>
      <c r="G24" s="9"/>
      <c r="H24" s="9"/>
      <c r="I24" s="9"/>
      <c r="J24" s="9"/>
      <c r="K24" s="9"/>
      <c r="L24" s="53"/>
    </row>
    <row r="25" spans="1:12" x14ac:dyDescent="0.2">
      <c r="A25" s="52"/>
      <c r="B25" s="7">
        <v>2</v>
      </c>
      <c r="C25" s="7">
        <f t="shared" si="0"/>
        <v>0</v>
      </c>
      <c r="D25" s="9"/>
      <c r="E25" s="9"/>
      <c r="F25" s="9"/>
      <c r="G25" s="9"/>
      <c r="H25" s="9"/>
      <c r="I25" s="9"/>
      <c r="J25" s="9"/>
      <c r="K25" s="9"/>
      <c r="L25" s="53"/>
    </row>
    <row r="26" spans="1:12" x14ac:dyDescent="0.2">
      <c r="A26" s="52"/>
      <c r="B26" s="7">
        <v>2.1</v>
      </c>
      <c r="C26" s="7">
        <f t="shared" si="0"/>
        <v>0.26100000000000989</v>
      </c>
      <c r="D26" s="9"/>
      <c r="E26" s="9"/>
      <c r="F26" s="9"/>
      <c r="G26" s="9"/>
      <c r="H26" s="9"/>
      <c r="I26" s="9"/>
      <c r="J26" s="9"/>
      <c r="K26" s="9"/>
      <c r="L26" s="53"/>
    </row>
    <row r="27" spans="1:12" x14ac:dyDescent="0.2">
      <c r="A27" s="52"/>
      <c r="B27" s="7">
        <v>2.2000000000000002</v>
      </c>
      <c r="C27" s="7">
        <f t="shared" si="0"/>
        <v>0.4480000000000004</v>
      </c>
      <c r="D27" s="9"/>
      <c r="E27" s="9"/>
      <c r="F27" s="9"/>
      <c r="G27" s="9"/>
      <c r="H27" s="9"/>
      <c r="I27" s="9"/>
      <c r="J27" s="9"/>
      <c r="K27" s="9"/>
      <c r="L27" s="53"/>
    </row>
    <row r="28" spans="1:12" x14ac:dyDescent="0.2">
      <c r="A28" s="52"/>
      <c r="B28" s="7">
        <v>2.2999999999999998</v>
      </c>
      <c r="C28" s="7">
        <f t="shared" si="0"/>
        <v>0.56700000000000017</v>
      </c>
      <c r="D28" s="9"/>
      <c r="E28" s="9"/>
      <c r="F28" s="9"/>
      <c r="G28" s="9"/>
      <c r="H28" s="9"/>
      <c r="I28" s="9"/>
      <c r="J28" s="9"/>
      <c r="K28" s="9"/>
      <c r="L28" s="53"/>
    </row>
    <row r="29" spans="1:12" x14ac:dyDescent="0.2">
      <c r="A29" s="52"/>
      <c r="B29" s="9"/>
      <c r="C29" s="9"/>
      <c r="D29" s="9"/>
      <c r="E29" s="9"/>
      <c r="F29" s="9"/>
      <c r="G29" s="9"/>
      <c r="H29" s="9"/>
      <c r="I29" s="9"/>
      <c r="J29" s="9"/>
      <c r="K29" s="9"/>
      <c r="L29" s="53"/>
    </row>
    <row r="30" spans="1:12" x14ac:dyDescent="0.2">
      <c r="A30" s="52"/>
      <c r="B30" s="9"/>
      <c r="C30" s="9"/>
      <c r="D30" s="9"/>
      <c r="E30" s="9"/>
      <c r="F30" s="9"/>
      <c r="G30" s="9"/>
      <c r="H30" s="9"/>
      <c r="I30" s="9"/>
      <c r="J30" s="9"/>
      <c r="K30" s="9"/>
      <c r="L30" s="53"/>
    </row>
    <row r="31" spans="1:12" x14ac:dyDescent="0.2">
      <c r="A31" s="52"/>
      <c r="B31" s="9"/>
      <c r="C31" s="9"/>
      <c r="D31" s="9"/>
      <c r="E31" s="9"/>
      <c r="F31" s="9"/>
      <c r="G31" s="9"/>
      <c r="H31" s="9"/>
      <c r="I31" s="9"/>
      <c r="J31" s="9"/>
      <c r="K31" s="9"/>
      <c r="L31" s="53"/>
    </row>
    <row r="32" spans="1:12" x14ac:dyDescent="0.2">
      <c r="A32" s="52"/>
      <c r="B32" s="9"/>
      <c r="C32" s="9"/>
      <c r="D32" s="9"/>
      <c r="E32" s="9"/>
      <c r="F32" s="9"/>
      <c r="G32" s="9"/>
      <c r="H32" s="9"/>
      <c r="I32" s="9"/>
      <c r="J32" s="9"/>
      <c r="K32" s="9"/>
      <c r="L32" s="53"/>
    </row>
    <row r="33" spans="1:12" x14ac:dyDescent="0.2">
      <c r="A33" s="52"/>
      <c r="B33" s="9"/>
      <c r="C33" s="9"/>
      <c r="D33" s="9"/>
      <c r="E33" s="9"/>
      <c r="F33" s="9"/>
      <c r="G33" s="9"/>
      <c r="H33" s="9"/>
      <c r="I33" s="9"/>
      <c r="J33" s="9"/>
      <c r="K33" s="9"/>
      <c r="L33" s="53"/>
    </row>
    <row r="34" spans="1:12" x14ac:dyDescent="0.2">
      <c r="A34" s="52"/>
      <c r="B34" s="9"/>
      <c r="C34" s="9"/>
      <c r="D34" s="9"/>
      <c r="E34" s="9"/>
      <c r="F34" s="9"/>
      <c r="G34" s="9"/>
      <c r="H34" s="9"/>
      <c r="I34" s="9"/>
      <c r="J34" s="9"/>
      <c r="K34" s="9"/>
      <c r="L34" s="53"/>
    </row>
    <row r="35" spans="1:12" x14ac:dyDescent="0.2">
      <c r="A35" s="52"/>
      <c r="B35" s="9"/>
      <c r="C35" s="9"/>
      <c r="D35" s="9"/>
      <c r="E35" s="9"/>
      <c r="F35" s="9"/>
      <c r="G35" s="9"/>
      <c r="H35" s="9"/>
      <c r="I35" s="9"/>
      <c r="J35" s="9"/>
      <c r="K35" s="9"/>
      <c r="L35" s="53"/>
    </row>
    <row r="36" spans="1:12" x14ac:dyDescent="0.2">
      <c r="A36" s="52"/>
      <c r="B36" s="9"/>
      <c r="C36" s="9"/>
      <c r="D36" s="9"/>
      <c r="E36" s="9"/>
      <c r="F36" s="9"/>
      <c r="G36" s="9"/>
      <c r="H36" s="9"/>
      <c r="I36" s="9"/>
      <c r="J36" s="9"/>
      <c r="K36" s="9"/>
      <c r="L36" s="53"/>
    </row>
    <row r="37" spans="1:12" ht="13.5" thickBot="1" x14ac:dyDescent="0.2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3"/>
    </row>
    <row r="38" spans="1:12" ht="13.5" thickTop="1" x14ac:dyDescent="0.2"/>
  </sheetData>
  <mergeCells count="3">
    <mergeCell ref="D2:F2"/>
    <mergeCell ref="B2:C2"/>
    <mergeCell ref="B1:K1"/>
  </mergeCells>
  <phoneticPr fontId="0" type="noConversion"/>
  <printOptions horizontalCentered="1"/>
  <pageMargins left="0.59055118110236227" right="0" top="0.39370078740157483" bottom="0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B41" sqref="B41"/>
    </sheetView>
  </sheetViews>
  <sheetFormatPr defaultRowHeight="12.75" x14ac:dyDescent="0.2"/>
  <cols>
    <col min="1" max="1" width="1.7109375" customWidth="1"/>
    <col min="4" max="4" width="10.5703125" customWidth="1"/>
    <col min="5" max="5" width="12.42578125" bestFit="1" customWidth="1"/>
    <col min="11" max="11" width="1.7109375" customWidth="1"/>
  </cols>
  <sheetData>
    <row r="1" spans="1:11" ht="20.100000000000001" customHeight="1" thickTop="1" x14ac:dyDescent="0.2">
      <c r="A1" s="50"/>
      <c r="B1" s="122" t="s">
        <v>30</v>
      </c>
      <c r="C1" s="122"/>
      <c r="D1" s="122"/>
      <c r="E1" s="122"/>
      <c r="F1" s="122"/>
      <c r="G1" s="122"/>
      <c r="H1" s="122"/>
      <c r="I1" s="122"/>
      <c r="J1" s="122"/>
      <c r="K1" s="51"/>
    </row>
    <row r="2" spans="1:11" ht="20.100000000000001" customHeight="1" thickBot="1" x14ac:dyDescent="0.25">
      <c r="A2" s="52"/>
      <c r="B2" s="131"/>
      <c r="C2" s="131"/>
      <c r="D2" s="131"/>
      <c r="E2" s="131"/>
      <c r="F2" s="131"/>
      <c r="G2" s="131"/>
      <c r="H2" s="131"/>
      <c r="I2" s="131"/>
      <c r="J2" s="131"/>
      <c r="K2" s="53"/>
    </row>
    <row r="3" spans="1:11" ht="16.5" thickTop="1" thickBot="1" x14ac:dyDescent="0.25">
      <c r="A3" s="52"/>
      <c r="B3" s="124" t="s">
        <v>6</v>
      </c>
      <c r="C3" s="125"/>
      <c r="D3" s="127" t="s">
        <v>88</v>
      </c>
      <c r="E3" s="128"/>
      <c r="F3" s="129"/>
      <c r="G3" s="9"/>
      <c r="H3" s="9"/>
      <c r="I3" s="9"/>
      <c r="J3" s="9"/>
      <c r="K3" s="53"/>
    </row>
    <row r="4" spans="1:11" ht="15.75" thickTop="1" x14ac:dyDescent="0.2">
      <c r="A4" s="52"/>
      <c r="B4" s="54" t="s">
        <v>0</v>
      </c>
      <c r="C4" s="9"/>
      <c r="D4" s="9"/>
      <c r="E4" s="9"/>
      <c r="F4" s="9"/>
      <c r="G4" s="9"/>
      <c r="H4" s="9"/>
      <c r="I4" s="9"/>
      <c r="J4" s="9"/>
      <c r="K4" s="53"/>
    </row>
    <row r="5" spans="1:11" x14ac:dyDescent="0.2">
      <c r="A5" s="52"/>
      <c r="B5" s="69" t="s">
        <v>28</v>
      </c>
      <c r="C5" s="2">
        <v>1</v>
      </c>
      <c r="D5" s="2">
        <v>2</v>
      </c>
      <c r="E5" s="2">
        <v>3</v>
      </c>
      <c r="F5" s="2">
        <v>4</v>
      </c>
      <c r="G5" s="9"/>
      <c r="H5" s="9"/>
      <c r="I5" s="9"/>
      <c r="J5" s="9"/>
      <c r="K5" s="53"/>
    </row>
    <row r="6" spans="1:11" x14ac:dyDescent="0.2">
      <c r="A6" s="52"/>
      <c r="B6" s="69" t="s">
        <v>29</v>
      </c>
      <c r="C6" s="2">
        <v>12</v>
      </c>
      <c r="D6" s="2">
        <v>2</v>
      </c>
      <c r="E6" s="2">
        <v>12</v>
      </c>
      <c r="F6" s="2">
        <v>6</v>
      </c>
      <c r="G6" s="9"/>
      <c r="H6" s="9"/>
      <c r="I6" s="9"/>
      <c r="J6" s="9"/>
      <c r="K6" s="53"/>
    </row>
    <row r="7" spans="1:11" x14ac:dyDescent="0.2">
      <c r="A7" s="52"/>
      <c r="B7" s="66"/>
      <c r="C7" s="9"/>
      <c r="D7" s="9"/>
      <c r="E7" s="9"/>
      <c r="F7" s="9"/>
      <c r="G7" s="9"/>
      <c r="H7" s="9"/>
      <c r="I7" s="9"/>
      <c r="J7" s="9"/>
      <c r="K7" s="53"/>
    </row>
    <row r="8" spans="1:11" ht="20.25" x14ac:dyDescent="0.25">
      <c r="A8" s="52"/>
      <c r="B8" s="70" t="s">
        <v>86</v>
      </c>
      <c r="C8" s="9"/>
      <c r="D8" s="9"/>
      <c r="E8" s="9"/>
      <c r="F8" s="9"/>
      <c r="G8" s="9"/>
      <c r="H8" s="9"/>
      <c r="I8" s="9"/>
      <c r="J8" s="9"/>
      <c r="K8" s="53"/>
    </row>
    <row r="9" spans="1:11" x14ac:dyDescent="0.2">
      <c r="A9" s="52"/>
      <c r="B9" s="67" t="s">
        <v>87</v>
      </c>
      <c r="C9" s="9"/>
      <c r="D9" s="9"/>
      <c r="E9" s="9"/>
      <c r="F9" s="9"/>
      <c r="G9" s="9"/>
      <c r="H9" s="9"/>
      <c r="I9" s="9"/>
      <c r="J9" s="9"/>
      <c r="K9" s="53"/>
    </row>
    <row r="10" spans="1:11" ht="15" x14ac:dyDescent="0.2">
      <c r="A10" s="52"/>
      <c r="B10" s="54" t="s">
        <v>5</v>
      </c>
      <c r="C10" s="9"/>
      <c r="D10" s="9"/>
      <c r="E10" s="9"/>
      <c r="F10" s="9"/>
      <c r="G10" s="9"/>
      <c r="H10" s="9"/>
      <c r="I10" s="9"/>
      <c r="J10" s="9"/>
      <c r="K10" s="53"/>
    </row>
    <row r="11" spans="1:11" x14ac:dyDescent="0.2">
      <c r="A11" s="52"/>
      <c r="B11" s="9"/>
      <c r="C11" s="9"/>
      <c r="D11" s="9"/>
      <c r="E11" s="9"/>
      <c r="F11" s="9"/>
      <c r="G11" s="9"/>
      <c r="H11" s="9"/>
      <c r="I11" s="9"/>
      <c r="J11" s="9"/>
      <c r="K11" s="53"/>
    </row>
    <row r="12" spans="1:11" ht="14.25" x14ac:dyDescent="0.2">
      <c r="A12" s="52"/>
      <c r="B12" s="18" t="s">
        <v>31</v>
      </c>
      <c r="C12" s="9"/>
      <c r="D12" s="9"/>
      <c r="E12" s="9"/>
      <c r="F12" s="9"/>
      <c r="G12" s="9"/>
      <c r="H12" s="9"/>
      <c r="I12" s="9"/>
      <c r="J12" s="9"/>
      <c r="K12" s="53"/>
    </row>
    <row r="13" spans="1:11" ht="15" x14ac:dyDescent="0.25">
      <c r="A13" s="52"/>
      <c r="B13" s="73" t="s">
        <v>28</v>
      </c>
      <c r="C13" s="8" t="s">
        <v>32</v>
      </c>
      <c r="D13" s="10" t="s">
        <v>37</v>
      </c>
      <c r="E13" s="8" t="s">
        <v>38</v>
      </c>
      <c r="F13" s="9"/>
      <c r="G13" s="9"/>
      <c r="H13" s="9"/>
      <c r="I13" s="9"/>
      <c r="J13" s="9"/>
      <c r="K13" s="53"/>
    </row>
    <row r="14" spans="1:11" x14ac:dyDescent="0.2">
      <c r="A14" s="52"/>
      <c r="B14" s="6">
        <f>C5</f>
        <v>1</v>
      </c>
      <c r="C14" s="6">
        <f>C6</f>
        <v>12</v>
      </c>
      <c r="D14" s="13">
        <f>C$21*EXP(C$22*B14)</f>
        <v>9.3934016472932313</v>
      </c>
      <c r="E14" s="14">
        <f>(D14-C14)^2</f>
        <v>6.7943549723336396</v>
      </c>
      <c r="F14" s="9"/>
      <c r="G14" s="9"/>
      <c r="H14" s="9"/>
      <c r="I14" s="9"/>
      <c r="J14" s="9"/>
      <c r="K14" s="53"/>
    </row>
    <row r="15" spans="1:11" x14ac:dyDescent="0.2">
      <c r="A15" s="52"/>
      <c r="B15" s="6">
        <f>D5</f>
        <v>2</v>
      </c>
      <c r="C15" s="6">
        <f>D6</f>
        <v>2</v>
      </c>
      <c r="D15" s="13">
        <f>C$21*EXP(C$22*B15)</f>
        <v>8.3900237698316005</v>
      </c>
      <c r="E15" s="14">
        <f>(D15-C15)^2</f>
        <v>40.832403779012857</v>
      </c>
      <c r="F15" s="9"/>
      <c r="G15" s="9"/>
      <c r="H15" s="78"/>
      <c r="I15" s="9"/>
      <c r="J15" s="9"/>
      <c r="K15" s="53"/>
    </row>
    <row r="16" spans="1:11" x14ac:dyDescent="0.2">
      <c r="A16" s="52"/>
      <c r="B16" s="6">
        <f>E5</f>
        <v>3</v>
      </c>
      <c r="C16" s="6">
        <f>E6</f>
        <v>12</v>
      </c>
      <c r="D16" s="13">
        <f>C$21*EXP(C$22*B16)</f>
        <v>7.4938240162043215</v>
      </c>
      <c r="E16" s="14">
        <f>(D16-C16)^2</f>
        <v>20.305621996936953</v>
      </c>
      <c r="F16" s="9"/>
      <c r="G16" s="9"/>
      <c r="H16" s="9"/>
      <c r="I16" s="9"/>
      <c r="J16" s="9"/>
      <c r="K16" s="53"/>
    </row>
    <row r="17" spans="1:11" x14ac:dyDescent="0.2">
      <c r="A17" s="52"/>
      <c r="B17" s="6">
        <f>F5</f>
        <v>4</v>
      </c>
      <c r="C17" s="6">
        <f>F6</f>
        <v>6</v>
      </c>
      <c r="D17" s="13">
        <f>C$21*EXP(C$22*B17)</f>
        <v>6.6933539077408151</v>
      </c>
      <c r="E17" s="14">
        <f>(D17-C17)^2</f>
        <v>0.48073964137945868</v>
      </c>
      <c r="F17" s="9"/>
      <c r="G17" s="9"/>
      <c r="H17" s="9"/>
      <c r="I17" s="9"/>
      <c r="J17" s="9"/>
      <c r="K17" s="53"/>
    </row>
    <row r="18" spans="1:11" x14ac:dyDescent="0.2">
      <c r="A18" s="52"/>
      <c r="B18" s="130" t="s">
        <v>24</v>
      </c>
      <c r="C18" s="130"/>
      <c r="D18" s="69" t="s">
        <v>35</v>
      </c>
      <c r="E18" s="15">
        <f>SUM(E14:E17)</f>
        <v>68.413120389662907</v>
      </c>
      <c r="F18" s="9"/>
      <c r="G18" s="9"/>
      <c r="H18" s="9"/>
      <c r="I18" s="9"/>
      <c r="J18" s="9"/>
      <c r="K18" s="53"/>
    </row>
    <row r="19" spans="1:11" x14ac:dyDescent="0.2">
      <c r="A19" s="52"/>
      <c r="B19" s="9"/>
      <c r="C19" s="9"/>
      <c r="D19" s="9"/>
      <c r="E19" s="9"/>
      <c r="F19" s="9"/>
      <c r="G19" s="9"/>
      <c r="H19" s="9"/>
      <c r="I19" s="9"/>
      <c r="J19" s="9"/>
      <c r="K19" s="53"/>
    </row>
    <row r="20" spans="1:11" x14ac:dyDescent="0.2">
      <c r="A20" s="52"/>
      <c r="B20" s="9"/>
      <c r="C20" s="9"/>
      <c r="D20" s="9"/>
      <c r="E20" s="9"/>
      <c r="F20" s="9"/>
      <c r="G20" s="9"/>
      <c r="H20" s="9"/>
      <c r="I20" s="9"/>
      <c r="J20" s="9"/>
      <c r="K20" s="53"/>
    </row>
    <row r="21" spans="1:11" x14ac:dyDescent="0.2">
      <c r="A21" s="52"/>
      <c r="B21" s="59" t="s">
        <v>33</v>
      </c>
      <c r="C21" s="77">
        <v>10.5167752712031</v>
      </c>
      <c r="D21" s="9"/>
      <c r="E21" s="9"/>
      <c r="F21" s="9"/>
      <c r="G21" s="9"/>
      <c r="H21" s="9"/>
      <c r="I21" s="9"/>
      <c r="J21" s="9"/>
      <c r="K21" s="53"/>
    </row>
    <row r="22" spans="1:11" x14ac:dyDescent="0.2">
      <c r="A22" s="52"/>
      <c r="B22" s="59" t="s">
        <v>34</v>
      </c>
      <c r="C22" s="77">
        <v>-0.11296413678668001</v>
      </c>
      <c r="D22" s="9"/>
      <c r="E22" s="9"/>
      <c r="F22" s="9"/>
      <c r="G22" s="9"/>
      <c r="H22" s="9"/>
      <c r="I22" s="9"/>
      <c r="J22" s="9"/>
      <c r="K22" s="53"/>
    </row>
    <row r="23" spans="1:11" x14ac:dyDescent="0.2">
      <c r="A23" s="52"/>
      <c r="B23" s="9"/>
      <c r="C23" s="9"/>
      <c r="D23" s="9"/>
      <c r="E23" s="9"/>
      <c r="F23" s="9"/>
      <c r="G23" s="9"/>
      <c r="H23" s="9"/>
      <c r="I23" s="9"/>
      <c r="J23" s="9"/>
      <c r="K23" s="53"/>
    </row>
    <row r="24" spans="1:11" x14ac:dyDescent="0.2">
      <c r="A24" s="52"/>
      <c r="B24" s="9"/>
      <c r="C24" s="9"/>
      <c r="D24" s="9"/>
      <c r="E24" s="9"/>
      <c r="F24" s="9"/>
      <c r="G24" s="9"/>
      <c r="H24" s="9"/>
      <c r="I24" s="9"/>
      <c r="J24" s="9"/>
      <c r="K24" s="53"/>
    </row>
    <row r="25" spans="1:11" x14ac:dyDescent="0.2">
      <c r="A25" s="52"/>
      <c r="B25" s="9"/>
      <c r="C25" s="9"/>
      <c r="D25" s="9"/>
      <c r="E25" s="9"/>
      <c r="F25" s="9"/>
      <c r="G25" s="9"/>
      <c r="H25" s="9"/>
      <c r="I25" s="9"/>
      <c r="J25" s="9"/>
      <c r="K25" s="53"/>
    </row>
    <row r="26" spans="1:11" x14ac:dyDescent="0.2">
      <c r="A26" s="52"/>
      <c r="B26" s="9"/>
      <c r="C26" s="9"/>
      <c r="D26" s="9"/>
      <c r="E26" s="9"/>
      <c r="F26" s="9"/>
      <c r="G26" s="9"/>
      <c r="H26" s="9"/>
      <c r="I26" s="9"/>
      <c r="J26" s="9"/>
      <c r="K26" s="53"/>
    </row>
    <row r="27" spans="1:11" x14ac:dyDescent="0.2">
      <c r="A27" s="52"/>
      <c r="B27" s="9"/>
      <c r="C27" s="9"/>
      <c r="D27" s="9"/>
      <c r="E27" s="9"/>
      <c r="F27" s="9"/>
      <c r="G27" s="9"/>
      <c r="H27" s="9"/>
      <c r="I27" s="9"/>
      <c r="J27" s="9"/>
      <c r="K27" s="53"/>
    </row>
    <row r="28" spans="1:11" x14ac:dyDescent="0.2">
      <c r="A28" s="52"/>
      <c r="B28" s="9"/>
      <c r="C28" s="9"/>
      <c r="D28" s="9"/>
      <c r="E28" s="9"/>
      <c r="F28" s="9"/>
      <c r="G28" s="9"/>
      <c r="H28" s="9"/>
      <c r="I28" s="9"/>
      <c r="J28" s="9"/>
      <c r="K28" s="53"/>
    </row>
    <row r="29" spans="1:11" x14ac:dyDescent="0.2">
      <c r="A29" s="52"/>
      <c r="B29" s="9"/>
      <c r="C29" s="9"/>
      <c r="D29" s="9"/>
      <c r="E29" s="9"/>
      <c r="F29" s="9"/>
      <c r="G29" s="9"/>
      <c r="H29" s="9"/>
      <c r="I29" s="9"/>
      <c r="J29" s="9"/>
      <c r="K29" s="53"/>
    </row>
    <row r="30" spans="1:11" x14ac:dyDescent="0.2">
      <c r="A30" s="52"/>
      <c r="B30" s="9"/>
      <c r="C30" s="9"/>
      <c r="D30" s="9"/>
      <c r="E30" s="9"/>
      <c r="F30" s="9"/>
      <c r="G30" s="9"/>
      <c r="H30" s="9"/>
      <c r="I30" s="9"/>
      <c r="J30" s="9"/>
      <c r="K30" s="53"/>
    </row>
    <row r="31" spans="1:11" x14ac:dyDescent="0.2">
      <c r="A31" s="52"/>
      <c r="B31" s="9"/>
      <c r="C31" s="9"/>
      <c r="D31" s="9"/>
      <c r="E31" s="9"/>
      <c r="F31" s="9"/>
      <c r="G31" s="9"/>
      <c r="H31" s="9"/>
      <c r="I31" s="9"/>
      <c r="J31" s="9"/>
      <c r="K31" s="53"/>
    </row>
    <row r="32" spans="1:11" x14ac:dyDescent="0.2">
      <c r="A32" s="52"/>
      <c r="B32" s="9"/>
      <c r="C32" s="9"/>
      <c r="D32" s="9"/>
      <c r="E32" s="9"/>
      <c r="F32" s="9"/>
      <c r="G32" s="9"/>
      <c r="H32" s="9"/>
      <c r="I32" s="9"/>
      <c r="J32" s="9"/>
      <c r="K32" s="53"/>
    </row>
    <row r="33" spans="1:11" x14ac:dyDescent="0.2">
      <c r="A33" s="52"/>
      <c r="B33" s="9"/>
      <c r="C33" s="9"/>
      <c r="D33" s="9"/>
      <c r="E33" s="9"/>
      <c r="F33" s="9"/>
      <c r="G33" s="9"/>
      <c r="H33" s="9"/>
      <c r="I33" s="9"/>
      <c r="J33" s="9"/>
      <c r="K33" s="53"/>
    </row>
    <row r="34" spans="1:11" x14ac:dyDescent="0.2">
      <c r="A34" s="52"/>
      <c r="B34" s="9"/>
      <c r="C34" s="9"/>
      <c r="D34" s="9"/>
      <c r="E34" s="9"/>
      <c r="F34" s="9"/>
      <c r="G34" s="9"/>
      <c r="H34" s="9"/>
      <c r="I34" s="9"/>
      <c r="J34" s="9"/>
      <c r="K34" s="53"/>
    </row>
    <row r="35" spans="1:11" x14ac:dyDescent="0.2">
      <c r="A35" s="52"/>
      <c r="B35" s="9"/>
      <c r="C35" s="9"/>
      <c r="D35" s="9"/>
      <c r="E35" s="9"/>
      <c r="F35" s="9"/>
      <c r="G35" s="9"/>
      <c r="H35" s="9"/>
      <c r="I35" s="9"/>
      <c r="J35" s="9"/>
      <c r="K35" s="53"/>
    </row>
    <row r="36" spans="1:11" x14ac:dyDescent="0.2">
      <c r="A36" s="52"/>
      <c r="B36" s="9"/>
      <c r="C36" s="9"/>
      <c r="D36" s="9"/>
      <c r="E36" s="9"/>
      <c r="F36" s="9"/>
      <c r="G36" s="9"/>
      <c r="H36" s="9"/>
      <c r="I36" s="9"/>
      <c r="J36" s="9"/>
      <c r="K36" s="53"/>
    </row>
    <row r="37" spans="1:11" x14ac:dyDescent="0.2">
      <c r="A37" s="52"/>
      <c r="B37" s="9"/>
      <c r="C37" s="9"/>
      <c r="D37" s="9"/>
      <c r="E37" s="9"/>
      <c r="F37" s="9"/>
      <c r="G37" s="9"/>
      <c r="H37" s="9"/>
      <c r="I37" s="9"/>
      <c r="J37" s="9"/>
      <c r="K37" s="53"/>
    </row>
    <row r="38" spans="1:11" x14ac:dyDescent="0.2">
      <c r="A38" s="52"/>
      <c r="B38" s="9"/>
      <c r="C38" s="9"/>
      <c r="D38" s="9"/>
      <c r="E38" s="9"/>
      <c r="F38" s="9"/>
      <c r="G38" s="9"/>
      <c r="H38" s="9"/>
      <c r="I38" s="9"/>
      <c r="J38" s="9"/>
      <c r="K38" s="53"/>
    </row>
    <row r="39" spans="1:11" x14ac:dyDescent="0.2">
      <c r="A39" s="52"/>
      <c r="B39" s="9"/>
      <c r="C39" s="9"/>
      <c r="D39" s="9"/>
      <c r="E39" s="9"/>
      <c r="F39" s="9"/>
      <c r="G39" s="9"/>
      <c r="H39" s="9"/>
      <c r="I39" s="9"/>
      <c r="J39" s="9"/>
      <c r="K39" s="53"/>
    </row>
    <row r="40" spans="1:11" ht="13.5" thickBot="1" x14ac:dyDescent="0.2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3"/>
    </row>
    <row r="41" spans="1:11" ht="13.5" thickTop="1" x14ac:dyDescent="0.2"/>
  </sheetData>
  <mergeCells count="4">
    <mergeCell ref="B3:C3"/>
    <mergeCell ref="D3:F3"/>
    <mergeCell ref="B18:C18"/>
    <mergeCell ref="B1:J2"/>
  </mergeCells>
  <printOptions horizontalCentered="1"/>
  <pageMargins left="0.59055118110236227" right="0" top="0.39370078740157483" bottom="0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workbookViewId="0">
      <selection activeCell="B26" sqref="B26"/>
    </sheetView>
  </sheetViews>
  <sheetFormatPr defaultRowHeight="12.75" x14ac:dyDescent="0.2"/>
  <cols>
    <col min="1" max="1" width="1.5703125" customWidth="1"/>
    <col min="3" max="3" width="9.85546875" customWidth="1"/>
    <col min="4" max="4" width="9.5703125" customWidth="1"/>
    <col min="7" max="7" width="9.5703125" customWidth="1"/>
    <col min="11" max="11" width="1.5703125" customWidth="1"/>
  </cols>
  <sheetData>
    <row r="1" spans="1:11" ht="20.100000000000001" customHeight="1" thickTop="1" thickBot="1" x14ac:dyDescent="0.35">
      <c r="A1" s="50"/>
      <c r="B1" s="126" t="s">
        <v>41</v>
      </c>
      <c r="C1" s="126"/>
      <c r="D1" s="126"/>
      <c r="E1" s="126"/>
      <c r="F1" s="126"/>
      <c r="G1" s="126"/>
      <c r="H1" s="126"/>
      <c r="I1" s="126"/>
      <c r="J1" s="126"/>
      <c r="K1" s="51"/>
    </row>
    <row r="2" spans="1:11" ht="16.5" thickTop="1" thickBot="1" x14ac:dyDescent="0.25">
      <c r="A2" s="52"/>
      <c r="B2" s="132" t="s">
        <v>6</v>
      </c>
      <c r="C2" s="133"/>
      <c r="D2" s="134" t="s">
        <v>88</v>
      </c>
      <c r="E2" s="134"/>
      <c r="F2" s="134"/>
      <c r="G2" s="9"/>
      <c r="H2" s="9"/>
      <c r="I2" s="9"/>
      <c r="J2" s="9"/>
      <c r="K2" s="53"/>
    </row>
    <row r="3" spans="1:11" ht="13.5" thickTop="1" x14ac:dyDescent="0.2">
      <c r="A3" s="52"/>
      <c r="B3" s="9"/>
      <c r="C3" s="9"/>
      <c r="D3" s="9"/>
      <c r="E3" s="9"/>
      <c r="F3" s="9"/>
      <c r="G3" s="9"/>
      <c r="H3" s="9"/>
      <c r="I3" s="9"/>
      <c r="J3" s="9"/>
      <c r="K3" s="53"/>
    </row>
    <row r="4" spans="1:11" ht="14.25" x14ac:dyDescent="0.2">
      <c r="A4" s="52"/>
      <c r="B4" s="18" t="s">
        <v>49</v>
      </c>
      <c r="C4" s="9"/>
      <c r="D4" s="9"/>
      <c r="E4" s="9"/>
      <c r="F4" s="9"/>
      <c r="G4" s="9"/>
      <c r="H4" s="9"/>
      <c r="I4" s="9"/>
      <c r="J4" s="9"/>
      <c r="K4" s="53"/>
    </row>
    <row r="5" spans="1:11" x14ac:dyDescent="0.2">
      <c r="A5" s="52"/>
      <c r="B5" s="66" t="s">
        <v>43</v>
      </c>
      <c r="C5" s="2">
        <v>2</v>
      </c>
      <c r="D5" s="66" t="s">
        <v>44</v>
      </c>
      <c r="E5" s="2">
        <v>6</v>
      </c>
      <c r="F5" s="55"/>
      <c r="G5" s="9"/>
      <c r="H5" s="9"/>
      <c r="I5" s="9"/>
      <c r="J5" s="9"/>
      <c r="K5" s="53"/>
    </row>
    <row r="6" spans="1:11" x14ac:dyDescent="0.2">
      <c r="A6" s="52"/>
      <c r="B6" s="9"/>
      <c r="C6" s="9"/>
      <c r="D6" s="9"/>
      <c r="E6" s="9"/>
      <c r="F6" s="9"/>
      <c r="G6" s="9"/>
      <c r="H6" s="9"/>
      <c r="I6" s="9"/>
      <c r="J6" s="9"/>
      <c r="K6" s="53"/>
    </row>
    <row r="7" spans="1:11" ht="14.25" x14ac:dyDescent="0.2">
      <c r="A7" s="52"/>
      <c r="B7" s="16" t="s">
        <v>56</v>
      </c>
      <c r="C7" s="17"/>
      <c r="D7" s="17"/>
      <c r="E7" s="17"/>
      <c r="F7" s="17"/>
      <c r="G7" s="17"/>
      <c r="H7" s="17"/>
      <c r="I7" s="17"/>
      <c r="J7" s="17"/>
      <c r="K7" s="53"/>
    </row>
    <row r="8" spans="1:11" ht="14.25" x14ac:dyDescent="0.2">
      <c r="A8" s="52"/>
      <c r="B8" s="18"/>
      <c r="C8" s="9"/>
      <c r="D8" s="9"/>
      <c r="E8" s="9"/>
      <c r="F8" s="9"/>
      <c r="G8" s="9"/>
      <c r="H8" s="9"/>
      <c r="I8" s="9"/>
      <c r="J8" s="9"/>
      <c r="K8" s="53"/>
    </row>
    <row r="9" spans="1:11" ht="15" x14ac:dyDescent="0.2">
      <c r="A9" s="52"/>
      <c r="B9" s="54" t="s">
        <v>0</v>
      </c>
      <c r="C9" s="9"/>
      <c r="D9" s="9"/>
      <c r="E9" s="9"/>
      <c r="F9" s="9"/>
      <c r="G9" s="9"/>
      <c r="H9" s="9"/>
      <c r="I9" s="9"/>
      <c r="J9" s="9"/>
      <c r="K9" s="53"/>
    </row>
    <row r="10" spans="1:11" x14ac:dyDescent="0.2">
      <c r="A10" s="52"/>
      <c r="B10" s="55"/>
      <c r="C10" s="66" t="s">
        <v>61</v>
      </c>
      <c r="D10" s="2">
        <f>(-1)^C5*(E5-1)</f>
        <v>5</v>
      </c>
      <c r="E10" s="5" t="s">
        <v>45</v>
      </c>
      <c r="F10" s="2">
        <f>(-1)^E5*C5-1</f>
        <v>1</v>
      </c>
      <c r="G10" s="55" t="s">
        <v>32</v>
      </c>
      <c r="H10" s="71" t="s">
        <v>53</v>
      </c>
      <c r="I10" s="9"/>
      <c r="J10" s="9"/>
      <c r="K10" s="53"/>
    </row>
    <row r="11" spans="1:11" x14ac:dyDescent="0.2">
      <c r="A11" s="52"/>
      <c r="B11" s="55" t="s">
        <v>60</v>
      </c>
      <c r="C11" s="9"/>
      <c r="D11" s="9"/>
      <c r="E11" s="9"/>
      <c r="F11" s="9"/>
      <c r="G11" s="9"/>
      <c r="H11" s="9"/>
      <c r="I11" s="9"/>
      <c r="J11" s="9"/>
      <c r="K11" s="53"/>
    </row>
    <row r="12" spans="1:11" x14ac:dyDescent="0.2">
      <c r="A12" s="52"/>
      <c r="B12" s="65"/>
      <c r="C12" s="66" t="s">
        <v>62</v>
      </c>
      <c r="D12" s="2">
        <f>-E5</f>
        <v>-6</v>
      </c>
      <c r="E12" s="5" t="s">
        <v>45</v>
      </c>
      <c r="F12" s="2">
        <f>C5</f>
        <v>2</v>
      </c>
      <c r="G12" s="55" t="s">
        <v>57</v>
      </c>
      <c r="H12" s="2">
        <f>C5*E5</f>
        <v>12</v>
      </c>
      <c r="I12" s="9"/>
      <c r="J12" s="9"/>
      <c r="K12" s="53"/>
    </row>
    <row r="13" spans="1:11" x14ac:dyDescent="0.2">
      <c r="A13" s="52"/>
      <c r="B13" s="65"/>
      <c r="C13" s="66" t="s">
        <v>63</v>
      </c>
      <c r="D13" s="2">
        <f>2*E5</f>
        <v>12</v>
      </c>
      <c r="E13" s="5" t="s">
        <v>45</v>
      </c>
      <c r="F13" s="2">
        <f>3*C5</f>
        <v>6</v>
      </c>
      <c r="G13" s="55" t="s">
        <v>50</v>
      </c>
      <c r="H13" s="2">
        <f>6*C5*E5</f>
        <v>72</v>
      </c>
      <c r="I13" s="9"/>
      <c r="J13" s="9"/>
      <c r="K13" s="53"/>
    </row>
    <row r="14" spans="1:11" x14ac:dyDescent="0.2">
      <c r="A14" s="52"/>
      <c r="B14" s="9"/>
      <c r="C14" s="9"/>
      <c r="D14" s="55" t="s">
        <v>58</v>
      </c>
      <c r="E14" s="9"/>
      <c r="F14" s="9"/>
      <c r="G14" s="9"/>
      <c r="H14" s="9"/>
      <c r="I14" s="9"/>
      <c r="J14" s="9"/>
      <c r="K14" s="53"/>
    </row>
    <row r="15" spans="1:11" x14ac:dyDescent="0.2">
      <c r="A15" s="52"/>
      <c r="B15" s="9"/>
      <c r="C15" s="9"/>
      <c r="D15" s="55" t="s">
        <v>59</v>
      </c>
      <c r="E15" s="9"/>
      <c r="F15" s="9"/>
      <c r="G15" s="9"/>
      <c r="H15" s="9"/>
      <c r="I15" s="9"/>
      <c r="J15" s="9"/>
      <c r="K15" s="53"/>
    </row>
    <row r="16" spans="1:11" x14ac:dyDescent="0.2">
      <c r="A16" s="52"/>
      <c r="B16" s="9"/>
      <c r="C16" s="9"/>
      <c r="D16" s="9"/>
      <c r="E16" s="9"/>
      <c r="F16" s="9"/>
      <c r="G16" s="9"/>
      <c r="H16" s="9"/>
      <c r="I16" s="9"/>
      <c r="J16" s="9"/>
      <c r="K16" s="53"/>
    </row>
    <row r="17" spans="1:11" x14ac:dyDescent="0.2">
      <c r="A17" s="52"/>
      <c r="B17" s="67" t="s">
        <v>46</v>
      </c>
      <c r="C17" s="9"/>
      <c r="D17" s="9"/>
      <c r="E17" s="9"/>
      <c r="F17" s="9"/>
      <c r="G17" s="9"/>
      <c r="H17" s="9"/>
      <c r="I17" s="9"/>
      <c r="J17" s="9"/>
      <c r="K17" s="53"/>
    </row>
    <row r="18" spans="1:11" x14ac:dyDescent="0.2">
      <c r="A18" s="52"/>
      <c r="B18" s="9"/>
      <c r="C18" s="9"/>
      <c r="D18" s="9"/>
      <c r="E18" s="9"/>
      <c r="F18" s="9"/>
      <c r="G18" s="9"/>
      <c r="H18" s="9"/>
      <c r="I18" s="9"/>
      <c r="J18" s="9"/>
      <c r="K18" s="53"/>
    </row>
    <row r="19" spans="1:11" ht="14.25" x14ac:dyDescent="0.2">
      <c r="A19" s="52"/>
      <c r="B19" s="18" t="s">
        <v>51</v>
      </c>
      <c r="C19" s="9"/>
      <c r="D19" s="9"/>
      <c r="E19" s="9"/>
      <c r="F19" s="18" t="s">
        <v>52</v>
      </c>
      <c r="G19" s="9"/>
      <c r="H19" s="9"/>
      <c r="I19" s="9"/>
      <c r="J19" s="9"/>
      <c r="K19" s="53"/>
    </row>
    <row r="20" spans="1:11" x14ac:dyDescent="0.2">
      <c r="A20" s="52"/>
      <c r="B20" s="66" t="s">
        <v>13</v>
      </c>
      <c r="C20" s="64">
        <v>0</v>
      </c>
      <c r="D20" s="9"/>
      <c r="E20" s="9"/>
      <c r="F20" s="66" t="s">
        <v>13</v>
      </c>
      <c r="G20" s="64">
        <v>1.2</v>
      </c>
      <c r="H20" s="9"/>
      <c r="I20" s="9"/>
      <c r="J20" s="9"/>
      <c r="K20" s="53"/>
    </row>
    <row r="21" spans="1:11" x14ac:dyDescent="0.2">
      <c r="A21" s="52"/>
      <c r="B21" s="66" t="s">
        <v>47</v>
      </c>
      <c r="C21" s="64">
        <v>6</v>
      </c>
      <c r="D21" s="9"/>
      <c r="E21" s="9"/>
      <c r="F21" s="66" t="s">
        <v>47</v>
      </c>
      <c r="G21" s="77">
        <v>9.6</v>
      </c>
      <c r="H21" s="9"/>
      <c r="I21" s="9"/>
      <c r="J21" s="9"/>
      <c r="K21" s="53"/>
    </row>
    <row r="22" spans="1:11" x14ac:dyDescent="0.2">
      <c r="A22" s="52"/>
      <c r="B22" s="66" t="s">
        <v>54</v>
      </c>
      <c r="C22" s="3">
        <f>D12*C20+F12*C21</f>
        <v>12</v>
      </c>
      <c r="D22" s="9"/>
      <c r="E22" s="9"/>
      <c r="F22" s="66" t="s">
        <v>54</v>
      </c>
      <c r="G22" s="3">
        <f>D12*G20+F12*G21</f>
        <v>12</v>
      </c>
      <c r="H22" s="9"/>
      <c r="I22" s="9"/>
      <c r="J22" s="9"/>
      <c r="K22" s="53"/>
    </row>
    <row r="23" spans="1:11" x14ac:dyDescent="0.2">
      <c r="A23" s="52"/>
      <c r="B23" s="66" t="s">
        <v>55</v>
      </c>
      <c r="C23" s="3">
        <f>D13*C20+F13*C21</f>
        <v>36</v>
      </c>
      <c r="D23" s="9"/>
      <c r="E23" s="9"/>
      <c r="F23" s="66" t="s">
        <v>55</v>
      </c>
      <c r="G23" s="3">
        <f>D13*G20+F13*G21</f>
        <v>72</v>
      </c>
      <c r="H23" s="9"/>
      <c r="I23" s="9"/>
      <c r="J23" s="9"/>
      <c r="K23" s="53"/>
    </row>
    <row r="24" spans="1:11" x14ac:dyDescent="0.2">
      <c r="A24" s="52"/>
      <c r="B24" s="66" t="s">
        <v>48</v>
      </c>
      <c r="C24" s="3">
        <f>D10*C20+F10*C21</f>
        <v>6</v>
      </c>
      <c r="D24" s="9"/>
      <c r="E24" s="9"/>
      <c r="F24" s="66" t="s">
        <v>48</v>
      </c>
      <c r="G24" s="3">
        <f>D10*G20+F10*G21</f>
        <v>15.6</v>
      </c>
      <c r="H24" s="9"/>
      <c r="I24" s="9"/>
      <c r="J24" s="9"/>
      <c r="K24" s="53"/>
    </row>
    <row r="25" spans="1:11" ht="13.5" thickBot="1" x14ac:dyDescent="0.2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3"/>
    </row>
    <row r="26" spans="1:11" ht="13.5" thickTop="1" x14ac:dyDescent="0.2"/>
  </sheetData>
  <mergeCells count="3">
    <mergeCell ref="B1:J1"/>
    <mergeCell ref="B2:C2"/>
    <mergeCell ref="D2:F2"/>
  </mergeCells>
  <printOptions horizontalCentered="1"/>
  <pageMargins left="0.59055118110236227" right="0" top="0.39370078740157483" bottom="0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B20" sqref="B20"/>
    </sheetView>
  </sheetViews>
  <sheetFormatPr defaultRowHeight="12.75" x14ac:dyDescent="0.2"/>
  <cols>
    <col min="1" max="1" width="1.7109375" customWidth="1"/>
    <col min="2" max="2" width="29.28515625" customWidth="1"/>
    <col min="3" max="4" width="20.7109375" customWidth="1"/>
    <col min="5" max="5" width="2.42578125" customWidth="1"/>
    <col min="6" max="6" width="2.28515625" customWidth="1"/>
    <col min="7" max="7" width="24.5703125" customWidth="1"/>
    <col min="8" max="8" width="20.7109375" customWidth="1"/>
    <col min="9" max="9" width="1.28515625" customWidth="1"/>
  </cols>
  <sheetData>
    <row r="1" spans="1:9" ht="20.100000000000001" customHeight="1" thickTop="1" thickBot="1" x14ac:dyDescent="0.35">
      <c r="A1" s="50"/>
      <c r="B1" s="126" t="s">
        <v>83</v>
      </c>
      <c r="C1" s="126"/>
      <c r="D1" s="126"/>
      <c r="E1" s="126"/>
      <c r="F1" s="126"/>
      <c r="G1" s="126"/>
      <c r="H1" s="126"/>
      <c r="I1" s="51"/>
    </row>
    <row r="2" spans="1:9" ht="16.5" thickTop="1" thickBot="1" x14ac:dyDescent="0.25">
      <c r="A2" s="52"/>
      <c r="B2" s="24" t="s">
        <v>6</v>
      </c>
      <c r="C2" s="25" t="s">
        <v>88</v>
      </c>
      <c r="D2" s="9"/>
      <c r="E2" s="9"/>
      <c r="F2" s="9"/>
      <c r="G2" s="9"/>
      <c r="H2" s="9"/>
      <c r="I2" s="53"/>
    </row>
    <row r="3" spans="1:9" ht="13.5" thickTop="1" x14ac:dyDescent="0.2">
      <c r="A3" s="52"/>
      <c r="B3" s="9"/>
      <c r="C3" s="9"/>
      <c r="D3" s="9"/>
      <c r="E3" s="9"/>
      <c r="F3" s="9"/>
      <c r="G3" s="9"/>
      <c r="H3" s="9"/>
      <c r="I3" s="53"/>
    </row>
    <row r="4" spans="1:9" ht="29.45" customHeight="1" x14ac:dyDescent="0.3">
      <c r="A4" s="52"/>
      <c r="B4" s="76" t="s">
        <v>66</v>
      </c>
      <c r="C4" s="9"/>
      <c r="D4" s="9"/>
      <c r="E4" s="9"/>
      <c r="F4" s="9"/>
      <c r="G4" s="9"/>
      <c r="H4" s="9"/>
      <c r="I4" s="53"/>
    </row>
    <row r="5" spans="1:9" ht="15.75" thickBot="1" x14ac:dyDescent="0.25">
      <c r="A5" s="52"/>
      <c r="B5" s="54" t="s">
        <v>81</v>
      </c>
      <c r="C5" s="9"/>
      <c r="D5" s="9"/>
      <c r="E5" s="9"/>
      <c r="F5" s="9"/>
      <c r="G5" s="9"/>
      <c r="H5" s="9"/>
      <c r="I5" s="53"/>
    </row>
    <row r="6" spans="1:9" ht="32.25" customHeight="1" thickTop="1" thickBot="1" x14ac:dyDescent="0.25">
      <c r="A6" s="52"/>
      <c r="B6" s="27"/>
      <c r="C6" s="28" t="s">
        <v>74</v>
      </c>
      <c r="D6" s="29" t="s">
        <v>75</v>
      </c>
      <c r="E6" s="9"/>
      <c r="F6" s="9"/>
      <c r="G6" s="32" t="s">
        <v>67</v>
      </c>
      <c r="H6" s="46">
        <f>C7*C10*C17+D7*D10*D17</f>
        <v>1200000</v>
      </c>
      <c r="I6" s="53"/>
    </row>
    <row r="7" spans="1:9" ht="13.5" thickTop="1" x14ac:dyDescent="0.2">
      <c r="A7" s="52"/>
      <c r="B7" s="30" t="s">
        <v>76</v>
      </c>
      <c r="C7" s="37">
        <v>2000</v>
      </c>
      <c r="D7" s="38">
        <v>1000</v>
      </c>
      <c r="E7" s="9"/>
      <c r="F7" s="9"/>
      <c r="G7" s="33" t="s">
        <v>73</v>
      </c>
      <c r="H7" s="47">
        <f>C17*C7+D17*D7</f>
        <v>8000</v>
      </c>
      <c r="I7" s="53"/>
    </row>
    <row r="8" spans="1:9" ht="25.5" x14ac:dyDescent="0.2">
      <c r="A8" s="52"/>
      <c r="B8" s="30" t="s">
        <v>77</v>
      </c>
      <c r="C8" s="37">
        <v>250</v>
      </c>
      <c r="D8" s="38">
        <v>100</v>
      </c>
      <c r="E8" s="9"/>
      <c r="F8" s="9"/>
      <c r="G8" s="33" t="s">
        <v>69</v>
      </c>
      <c r="H8" s="47">
        <f>C17*C8+D17*D8</f>
        <v>900</v>
      </c>
      <c r="I8" s="53"/>
    </row>
    <row r="9" spans="1:9" ht="24" customHeight="1" x14ac:dyDescent="0.2">
      <c r="A9" s="52"/>
      <c r="B9" s="30" t="s">
        <v>78</v>
      </c>
      <c r="C9" s="39">
        <v>12000</v>
      </c>
      <c r="D9" s="40">
        <v>7000</v>
      </c>
      <c r="E9" s="19"/>
      <c r="F9" s="9"/>
      <c r="G9" s="33" t="s">
        <v>71</v>
      </c>
      <c r="H9" s="48">
        <f>C17*C9+D17*D9</f>
        <v>52000</v>
      </c>
      <c r="I9" s="53"/>
    </row>
    <row r="10" spans="1:9" ht="13.5" thickBot="1" x14ac:dyDescent="0.25">
      <c r="A10" s="52"/>
      <c r="B10" s="31" t="s">
        <v>79</v>
      </c>
      <c r="C10" s="41">
        <v>200</v>
      </c>
      <c r="D10" s="42">
        <v>100</v>
      </c>
      <c r="E10" s="20"/>
      <c r="F10" s="9"/>
      <c r="G10" s="9"/>
      <c r="H10" s="9"/>
      <c r="I10" s="53"/>
    </row>
    <row r="11" spans="1:9" ht="14.25" thickTop="1" thickBot="1" x14ac:dyDescent="0.25">
      <c r="A11" s="52"/>
      <c r="B11" s="9"/>
      <c r="C11" s="9"/>
      <c r="D11" s="9"/>
      <c r="E11" s="20"/>
      <c r="F11" s="9"/>
      <c r="G11" s="9"/>
      <c r="H11" s="9"/>
      <c r="I11" s="53"/>
    </row>
    <row r="12" spans="1:9" ht="26.25" thickTop="1" x14ac:dyDescent="0.2">
      <c r="A12" s="52"/>
      <c r="B12" s="34" t="s">
        <v>72</v>
      </c>
      <c r="C12" s="43">
        <v>7500</v>
      </c>
      <c r="D12" s="9"/>
      <c r="E12" s="21"/>
      <c r="F12" s="9"/>
      <c r="G12" s="9"/>
      <c r="H12" s="9"/>
      <c r="I12" s="53"/>
    </row>
    <row r="13" spans="1:9" ht="25.5" x14ac:dyDescent="0.2">
      <c r="A13" s="52"/>
      <c r="B13" s="36" t="s">
        <v>68</v>
      </c>
      <c r="C13" s="44">
        <v>900</v>
      </c>
      <c r="D13" s="9"/>
      <c r="E13" s="21"/>
      <c r="F13" s="9"/>
      <c r="G13" s="9"/>
      <c r="H13" s="9"/>
      <c r="I13" s="53"/>
    </row>
    <row r="14" spans="1:9" ht="13.5" thickBot="1" x14ac:dyDescent="0.25">
      <c r="A14" s="52"/>
      <c r="B14" s="31" t="s">
        <v>70</v>
      </c>
      <c r="C14" s="45">
        <v>55000</v>
      </c>
      <c r="D14" s="9"/>
      <c r="E14" s="22"/>
      <c r="F14" s="9"/>
      <c r="G14" s="9"/>
      <c r="H14" s="9"/>
      <c r="I14" s="53"/>
    </row>
    <row r="15" spans="1:9" ht="13.5" thickTop="1" x14ac:dyDescent="0.2">
      <c r="A15" s="52"/>
      <c r="B15" s="23"/>
      <c r="C15" s="26"/>
      <c r="D15" s="9"/>
      <c r="E15" s="9"/>
      <c r="F15" s="9"/>
      <c r="G15" s="9"/>
      <c r="H15" s="9"/>
      <c r="I15" s="53"/>
    </row>
    <row r="16" spans="1:9" ht="15.75" thickBot="1" x14ac:dyDescent="0.25">
      <c r="A16" s="52"/>
      <c r="B16" s="54" t="s">
        <v>82</v>
      </c>
      <c r="C16" s="9"/>
      <c r="D16" s="9"/>
      <c r="E16" s="9"/>
      <c r="F16" s="9"/>
      <c r="G16" s="79"/>
      <c r="H16" s="9"/>
      <c r="I16" s="53"/>
    </row>
    <row r="17" spans="1:9" ht="19.5" customHeight="1" thickTop="1" thickBot="1" x14ac:dyDescent="0.25">
      <c r="A17" s="52"/>
      <c r="B17" s="35" t="s">
        <v>80</v>
      </c>
      <c r="C17" s="74">
        <v>2</v>
      </c>
      <c r="D17" s="75">
        <v>4</v>
      </c>
      <c r="E17" s="9"/>
      <c r="F17" s="9"/>
      <c r="G17" s="9"/>
      <c r="H17" s="9"/>
      <c r="I17" s="53"/>
    </row>
    <row r="18" spans="1:9" ht="13.5" thickTop="1" x14ac:dyDescent="0.2">
      <c r="A18" s="52"/>
      <c r="B18" s="9"/>
      <c r="C18" s="9"/>
      <c r="D18" s="9"/>
      <c r="E18" s="9"/>
      <c r="F18" s="9"/>
      <c r="G18" s="9"/>
      <c r="H18" s="9"/>
      <c r="I18" s="53"/>
    </row>
    <row r="19" spans="1:9" ht="13.5" thickBot="1" x14ac:dyDescent="0.25">
      <c r="A19" s="61"/>
      <c r="B19" s="62"/>
      <c r="C19" s="62"/>
      <c r="D19" s="62"/>
      <c r="E19" s="62"/>
      <c r="F19" s="62"/>
      <c r="G19" s="62"/>
      <c r="H19" s="62"/>
      <c r="I19" s="63"/>
    </row>
    <row r="20" spans="1:9" ht="13.5" thickTop="1" x14ac:dyDescent="0.2"/>
  </sheetData>
  <mergeCells count="1">
    <mergeCell ref="B1:H1"/>
  </mergeCells>
  <pageMargins left="0.59055118110236227" right="0" top="0.78740157480314965" bottom="0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B574-A5BD-4ADC-8100-8DF22ADDC760}">
  <dimension ref="A1:I20"/>
  <sheetViews>
    <sheetView zoomScaleNormal="100" workbookViewId="0">
      <selection activeCell="B20" sqref="B20"/>
    </sheetView>
  </sheetViews>
  <sheetFormatPr defaultColWidth="8.85546875" defaultRowHeight="12.75" x14ac:dyDescent="0.2"/>
  <cols>
    <col min="1" max="1" width="1.5703125" customWidth="1"/>
    <col min="2" max="2" width="29.42578125" customWidth="1"/>
    <col min="3" max="4" width="20.5703125" customWidth="1"/>
    <col min="5" max="6" width="2.42578125" customWidth="1"/>
    <col min="7" max="7" width="24.42578125" customWidth="1"/>
    <col min="8" max="8" width="20.5703125" customWidth="1"/>
  </cols>
  <sheetData>
    <row r="1" spans="1:9" ht="20.25" thickTop="1" thickBot="1" x14ac:dyDescent="0.35">
      <c r="A1" s="50"/>
      <c r="B1" s="126" t="s">
        <v>89</v>
      </c>
      <c r="C1" s="126"/>
      <c r="D1" s="126"/>
      <c r="E1" s="126"/>
      <c r="F1" s="126"/>
      <c r="G1" s="126"/>
      <c r="H1" s="126"/>
      <c r="I1" s="51"/>
    </row>
    <row r="2" spans="1:9" ht="16.5" thickTop="1" thickBot="1" x14ac:dyDescent="0.25">
      <c r="A2" s="52"/>
      <c r="B2" s="80" t="s">
        <v>6</v>
      </c>
      <c r="C2" s="81" t="s">
        <v>88</v>
      </c>
      <c r="I2" s="53"/>
    </row>
    <row r="3" spans="1:9" ht="13.5" thickTop="1" x14ac:dyDescent="0.2">
      <c r="A3" s="52"/>
      <c r="I3" s="53"/>
    </row>
    <row r="4" spans="1:9" ht="18.75" x14ac:dyDescent="0.3">
      <c r="A4" s="52"/>
      <c r="B4" s="82" t="s">
        <v>90</v>
      </c>
      <c r="I4" s="53"/>
    </row>
    <row r="5" spans="1:9" ht="15.75" thickBot="1" x14ac:dyDescent="0.25">
      <c r="A5" s="52"/>
      <c r="B5" s="83" t="s">
        <v>81</v>
      </c>
      <c r="I5" s="53"/>
    </row>
    <row r="6" spans="1:9" ht="39.75" thickTop="1" thickBot="1" x14ac:dyDescent="0.25">
      <c r="A6" s="52"/>
      <c r="B6" s="84"/>
      <c r="C6" s="85" t="s">
        <v>91</v>
      </c>
      <c r="D6" s="86" t="s">
        <v>92</v>
      </c>
      <c r="E6" s="87"/>
      <c r="F6" s="87"/>
      <c r="G6" s="88" t="s">
        <v>93</v>
      </c>
      <c r="H6" s="89">
        <f>C9*C16+D9*D16</f>
        <v>60000</v>
      </c>
      <c r="I6" s="53"/>
    </row>
    <row r="7" spans="1:9" ht="13.5" thickTop="1" x14ac:dyDescent="0.2">
      <c r="A7" s="52"/>
      <c r="B7" s="90" t="s">
        <v>76</v>
      </c>
      <c r="C7" s="91">
        <v>30</v>
      </c>
      <c r="D7" s="92">
        <v>65</v>
      </c>
      <c r="E7" s="87"/>
      <c r="F7" s="87"/>
      <c r="G7" s="93" t="s">
        <v>73</v>
      </c>
      <c r="H7" s="94">
        <f>C7*C16+D7*D16</f>
        <v>700</v>
      </c>
      <c r="I7" s="53"/>
    </row>
    <row r="8" spans="1:9" ht="25.5" x14ac:dyDescent="0.2">
      <c r="A8" s="52"/>
      <c r="B8" s="90" t="s">
        <v>77</v>
      </c>
      <c r="C8" s="91">
        <v>3</v>
      </c>
      <c r="D8" s="92">
        <v>5</v>
      </c>
      <c r="E8" s="87"/>
      <c r="F8" s="87"/>
      <c r="G8" s="95" t="s">
        <v>69</v>
      </c>
      <c r="H8" s="96">
        <f>C16*C8+D16*D8</f>
        <v>58</v>
      </c>
      <c r="I8" s="53"/>
    </row>
    <row r="9" spans="1:9" ht="13.5" thickBot="1" x14ac:dyDescent="0.25">
      <c r="A9" s="52"/>
      <c r="B9" s="97" t="s">
        <v>94</v>
      </c>
      <c r="C9" s="98">
        <v>2000</v>
      </c>
      <c r="D9" s="99">
        <v>6000</v>
      </c>
      <c r="E9" s="100"/>
      <c r="F9" s="87"/>
      <c r="G9" s="101"/>
      <c r="H9" s="87"/>
      <c r="I9" s="53"/>
    </row>
    <row r="10" spans="1:9" ht="13.5" thickTop="1" x14ac:dyDescent="0.2">
      <c r="A10" s="52"/>
      <c r="B10" s="87"/>
      <c r="C10" s="87"/>
      <c r="D10" s="87"/>
      <c r="E10" s="102"/>
      <c r="F10" s="87"/>
      <c r="G10" s="87"/>
      <c r="H10" s="87"/>
      <c r="I10" s="53"/>
    </row>
    <row r="11" spans="1:9" ht="13.5" thickBot="1" x14ac:dyDescent="0.25">
      <c r="A11" s="52"/>
      <c r="B11" s="87"/>
      <c r="C11" s="87"/>
      <c r="D11" s="87"/>
      <c r="E11" s="102"/>
      <c r="F11" s="87"/>
      <c r="G11" s="87"/>
      <c r="H11" s="87"/>
      <c r="I11" s="53"/>
    </row>
    <row r="12" spans="1:9" ht="25.5" x14ac:dyDescent="0.2">
      <c r="A12" s="52"/>
      <c r="B12" s="103" t="s">
        <v>72</v>
      </c>
      <c r="C12" s="104">
        <v>700</v>
      </c>
      <c r="D12" s="87"/>
      <c r="E12" s="105"/>
      <c r="F12" s="87"/>
      <c r="G12" s="87"/>
      <c r="H12" s="87"/>
      <c r="I12" s="53"/>
    </row>
    <row r="13" spans="1:9" ht="26.25" thickBot="1" x14ac:dyDescent="0.25">
      <c r="A13" s="52"/>
      <c r="B13" s="106" t="s">
        <v>68</v>
      </c>
      <c r="C13" s="107">
        <v>60</v>
      </c>
      <c r="D13" s="87"/>
      <c r="E13" s="105"/>
      <c r="F13" s="87"/>
      <c r="G13" s="87"/>
      <c r="H13" s="87"/>
      <c r="I13" s="53"/>
    </row>
    <row r="14" spans="1:9" x14ac:dyDescent="0.2">
      <c r="A14" s="52"/>
      <c r="B14" s="108"/>
      <c r="C14" s="109"/>
      <c r="D14" s="87"/>
      <c r="E14" s="110"/>
      <c r="F14" s="87"/>
      <c r="G14" s="87"/>
      <c r="H14" s="87"/>
      <c r="I14" s="53"/>
    </row>
    <row r="15" spans="1:9" ht="15.75" thickBot="1" x14ac:dyDescent="0.25">
      <c r="A15" s="52"/>
      <c r="B15" s="111" t="s">
        <v>82</v>
      </c>
      <c r="C15" s="87"/>
      <c r="D15" s="112"/>
      <c r="E15" s="87"/>
      <c r="F15" s="87"/>
      <c r="G15" s="87"/>
      <c r="H15" s="87"/>
      <c r="I15" s="53"/>
    </row>
    <row r="16" spans="1:9" ht="14.25" thickTop="1" thickBot="1" x14ac:dyDescent="0.25">
      <c r="A16" s="52"/>
      <c r="B16" s="113" t="s">
        <v>95</v>
      </c>
      <c r="C16" s="114">
        <v>6</v>
      </c>
      <c r="D16" s="115">
        <v>8</v>
      </c>
      <c r="E16" s="87"/>
      <c r="F16" s="87"/>
      <c r="G16" s="87"/>
      <c r="H16" s="87"/>
      <c r="I16" s="53"/>
    </row>
    <row r="17" spans="1:9" ht="13.5" thickTop="1" x14ac:dyDescent="0.2">
      <c r="A17" s="52"/>
      <c r="I17" s="53"/>
    </row>
    <row r="18" spans="1:9" x14ac:dyDescent="0.2">
      <c r="A18" s="52"/>
      <c r="I18" s="53"/>
    </row>
    <row r="19" spans="1:9" ht="13.5" thickBot="1" x14ac:dyDescent="0.25">
      <c r="A19" s="61"/>
      <c r="B19" s="62"/>
      <c r="C19" s="62"/>
      <c r="D19" s="62"/>
      <c r="E19" s="62"/>
      <c r="F19" s="62"/>
      <c r="G19" s="62"/>
      <c r="H19" s="62"/>
      <c r="I19" s="63"/>
    </row>
    <row r="20" spans="1:9" ht="13.5" thickTop="1" x14ac:dyDescent="0.2"/>
  </sheetData>
  <mergeCells count="1">
    <mergeCell ref="B1:H1"/>
  </mergeCells>
  <printOptions horizontalCentered="1"/>
  <pageMargins left="0.59055118110236227" right="0" top="0.39370078740157483" bottom="0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56B0-47FD-4A47-BAF9-4222C66FCCA4}">
  <dimension ref="A1:I20"/>
  <sheetViews>
    <sheetView zoomScaleNormal="100" workbookViewId="0">
      <selection activeCell="B20" sqref="B20"/>
    </sheetView>
  </sheetViews>
  <sheetFormatPr defaultColWidth="8.85546875" defaultRowHeight="12.75" x14ac:dyDescent="0.2"/>
  <cols>
    <col min="1" max="1" width="1.5703125" customWidth="1"/>
    <col min="2" max="2" width="29.42578125" customWidth="1"/>
    <col min="3" max="4" width="20.5703125" customWidth="1"/>
    <col min="5" max="6" width="2.42578125" customWidth="1"/>
    <col min="7" max="7" width="24.42578125" customWidth="1"/>
    <col min="8" max="8" width="20.5703125" customWidth="1"/>
  </cols>
  <sheetData>
    <row r="1" spans="1:9" ht="20.25" thickTop="1" thickBot="1" x14ac:dyDescent="0.35">
      <c r="A1" s="50"/>
      <c r="B1" s="126" t="s">
        <v>96</v>
      </c>
      <c r="C1" s="126"/>
      <c r="D1" s="126"/>
      <c r="E1" s="126"/>
      <c r="F1" s="126"/>
      <c r="G1" s="126"/>
      <c r="H1" s="126"/>
      <c r="I1" s="51"/>
    </row>
    <row r="2" spans="1:9" ht="16.5" thickTop="1" thickBot="1" x14ac:dyDescent="0.25">
      <c r="A2" s="52"/>
      <c r="B2" s="80" t="s">
        <v>6</v>
      </c>
      <c r="C2" s="81" t="s">
        <v>88</v>
      </c>
      <c r="I2" s="53"/>
    </row>
    <row r="3" spans="1:9" ht="13.5" thickTop="1" x14ac:dyDescent="0.2">
      <c r="A3" s="52"/>
      <c r="I3" s="53"/>
    </row>
    <row r="4" spans="1:9" ht="18.75" x14ac:dyDescent="0.3">
      <c r="A4" s="52"/>
      <c r="B4" s="82" t="s">
        <v>90</v>
      </c>
      <c r="I4" s="53"/>
    </row>
    <row r="5" spans="1:9" ht="15.75" thickBot="1" x14ac:dyDescent="0.25">
      <c r="A5" s="52"/>
      <c r="B5" s="83" t="s">
        <v>81</v>
      </c>
      <c r="I5" s="53"/>
    </row>
    <row r="6" spans="1:9" ht="36" customHeight="1" thickTop="1" thickBot="1" x14ac:dyDescent="0.25">
      <c r="A6" s="52"/>
      <c r="B6" s="84"/>
      <c r="C6" s="85" t="s">
        <v>91</v>
      </c>
      <c r="D6" s="86" t="s">
        <v>92</v>
      </c>
      <c r="E6" s="87"/>
      <c r="F6" s="87"/>
      <c r="G6" s="88" t="s">
        <v>97</v>
      </c>
      <c r="H6" s="89">
        <f>C17*C9*C7+D17*D9*D7-H8*C14</f>
        <v>223600</v>
      </c>
      <c r="I6" s="53"/>
    </row>
    <row r="7" spans="1:9" ht="13.5" thickTop="1" x14ac:dyDescent="0.2">
      <c r="A7" s="52"/>
      <c r="B7" s="90" t="s">
        <v>76</v>
      </c>
      <c r="C7" s="91">
        <v>30</v>
      </c>
      <c r="D7" s="92">
        <v>65</v>
      </c>
      <c r="E7" s="87"/>
      <c r="F7" s="87"/>
      <c r="G7" s="93" t="s">
        <v>73</v>
      </c>
      <c r="H7" s="94">
        <f>C7*C17+D7*D17</f>
        <v>845</v>
      </c>
      <c r="I7" s="53"/>
    </row>
    <row r="8" spans="1:9" ht="25.5" x14ac:dyDescent="0.2">
      <c r="A8" s="52"/>
      <c r="B8" s="90" t="s">
        <v>77</v>
      </c>
      <c r="C8" s="91">
        <v>3</v>
      </c>
      <c r="D8" s="92">
        <v>5</v>
      </c>
      <c r="E8" s="87"/>
      <c r="F8" s="87"/>
      <c r="G8" s="95" t="s">
        <v>69</v>
      </c>
      <c r="H8" s="96">
        <f>C17*C8+D17*D8</f>
        <v>65</v>
      </c>
      <c r="I8" s="53"/>
    </row>
    <row r="9" spans="1:9" ht="13.5" thickBot="1" x14ac:dyDescent="0.25">
      <c r="A9" s="52"/>
      <c r="B9" s="97" t="s">
        <v>98</v>
      </c>
      <c r="C9" s="98">
        <v>200</v>
      </c>
      <c r="D9" s="99">
        <v>280</v>
      </c>
      <c r="E9" s="100"/>
      <c r="F9" s="87"/>
      <c r="G9" s="101"/>
      <c r="H9" s="87"/>
      <c r="I9" s="53"/>
    </row>
    <row r="10" spans="1:9" ht="13.5" thickTop="1" x14ac:dyDescent="0.2">
      <c r="A10" s="52"/>
      <c r="B10" s="87"/>
      <c r="C10" s="87"/>
      <c r="D10" s="87"/>
      <c r="E10" s="102"/>
      <c r="F10" s="87"/>
      <c r="G10" s="87"/>
      <c r="H10" s="87"/>
      <c r="I10" s="53"/>
    </row>
    <row r="11" spans="1:9" ht="13.5" thickBot="1" x14ac:dyDescent="0.25">
      <c r="A11" s="52"/>
      <c r="B11" s="87"/>
      <c r="C11" s="87"/>
      <c r="D11" s="87"/>
      <c r="E11" s="102"/>
      <c r="F11" s="87"/>
      <c r="G11" s="87"/>
      <c r="H11" s="87"/>
      <c r="I11" s="53"/>
    </row>
    <row r="12" spans="1:9" ht="25.5" x14ac:dyDescent="0.2">
      <c r="A12" s="52"/>
      <c r="B12" s="103" t="s">
        <v>72</v>
      </c>
      <c r="C12" s="104">
        <v>700</v>
      </c>
      <c r="D12" s="87"/>
      <c r="E12" s="105"/>
      <c r="F12" s="87"/>
      <c r="G12" s="87"/>
      <c r="H12" s="87"/>
      <c r="I12" s="53"/>
    </row>
    <row r="13" spans="1:9" ht="25.5" x14ac:dyDescent="0.2">
      <c r="A13" s="52"/>
      <c r="B13" s="116" t="s">
        <v>68</v>
      </c>
      <c r="C13" s="117">
        <v>65</v>
      </c>
      <c r="D13" s="87"/>
      <c r="E13" s="105"/>
      <c r="F13" s="87"/>
      <c r="G13" s="87"/>
      <c r="H13" s="87"/>
      <c r="I13" s="53"/>
    </row>
    <row r="14" spans="1:9" ht="13.5" thickBot="1" x14ac:dyDescent="0.25">
      <c r="A14" s="52"/>
      <c r="B14" s="118" t="s">
        <v>99</v>
      </c>
      <c r="C14" s="119">
        <v>200</v>
      </c>
      <c r="D14" s="87"/>
      <c r="E14" s="110"/>
      <c r="F14" s="87"/>
      <c r="G14" s="87"/>
      <c r="H14" s="87"/>
      <c r="I14" s="53"/>
    </row>
    <row r="15" spans="1:9" x14ac:dyDescent="0.2">
      <c r="A15" s="52"/>
      <c r="B15" s="87"/>
      <c r="C15" s="87"/>
      <c r="D15" s="87"/>
      <c r="E15" s="87"/>
      <c r="F15" s="87"/>
      <c r="G15" s="87"/>
      <c r="H15" s="87"/>
      <c r="I15" s="53"/>
    </row>
    <row r="16" spans="1:9" ht="15.75" thickBot="1" x14ac:dyDescent="0.25">
      <c r="A16" s="52"/>
      <c r="B16" s="111" t="s">
        <v>82</v>
      </c>
      <c r="C16" s="87"/>
      <c r="D16" s="112"/>
      <c r="E16" s="87"/>
      <c r="F16" s="87"/>
      <c r="G16" s="87"/>
      <c r="H16" s="87"/>
      <c r="I16" s="53"/>
    </row>
    <row r="17" spans="1:9" ht="14.25" thickTop="1" thickBot="1" x14ac:dyDescent="0.25">
      <c r="A17" s="52"/>
      <c r="B17" s="113" t="s">
        <v>95</v>
      </c>
      <c r="C17" s="114">
        <v>0</v>
      </c>
      <c r="D17" s="115">
        <v>13</v>
      </c>
      <c r="E17" s="87"/>
      <c r="F17" s="87"/>
      <c r="G17" s="87"/>
      <c r="H17" s="87"/>
      <c r="I17" s="53"/>
    </row>
    <row r="18" spans="1:9" ht="13.5" thickTop="1" x14ac:dyDescent="0.2">
      <c r="A18" s="52"/>
      <c r="I18" s="53"/>
    </row>
    <row r="19" spans="1:9" ht="13.5" thickBot="1" x14ac:dyDescent="0.25">
      <c r="A19" s="61"/>
      <c r="B19" s="62"/>
      <c r="C19" s="62"/>
      <c r="D19" s="62"/>
      <c r="E19" s="62"/>
      <c r="F19" s="62"/>
      <c r="G19" s="62"/>
      <c r="H19" s="62"/>
      <c r="I19" s="63"/>
    </row>
    <row r="20" spans="1:9" ht="13.5" thickTop="1" x14ac:dyDescent="0.2"/>
  </sheetData>
  <mergeCells count="1">
    <mergeCell ref="B1:H1"/>
  </mergeCells>
  <printOptions horizontalCentered="1"/>
  <pageMargins left="0.59055118110236227" right="0" top="0.39370078740157483" bottom="0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9cdd5c2-cc19-45dd-98e8-1c3cd3dd999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A962CA9D9FCEF42BD2CD4F6CFA19D82" ma:contentTypeVersion="7" ma:contentTypeDescription="Создание документа." ma:contentTypeScope="" ma:versionID="1b889196b921ce1b8b3a2fd13955d50e">
  <xsd:schema xmlns:xsd="http://www.w3.org/2001/XMLSchema" xmlns:xs="http://www.w3.org/2001/XMLSchema" xmlns:p="http://schemas.microsoft.com/office/2006/metadata/properties" xmlns:ns2="89cdd5c2-cc19-45dd-98e8-1c3cd3dd9994" targetNamespace="http://schemas.microsoft.com/office/2006/metadata/properties" ma:root="true" ma:fieldsID="7ec23cb58ecd99b631203fe80561e576" ns2:_="">
    <xsd:import namespace="89cdd5c2-cc19-45dd-98e8-1c3cd3dd999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dd5c2-cc19-45dd-98e8-1c3cd3dd999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F608AA-3567-4EA8-9966-3F7A822FA447}">
  <ds:schemaRefs>
    <ds:schemaRef ds:uri="http://schemas.microsoft.com/office/2006/metadata/properties"/>
    <ds:schemaRef ds:uri="http://schemas.microsoft.com/office/infopath/2007/PartnerControls"/>
    <ds:schemaRef ds:uri="89cdd5c2-cc19-45dd-98e8-1c3cd3dd9994"/>
  </ds:schemaRefs>
</ds:datastoreItem>
</file>

<file path=customXml/itemProps2.xml><?xml version="1.0" encoding="utf-8"?>
<ds:datastoreItem xmlns:ds="http://schemas.openxmlformats.org/officeDocument/2006/customXml" ds:itemID="{171D11A2-3013-4BA2-950B-F602988A49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dd5c2-cc19-45dd-98e8-1c3cd3dd99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8BDCDE-5BB1-4A36-B715-11BDDF4FFA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Решение СЛАУ</vt:lpstr>
      <vt:lpstr>Решение АУ</vt:lpstr>
      <vt:lpstr>МНК</vt:lpstr>
      <vt:lpstr>Задача оптимизации</vt:lpstr>
      <vt:lpstr>Прикладная задача1</vt:lpstr>
      <vt:lpstr>Прикладная задача2</vt:lpstr>
      <vt:lpstr>Прикладная задача3</vt:lpstr>
    </vt:vector>
  </TitlesOfParts>
  <Company>Home 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XYLOS</dc:creator>
  <cp:lastModifiedBy>Александр Аксёнов</cp:lastModifiedBy>
  <cp:lastPrinted>2021-03-30T14:59:25Z</cp:lastPrinted>
  <dcterms:created xsi:type="dcterms:W3CDTF">2000-08-03T09:42:47Z</dcterms:created>
  <dcterms:modified xsi:type="dcterms:W3CDTF">2022-05-24T00:05:28Z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0x010100DA962CA9D9FCEF42BD2CD4F6CFA19D82</vt:lpwstr>
  </property>
</Properties>
</file>