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Универ\Численные методы\"/>
    </mc:Choice>
  </mc:AlternateContent>
  <xr:revisionPtr revIDLastSave="0" documentId="13_ncr:1_{D53C93E0-233B-4088-AAB8-CDA3266297D8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М. Гаусса" sheetId="1" r:id="rId1"/>
    <sheet name="М. Прогонки" sheetId="2" r:id="rId2"/>
    <sheet name="МПИ и м. Зейделя" sheetId="3" r:id="rId3"/>
    <sheet name="Ст. М. и м. Якоби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4" l="1"/>
  <c r="F30" i="4"/>
  <c r="E32" i="4"/>
  <c r="E30" i="4"/>
  <c r="D32" i="4"/>
  <c r="D30" i="4"/>
  <c r="C32" i="4"/>
  <c r="C30" i="4"/>
  <c r="E31" i="4"/>
  <c r="D31" i="4"/>
  <c r="C31" i="4"/>
  <c r="H5" i="4"/>
  <c r="E13" i="4" s="1"/>
  <c r="H3" i="4"/>
  <c r="C13" i="4" s="1"/>
  <c r="H4" i="4"/>
  <c r="D13" i="4" s="1"/>
  <c r="C75" i="1"/>
  <c r="F39" i="3"/>
  <c r="F40" i="3"/>
  <c r="F77" i="3"/>
  <c r="F76" i="3"/>
  <c r="F75" i="3"/>
  <c r="E77" i="3"/>
  <c r="E76" i="3"/>
  <c r="E75" i="3"/>
  <c r="D77" i="3"/>
  <c r="D76" i="3"/>
  <c r="D75" i="3"/>
  <c r="C77" i="3"/>
  <c r="C76" i="3"/>
  <c r="C75" i="3"/>
  <c r="J29" i="2"/>
  <c r="G70" i="1"/>
  <c r="B116" i="4"/>
  <c r="D111" i="4"/>
  <c r="D110" i="4"/>
  <c r="D109" i="4"/>
  <c r="D99" i="4"/>
  <c r="D90" i="4"/>
  <c r="D79" i="4"/>
  <c r="C111" i="4"/>
  <c r="C99" i="4"/>
  <c r="C91" i="4"/>
  <c r="C90" i="4"/>
  <c r="C89" i="4"/>
  <c r="B111" i="4"/>
  <c r="B101" i="4"/>
  <c r="B100" i="4"/>
  <c r="B99" i="4"/>
  <c r="B90" i="4"/>
  <c r="B81" i="4"/>
  <c r="C69" i="4"/>
  <c r="B70" i="4"/>
  <c r="C61" i="4"/>
  <c r="D60" i="4"/>
  <c r="B60" i="4"/>
  <c r="C60" i="4"/>
  <c r="C59" i="4"/>
  <c r="E43" i="4"/>
  <c r="E44" i="4"/>
  <c r="E45" i="4"/>
  <c r="D45" i="4"/>
  <c r="D44" i="4"/>
  <c r="D43" i="4"/>
  <c r="C45" i="4"/>
  <c r="C44" i="4"/>
  <c r="C43" i="4"/>
  <c r="J31" i="4"/>
  <c r="M32" i="4"/>
  <c r="K31" i="4"/>
  <c r="L32" i="4"/>
  <c r="L31" i="4"/>
  <c r="K32" i="4"/>
  <c r="M31" i="4"/>
  <c r="J32" i="4"/>
  <c r="L33" i="4"/>
  <c r="M33" i="4"/>
  <c r="K33" i="4"/>
  <c r="J33" i="4"/>
  <c r="N75" i="1"/>
  <c r="O78" i="1"/>
  <c r="R72" i="1"/>
  <c r="Q70" i="1"/>
  <c r="O73" i="1"/>
  <c r="O70" i="1"/>
  <c r="R73" i="1"/>
  <c r="Q71" i="1"/>
  <c r="N73" i="1"/>
  <c r="N72" i="1"/>
  <c r="M78" i="1"/>
  <c r="M73" i="1"/>
  <c r="O75" i="1"/>
  <c r="S72" i="1"/>
  <c r="L72" i="1"/>
  <c r="N78" i="1"/>
  <c r="S70" i="1"/>
  <c r="N76" i="1"/>
  <c r="L70" i="1"/>
  <c r="Q73" i="1"/>
  <c r="P71" i="1"/>
  <c r="M70" i="1"/>
  <c r="N71" i="1"/>
  <c r="N70" i="1"/>
  <c r="N77" i="1"/>
  <c r="M75" i="1"/>
  <c r="L77" i="1"/>
  <c r="L71" i="1"/>
  <c r="M72" i="1"/>
  <c r="R70" i="1"/>
  <c r="O72" i="1"/>
  <c r="P70" i="1"/>
  <c r="L78" i="1"/>
  <c r="L75" i="1"/>
  <c r="O76" i="1"/>
  <c r="P72" i="1"/>
  <c r="M76" i="1"/>
  <c r="O77" i="1"/>
  <c r="M77" i="1"/>
  <c r="R71" i="1"/>
  <c r="L73" i="1"/>
  <c r="Q72" i="1"/>
  <c r="M71" i="1"/>
  <c r="L76" i="1"/>
  <c r="S73" i="1"/>
  <c r="S71" i="1"/>
  <c r="P73" i="1"/>
  <c r="O71" i="1"/>
  <c r="E33" i="4" l="1"/>
  <c r="C33" i="4"/>
  <c r="D33" i="4"/>
  <c r="F53" i="4"/>
  <c r="B55" i="4" s="1"/>
  <c r="E14" i="4"/>
  <c r="C14" i="4"/>
  <c r="D14" i="4"/>
  <c r="B53" i="4"/>
  <c r="F60" i="4"/>
  <c r="G60" i="4"/>
  <c r="H60" i="4"/>
  <c r="E9" i="3"/>
  <c r="D9" i="3"/>
  <c r="F8" i="3"/>
  <c r="D8" i="3"/>
  <c r="E7" i="3"/>
  <c r="F7" i="3"/>
  <c r="G9" i="3"/>
  <c r="G8" i="3"/>
  <c r="G7" i="3"/>
  <c r="C9" i="3"/>
  <c r="F13" i="3" s="1"/>
  <c r="E18" i="3" s="1"/>
  <c r="C8" i="3"/>
  <c r="C12" i="3" s="1"/>
  <c r="C7" i="3"/>
  <c r="F78" i="1"/>
  <c r="F77" i="1"/>
  <c r="F76" i="1"/>
  <c r="F75" i="1"/>
  <c r="E78" i="1"/>
  <c r="E77" i="1"/>
  <c r="E76" i="1"/>
  <c r="E75" i="1"/>
  <c r="D78" i="1"/>
  <c r="D77" i="1"/>
  <c r="D76" i="1"/>
  <c r="D75" i="1"/>
  <c r="C78" i="1"/>
  <c r="C77" i="1"/>
  <c r="C76" i="1"/>
  <c r="G73" i="1"/>
  <c r="G72" i="1"/>
  <c r="G71" i="1"/>
  <c r="H73" i="1"/>
  <c r="H72" i="1"/>
  <c r="H71" i="1"/>
  <c r="I73" i="1"/>
  <c r="I72" i="1"/>
  <c r="I71" i="1"/>
  <c r="J70" i="1"/>
  <c r="J71" i="1"/>
  <c r="J72" i="1"/>
  <c r="J73" i="1"/>
  <c r="I70" i="1"/>
  <c r="H70" i="1"/>
  <c r="F73" i="1"/>
  <c r="F72" i="1"/>
  <c r="F71" i="1"/>
  <c r="E73" i="1"/>
  <c r="E72" i="1"/>
  <c r="E71" i="1"/>
  <c r="D73" i="1"/>
  <c r="D72" i="1"/>
  <c r="D71" i="1"/>
  <c r="C73" i="1"/>
  <c r="C72" i="1"/>
  <c r="C71" i="1"/>
  <c r="F70" i="1"/>
  <c r="E70" i="1"/>
  <c r="D70" i="1"/>
  <c r="C70" i="1"/>
  <c r="G65" i="1"/>
  <c r="G64" i="1"/>
  <c r="F64" i="1"/>
  <c r="F65" i="1"/>
  <c r="F66" i="1"/>
  <c r="J64" i="1"/>
  <c r="I64" i="1"/>
  <c r="H64" i="1"/>
  <c r="J66" i="1"/>
  <c r="I66" i="1"/>
  <c r="H66" i="1"/>
  <c r="G66" i="1"/>
  <c r="J65" i="1"/>
  <c r="I65" i="1"/>
  <c r="H65" i="1"/>
  <c r="J59" i="1"/>
  <c r="I59" i="1"/>
  <c r="H59" i="1"/>
  <c r="G59" i="1"/>
  <c r="F59" i="1"/>
  <c r="E59" i="1"/>
  <c r="J60" i="1"/>
  <c r="I60" i="1"/>
  <c r="H60" i="1"/>
  <c r="G60" i="1"/>
  <c r="F60" i="1"/>
  <c r="E60" i="1"/>
  <c r="J62" i="1"/>
  <c r="I62" i="1"/>
  <c r="H62" i="1"/>
  <c r="G62" i="1"/>
  <c r="F62" i="1"/>
  <c r="E57" i="1"/>
  <c r="F39" i="1"/>
  <c r="E42" i="1"/>
  <c r="E41" i="1"/>
  <c r="E40" i="1"/>
  <c r="D42" i="1"/>
  <c r="D41" i="1"/>
  <c r="D40" i="1"/>
  <c r="C42" i="1"/>
  <c r="C41" i="1"/>
  <c r="C40" i="1"/>
  <c r="F42" i="1"/>
  <c r="F41" i="1"/>
  <c r="F40" i="1"/>
  <c r="E39" i="1"/>
  <c r="D39" i="1"/>
  <c r="C39" i="1"/>
  <c r="J44" i="1" s="1"/>
  <c r="J46" i="1" s="1"/>
  <c r="K111" i="4"/>
  <c r="O59" i="4"/>
  <c r="L26" i="4"/>
  <c r="P75" i="4"/>
  <c r="M24" i="4"/>
  <c r="L79" i="4"/>
  <c r="K70" i="4"/>
  <c r="M26" i="1"/>
  <c r="R47" i="1"/>
  <c r="K39" i="3"/>
  <c r="K99" i="4"/>
  <c r="Q49" i="1"/>
  <c r="M21" i="4"/>
  <c r="P33" i="1"/>
  <c r="M30" i="4"/>
  <c r="N47" i="3"/>
  <c r="J115" i="4"/>
  <c r="K18" i="4"/>
  <c r="L59" i="4"/>
  <c r="K81" i="4"/>
  <c r="L120" i="4"/>
  <c r="N61" i="4"/>
  <c r="Q55" i="1"/>
  <c r="O109" i="4"/>
  <c r="J71" i="4"/>
  <c r="P59" i="4"/>
  <c r="L69" i="3"/>
  <c r="K85" i="4"/>
  <c r="L100" i="4"/>
  <c r="L91" i="4"/>
  <c r="N68" i="3"/>
  <c r="R45" i="1"/>
  <c r="P123" i="4"/>
  <c r="J101" i="4"/>
  <c r="J42" i="3"/>
  <c r="J25" i="3"/>
  <c r="N38" i="3"/>
  <c r="L12" i="3"/>
  <c r="R62" i="1"/>
  <c r="P57" i="4"/>
  <c r="L71" i="3"/>
  <c r="P106" i="4"/>
  <c r="J89" i="4"/>
  <c r="J21" i="4"/>
  <c r="J81" i="4"/>
  <c r="O90" i="4"/>
  <c r="K121" i="4"/>
  <c r="P86" i="4"/>
  <c r="P60" i="4"/>
  <c r="N71" i="4"/>
  <c r="P50" i="1"/>
  <c r="J86" i="4"/>
  <c r="N86" i="4"/>
  <c r="L65" i="4"/>
  <c r="O120" i="4"/>
  <c r="M21" i="3"/>
  <c r="M13" i="4"/>
  <c r="O99" i="4"/>
  <c r="L119" i="4"/>
  <c r="J27" i="4"/>
  <c r="S66" i="1"/>
  <c r="S50" i="1"/>
  <c r="L22" i="3"/>
  <c r="J67" i="3"/>
  <c r="P71" i="4"/>
  <c r="K21" i="3"/>
  <c r="K71" i="4"/>
  <c r="S56" i="1"/>
  <c r="N27" i="1"/>
  <c r="L75" i="4"/>
  <c r="N63" i="4"/>
  <c r="O96" i="4"/>
  <c r="M25" i="4"/>
  <c r="N22" i="1"/>
  <c r="K22" i="3"/>
  <c r="P27" i="1"/>
  <c r="K13" i="3"/>
  <c r="L30" i="4"/>
  <c r="J77" i="4"/>
  <c r="R59" i="1"/>
  <c r="K61" i="4"/>
  <c r="S64" i="1"/>
  <c r="P24" i="1"/>
  <c r="N69" i="4"/>
  <c r="L21" i="4"/>
  <c r="K91" i="4"/>
  <c r="L97" i="4"/>
  <c r="M52" i="1"/>
  <c r="M43" i="3"/>
  <c r="O59" i="1"/>
  <c r="L52" i="1"/>
  <c r="S44" i="1"/>
  <c r="K87" i="4"/>
  <c r="J63" i="4"/>
  <c r="K11" i="3"/>
  <c r="L67" i="4"/>
  <c r="J25" i="4"/>
  <c r="M7" i="3"/>
  <c r="O77" i="4"/>
  <c r="O60" i="4"/>
  <c r="J53" i="4"/>
  <c r="J28" i="4"/>
  <c r="R61" i="1"/>
  <c r="L46" i="1"/>
  <c r="L44" i="3"/>
  <c r="L69" i="4"/>
  <c r="L86" i="4"/>
  <c r="N57" i="4"/>
  <c r="M17" i="1"/>
  <c r="N39" i="3"/>
  <c r="N76" i="4"/>
  <c r="L66" i="4"/>
  <c r="K57" i="4"/>
  <c r="K106" i="4"/>
  <c r="L71" i="4"/>
  <c r="K42" i="3"/>
  <c r="S65" i="1"/>
  <c r="J43" i="3"/>
  <c r="M8" i="3"/>
  <c r="L23" i="4"/>
  <c r="N96" i="4"/>
  <c r="O125" i="4"/>
  <c r="O75" i="4"/>
  <c r="K45" i="3"/>
  <c r="N91" i="4"/>
  <c r="N8" i="3"/>
  <c r="M38" i="3"/>
  <c r="K115" i="4"/>
  <c r="J125" i="4"/>
  <c r="M9" i="3"/>
  <c r="P32" i="1"/>
  <c r="P51" i="1"/>
  <c r="J41" i="3"/>
  <c r="L67" i="1"/>
  <c r="K80" i="4"/>
  <c r="P70" i="4"/>
  <c r="O87" i="4"/>
  <c r="N115" i="4"/>
  <c r="L27" i="1"/>
  <c r="N16" i="1"/>
  <c r="P52" i="1"/>
  <c r="O76" i="4"/>
  <c r="O121" i="4"/>
  <c r="K56" i="4"/>
  <c r="K110" i="4"/>
  <c r="N100" i="4"/>
  <c r="L22" i="4"/>
  <c r="J26" i="4"/>
  <c r="L123" i="4"/>
  <c r="K65" i="4"/>
  <c r="M47" i="3"/>
  <c r="L38" i="3"/>
  <c r="R67" i="1"/>
  <c r="M14" i="4"/>
  <c r="O67" i="1"/>
  <c r="L124" i="4"/>
  <c r="L62" i="1"/>
  <c r="J44" i="3"/>
  <c r="Q66" i="1"/>
  <c r="N40" i="3"/>
  <c r="J120" i="4"/>
  <c r="N103" i="4"/>
  <c r="L43" i="3"/>
  <c r="J105" i="4"/>
  <c r="J45" i="3"/>
  <c r="P85" i="4"/>
  <c r="N89" i="4"/>
  <c r="P67" i="1"/>
  <c r="O80" i="4"/>
  <c r="J47" i="3"/>
  <c r="K67" i="3"/>
  <c r="J20" i="4"/>
  <c r="L11" i="3"/>
  <c r="O81" i="4"/>
  <c r="Q61" i="1"/>
  <c r="L125" i="4"/>
  <c r="N53" i="4"/>
  <c r="L95" i="4"/>
  <c r="L60" i="1"/>
  <c r="K66" i="4"/>
  <c r="S54" i="1"/>
  <c r="N79" i="4"/>
  <c r="P65" i="1"/>
  <c r="O115" i="4"/>
  <c r="K38" i="3"/>
  <c r="R60" i="1"/>
  <c r="L21" i="3"/>
  <c r="J29" i="4"/>
  <c r="J67" i="4"/>
  <c r="N41" i="3"/>
  <c r="R50" i="1"/>
  <c r="N95" i="4"/>
  <c r="L28" i="4"/>
  <c r="O15" i="1"/>
  <c r="P109" i="4"/>
  <c r="O24" i="1"/>
  <c r="J87" i="4"/>
  <c r="K69" i="4"/>
  <c r="M16" i="1"/>
  <c r="L42" i="3"/>
  <c r="K79" i="4"/>
  <c r="R51" i="1"/>
  <c r="L27" i="4"/>
  <c r="N116" i="4"/>
  <c r="R46" i="1"/>
  <c r="P59" i="1"/>
  <c r="K9" i="3"/>
  <c r="Q60" i="1"/>
  <c r="S52" i="1"/>
  <c r="P56" i="4"/>
  <c r="M47" i="1"/>
  <c r="P76" i="4"/>
  <c r="N83" i="4"/>
  <c r="O117" i="4"/>
  <c r="J16" i="4"/>
  <c r="J18" i="4"/>
  <c r="P125" i="4"/>
  <c r="M27" i="4"/>
  <c r="N67" i="1"/>
  <c r="R57" i="1"/>
  <c r="P19" i="1"/>
  <c r="P61" i="4"/>
  <c r="L116" i="4"/>
  <c r="J71" i="3"/>
  <c r="K90" i="4"/>
  <c r="M13" i="3"/>
  <c r="N121" i="4"/>
  <c r="M46" i="3"/>
  <c r="N87" i="4"/>
  <c r="L14" i="4"/>
  <c r="M20" i="4"/>
  <c r="O65" i="1"/>
  <c r="P66" i="1"/>
  <c r="J69" i="4"/>
  <c r="O91" i="4"/>
  <c r="M22" i="1"/>
  <c r="L41" i="3"/>
  <c r="N70" i="3"/>
  <c r="M27" i="1"/>
  <c r="Q45" i="1"/>
  <c r="L13" i="4"/>
  <c r="S67" i="1"/>
  <c r="O85" i="4"/>
  <c r="P80" i="4"/>
  <c r="N90" i="4"/>
  <c r="N9" i="3"/>
  <c r="K29" i="4"/>
  <c r="N11" i="3"/>
  <c r="M16" i="4"/>
  <c r="N106" i="4"/>
  <c r="R44" i="1"/>
  <c r="N26" i="1"/>
  <c r="O123" i="4"/>
  <c r="K97" i="4"/>
  <c r="K76" i="4"/>
  <c r="R66" i="1"/>
  <c r="L76" i="4"/>
  <c r="L20" i="4"/>
  <c r="Q44" i="1"/>
  <c r="N124" i="4"/>
  <c r="L25" i="1"/>
  <c r="N120" i="4"/>
  <c r="P91" i="4"/>
  <c r="O27" i="1"/>
  <c r="K125" i="4"/>
  <c r="N59" i="4"/>
  <c r="O65" i="4"/>
  <c r="J124" i="4"/>
  <c r="O21" i="1"/>
  <c r="M22" i="4"/>
  <c r="O100" i="4"/>
  <c r="L40" i="3"/>
  <c r="J39" i="3"/>
  <c r="N7" i="3"/>
  <c r="K105" i="4"/>
  <c r="L47" i="3"/>
  <c r="R54" i="1"/>
  <c r="N69" i="3"/>
  <c r="K123" i="4"/>
  <c r="P20" i="1"/>
  <c r="R56" i="1"/>
  <c r="K68" i="3"/>
  <c r="P45" i="1"/>
  <c r="J110" i="4"/>
  <c r="K95" i="4"/>
  <c r="J107" i="4"/>
  <c r="Q64" i="1"/>
  <c r="L9" i="3"/>
  <c r="M59" i="1"/>
  <c r="M12" i="3"/>
  <c r="S47" i="1"/>
  <c r="L68" i="3"/>
  <c r="J83" i="4"/>
  <c r="N57" i="1"/>
  <c r="J85" i="4"/>
  <c r="K70" i="3"/>
  <c r="O55" i="4"/>
  <c r="J11" i="3"/>
  <c r="P105" i="4"/>
  <c r="K101" i="4"/>
  <c r="M42" i="3"/>
  <c r="L39" i="3"/>
  <c r="S45" i="1"/>
  <c r="O50" i="1"/>
  <c r="P49" i="1"/>
  <c r="J95" i="4"/>
  <c r="L64" i="1"/>
  <c r="N67" i="3"/>
  <c r="J117" i="4"/>
  <c r="K14" i="4"/>
  <c r="P81" i="4"/>
  <c r="J75" i="4"/>
  <c r="O95" i="4"/>
  <c r="L117" i="4"/>
  <c r="J59" i="4"/>
  <c r="K8" i="3"/>
  <c r="S60" i="1"/>
  <c r="P77" i="4"/>
  <c r="M60" i="1"/>
  <c r="L8" i="3"/>
  <c r="P15" i="1"/>
  <c r="N47" i="1"/>
  <c r="J21" i="3"/>
  <c r="L16" i="4"/>
  <c r="L57" i="4"/>
  <c r="N107" i="4"/>
  <c r="K24" i="4"/>
  <c r="N81" i="4"/>
  <c r="N67" i="4"/>
  <c r="L57" i="1"/>
  <c r="S51" i="1"/>
  <c r="K23" i="4"/>
  <c r="K19" i="4"/>
  <c r="J99" i="4"/>
  <c r="K40" i="3"/>
  <c r="Q47" i="1"/>
  <c r="O26" i="1"/>
  <c r="J60" i="4"/>
  <c r="N44" i="3"/>
  <c r="K12" i="3"/>
  <c r="K41" i="3"/>
  <c r="L22" i="1"/>
  <c r="O25" i="1"/>
  <c r="J73" i="4"/>
  <c r="N101" i="4"/>
  <c r="K30" i="4"/>
  <c r="P116" i="4"/>
  <c r="O16" i="1"/>
  <c r="S49" i="1"/>
  <c r="K7" i="3"/>
  <c r="N85" i="4"/>
  <c r="P117" i="4"/>
  <c r="N80" i="4"/>
  <c r="J123" i="4"/>
  <c r="P66" i="4"/>
  <c r="K89" i="4"/>
  <c r="O19" i="1"/>
  <c r="P64" i="1"/>
  <c r="P89" i="4"/>
  <c r="P107" i="4"/>
  <c r="K17" i="4"/>
  <c r="L61" i="4"/>
  <c r="O111" i="4"/>
  <c r="K26" i="4"/>
  <c r="M19" i="4"/>
  <c r="Q57" i="1"/>
  <c r="Q56" i="1"/>
  <c r="K124" i="4"/>
  <c r="R64" i="1"/>
  <c r="J13" i="3"/>
  <c r="O70" i="4"/>
  <c r="P110" i="4"/>
  <c r="L70" i="4"/>
  <c r="M40" i="3"/>
  <c r="J91" i="4"/>
  <c r="N70" i="4"/>
  <c r="P101" i="4"/>
  <c r="P26" i="1"/>
  <c r="O106" i="4"/>
  <c r="J14" i="4"/>
  <c r="J9" i="3"/>
  <c r="J103" i="4"/>
  <c r="N13" i="3"/>
  <c r="K107" i="4"/>
  <c r="K69" i="3"/>
  <c r="L24" i="4"/>
  <c r="P25" i="1"/>
  <c r="L90" i="4"/>
  <c r="L77" i="4"/>
  <c r="M18" i="4"/>
  <c r="N25" i="1"/>
  <c r="O86" i="4"/>
  <c r="P21" i="1"/>
  <c r="P54" i="1"/>
  <c r="P57" i="1"/>
  <c r="P55" i="1"/>
  <c r="O49" i="1"/>
  <c r="K120" i="4"/>
  <c r="M62" i="1"/>
  <c r="P14" i="1"/>
  <c r="L7" i="3"/>
  <c r="O124" i="4"/>
  <c r="N21" i="1"/>
  <c r="Q67" i="1"/>
  <c r="R49" i="1"/>
  <c r="K67" i="4"/>
  <c r="J111" i="4"/>
  <c r="J30" i="4"/>
  <c r="P65" i="4"/>
  <c r="O119" i="4"/>
  <c r="P16" i="1"/>
  <c r="O110" i="4"/>
  <c r="L99" i="4"/>
  <c r="P17" i="1"/>
  <c r="L59" i="1"/>
  <c r="P56" i="1"/>
  <c r="K71" i="3"/>
  <c r="J24" i="3"/>
  <c r="J76" i="4"/>
  <c r="L80" i="4"/>
  <c r="L56" i="4"/>
  <c r="O57" i="1"/>
  <c r="M11" i="3"/>
  <c r="J57" i="4"/>
  <c r="J68" i="3"/>
  <c r="M15" i="4"/>
  <c r="M17" i="4"/>
  <c r="L47" i="1"/>
  <c r="N75" i="4"/>
  <c r="P121" i="4"/>
  <c r="L13" i="3"/>
  <c r="N110" i="4"/>
  <c r="P44" i="1"/>
  <c r="S59" i="1"/>
  <c r="K44" i="3"/>
  <c r="K46" i="3"/>
  <c r="L29" i="4"/>
  <c r="N45" i="3"/>
  <c r="N62" i="1"/>
  <c r="Q59" i="1"/>
  <c r="Q65" i="1"/>
  <c r="K59" i="4"/>
  <c r="N111" i="4"/>
  <c r="P79" i="4"/>
  <c r="N109" i="4"/>
  <c r="J93" i="4"/>
  <c r="N60" i="1"/>
  <c r="M23" i="4"/>
  <c r="R52" i="1"/>
  <c r="N52" i="1"/>
  <c r="L107" i="4"/>
  <c r="P22" i="1"/>
  <c r="L89" i="4"/>
  <c r="L67" i="3"/>
  <c r="L45" i="3"/>
  <c r="O66" i="1"/>
  <c r="J69" i="3"/>
  <c r="S57" i="1"/>
  <c r="P62" i="1"/>
  <c r="J116" i="4"/>
  <c r="L87" i="4"/>
  <c r="J119" i="4"/>
  <c r="O22" i="1"/>
  <c r="N56" i="4"/>
  <c r="K25" i="4"/>
  <c r="K16" i="4"/>
  <c r="J22" i="4"/>
  <c r="J23" i="4"/>
  <c r="M67" i="1"/>
  <c r="J22" i="3"/>
  <c r="R55" i="1"/>
  <c r="O62" i="1"/>
  <c r="P87" i="4"/>
  <c r="M28" i="4"/>
  <c r="N93" i="4"/>
  <c r="J38" i="3"/>
  <c r="O20" i="1"/>
  <c r="M41" i="3"/>
  <c r="J8" i="3"/>
  <c r="L70" i="3"/>
  <c r="P69" i="4"/>
  <c r="P55" i="4"/>
  <c r="J79" i="4"/>
  <c r="M70" i="3"/>
  <c r="K15" i="4"/>
  <c r="J19" i="4"/>
  <c r="O71" i="4"/>
  <c r="K20" i="4"/>
  <c r="O60" i="1"/>
  <c r="J13" i="4"/>
  <c r="N43" i="3"/>
  <c r="O45" i="1"/>
  <c r="L33" i="1"/>
  <c r="N61" i="1"/>
  <c r="L32" i="1"/>
  <c r="J96" i="4"/>
  <c r="J55" i="4"/>
  <c r="M57" i="1"/>
  <c r="L60" i="4"/>
  <c r="J61" i="4"/>
  <c r="L9" i="1"/>
  <c r="M25" i="1"/>
  <c r="J40" i="3"/>
  <c r="O61" i="1"/>
  <c r="O56" i="1"/>
  <c r="N17" i="1"/>
  <c r="P90" i="4"/>
  <c r="J15" i="4"/>
  <c r="P67" i="4"/>
  <c r="K86" i="4"/>
  <c r="N117" i="4"/>
  <c r="M44" i="3"/>
  <c r="O79" i="4"/>
  <c r="M61" i="1"/>
  <c r="N123" i="4"/>
  <c r="L55" i="4"/>
  <c r="L19" i="4"/>
  <c r="L15" i="4"/>
  <c r="N119" i="4"/>
  <c r="O55" i="1"/>
  <c r="Q46" i="1"/>
  <c r="M51" i="1"/>
  <c r="M26" i="4"/>
  <c r="K27" i="4"/>
  <c r="K47" i="3"/>
  <c r="O69" i="4"/>
  <c r="Q51" i="1"/>
  <c r="O14" i="1"/>
  <c r="L96" i="4"/>
  <c r="M69" i="3"/>
  <c r="K22" i="4"/>
  <c r="K116" i="4"/>
  <c r="N65" i="4"/>
  <c r="L121" i="4"/>
  <c r="N59" i="1"/>
  <c r="L105" i="4"/>
  <c r="M29" i="4"/>
  <c r="O101" i="4"/>
  <c r="N66" i="4"/>
  <c r="M67" i="3"/>
  <c r="J65" i="4"/>
  <c r="O116" i="4"/>
  <c r="J109" i="4"/>
  <c r="L25" i="4"/>
  <c r="O105" i="4"/>
  <c r="O107" i="4"/>
  <c r="J24" i="4"/>
  <c r="M24" i="1"/>
  <c r="J97" i="4"/>
  <c r="P97" i="4"/>
  <c r="O97" i="4"/>
  <c r="J70" i="4"/>
  <c r="O67" i="4"/>
  <c r="N60" i="4"/>
  <c r="N55" i="4"/>
  <c r="O57" i="4"/>
  <c r="O52" i="1"/>
  <c r="P119" i="4"/>
  <c r="L85" i="4"/>
  <c r="M68" i="3"/>
  <c r="L109" i="4"/>
  <c r="O56" i="4"/>
  <c r="J121" i="4"/>
  <c r="J7" i="3"/>
  <c r="P60" i="1"/>
  <c r="S46" i="1"/>
  <c r="O54" i="1"/>
  <c r="P61" i="1"/>
  <c r="S55" i="1"/>
  <c r="M45" i="3"/>
  <c r="L56" i="1"/>
  <c r="P99" i="4"/>
  <c r="J70" i="3"/>
  <c r="O17" i="1"/>
  <c r="N24" i="1"/>
  <c r="J90" i="4"/>
  <c r="O66" i="4"/>
  <c r="O44" i="1"/>
  <c r="J46" i="3"/>
  <c r="L61" i="1"/>
  <c r="O46" i="1"/>
  <c r="L51" i="1"/>
  <c r="J80" i="4"/>
  <c r="L26" i="1"/>
  <c r="K96" i="4"/>
  <c r="K77" i="4"/>
  <c r="R65" i="1"/>
  <c r="K43" i="3"/>
  <c r="L101" i="4"/>
  <c r="O64" i="1"/>
  <c r="K55" i="4"/>
  <c r="K75" i="4"/>
  <c r="P100" i="4"/>
  <c r="N12" i="3"/>
  <c r="P124" i="4"/>
  <c r="O61" i="4"/>
  <c r="N97" i="4"/>
  <c r="L110" i="4"/>
  <c r="L81" i="4"/>
  <c r="K60" i="4"/>
  <c r="L46" i="3"/>
  <c r="M22" i="3"/>
  <c r="P46" i="1"/>
  <c r="K13" i="4"/>
  <c r="K117" i="4"/>
  <c r="J17" i="4"/>
  <c r="J106" i="4"/>
  <c r="P120" i="4"/>
  <c r="N46" i="3"/>
  <c r="M39" i="3"/>
  <c r="N42" i="3"/>
  <c r="Q62" i="1"/>
  <c r="N71" i="3"/>
  <c r="N77" i="4"/>
  <c r="Q54" i="1"/>
  <c r="K119" i="4"/>
  <c r="P96" i="4"/>
  <c r="Q52" i="1"/>
  <c r="L24" i="1"/>
  <c r="P47" i="1"/>
  <c r="P95" i="4"/>
  <c r="O89" i="4"/>
  <c r="L17" i="4"/>
  <c r="J56" i="4"/>
  <c r="S62" i="1"/>
  <c r="K109" i="4"/>
  <c r="J66" i="4"/>
  <c r="N73" i="4"/>
  <c r="K28" i="4"/>
  <c r="Q50" i="1"/>
  <c r="M71" i="3"/>
  <c r="J12" i="3"/>
  <c r="P115" i="4"/>
  <c r="N105" i="4"/>
  <c r="J100" i="4"/>
  <c r="P111" i="4"/>
  <c r="O47" i="1"/>
  <c r="N99" i="4"/>
  <c r="O51" i="1"/>
  <c r="N125" i="4"/>
  <c r="K100" i="4"/>
  <c r="L115" i="4"/>
  <c r="S61" i="1"/>
  <c r="K21" i="4"/>
  <c r="L106" i="4"/>
  <c r="L111" i="4"/>
  <c r="L18" i="4"/>
  <c r="D15" i="4" l="1"/>
  <c r="E15" i="4"/>
  <c r="C15" i="4"/>
  <c r="F14" i="4"/>
  <c r="G56" i="4"/>
  <c r="B57" i="4"/>
  <c r="D59" i="4" s="1"/>
  <c r="D57" i="4"/>
  <c r="D61" i="4" s="1"/>
  <c r="B59" i="4"/>
  <c r="D55" i="4"/>
  <c r="B115" i="4" s="1"/>
  <c r="G30" i="3"/>
  <c r="G60" i="3"/>
  <c r="C11" i="3"/>
  <c r="D11" i="3"/>
  <c r="C16" i="3" s="1"/>
  <c r="C13" i="3"/>
  <c r="D12" i="3"/>
  <c r="C17" i="3" s="1"/>
  <c r="G11" i="3"/>
  <c r="G16" i="3" s="1"/>
  <c r="D13" i="3"/>
  <c r="C18" i="3" s="1"/>
  <c r="F12" i="3"/>
  <c r="E17" i="3" s="1"/>
  <c r="G12" i="3"/>
  <c r="G17" i="3" s="1"/>
  <c r="E13" i="3"/>
  <c r="D18" i="3" s="1"/>
  <c r="G13" i="3"/>
  <c r="G18" i="3" s="1"/>
  <c r="F11" i="3"/>
  <c r="E16" i="3" s="1"/>
  <c r="E11" i="3"/>
  <c r="D16" i="3" s="1"/>
  <c r="E12" i="3"/>
  <c r="D17" i="3" s="1"/>
  <c r="F44" i="1"/>
  <c r="F46" i="1" s="1"/>
  <c r="E44" i="1"/>
  <c r="J47" i="1"/>
  <c r="J45" i="1"/>
  <c r="F9" i="1"/>
  <c r="F12" i="1" s="1"/>
  <c r="E9" i="1"/>
  <c r="E11" i="1" s="1"/>
  <c r="J33" i="2"/>
  <c r="J32" i="2"/>
  <c r="J30" i="2"/>
  <c r="J31" i="2"/>
  <c r="F22" i="2"/>
  <c r="F21" i="2"/>
  <c r="F20" i="2"/>
  <c r="F19" i="2"/>
  <c r="F18" i="2"/>
  <c r="C20" i="2"/>
  <c r="D18" i="2"/>
  <c r="E20" i="2"/>
  <c r="E21" i="2"/>
  <c r="E19" i="2"/>
  <c r="E18" i="2"/>
  <c r="D20" i="2"/>
  <c r="D21" i="2"/>
  <c r="D22" i="2"/>
  <c r="D19" i="2"/>
  <c r="C21" i="2"/>
  <c r="C22" i="2"/>
  <c r="C19" i="2"/>
  <c r="D9" i="1"/>
  <c r="D12" i="1" s="1"/>
  <c r="G9" i="1"/>
  <c r="G10" i="1" s="1"/>
  <c r="C9" i="1"/>
  <c r="C47" i="1" s="1"/>
  <c r="C52" i="1" s="1"/>
  <c r="D44" i="1"/>
  <c r="E45" i="1"/>
  <c r="G44" i="1"/>
  <c r="H44" i="1"/>
  <c r="I44" i="1"/>
  <c r="C44" i="1"/>
  <c r="C46" i="1" s="1"/>
  <c r="M54" i="1"/>
  <c r="L12" i="1"/>
  <c r="M66" i="1"/>
  <c r="L33" i="2"/>
  <c r="N51" i="1"/>
  <c r="M65" i="1"/>
  <c r="M20" i="1"/>
  <c r="M12" i="1"/>
  <c r="M44" i="1"/>
  <c r="L18" i="2"/>
  <c r="L30" i="2"/>
  <c r="N66" i="1"/>
  <c r="M11" i="1"/>
  <c r="N54" i="1"/>
  <c r="L11" i="1"/>
  <c r="L30" i="1"/>
  <c r="P31" i="1"/>
  <c r="M18" i="2"/>
  <c r="N11" i="1"/>
  <c r="L55" i="1"/>
  <c r="L22" i="2"/>
  <c r="N49" i="1"/>
  <c r="N14" i="1"/>
  <c r="M56" i="1"/>
  <c r="L10" i="1"/>
  <c r="M15" i="1"/>
  <c r="N55" i="1"/>
  <c r="M20" i="2"/>
  <c r="P10" i="1"/>
  <c r="L16" i="1"/>
  <c r="L19" i="2"/>
  <c r="M19" i="2"/>
  <c r="N46" i="1"/>
  <c r="N12" i="1"/>
  <c r="M46" i="1"/>
  <c r="M19" i="1"/>
  <c r="M55" i="1"/>
  <c r="L50" i="1"/>
  <c r="M49" i="1"/>
  <c r="L32" i="2"/>
  <c r="L15" i="1"/>
  <c r="N50" i="1"/>
  <c r="N65" i="1"/>
  <c r="O11" i="1"/>
  <c r="M10" i="1"/>
  <c r="O10" i="1"/>
  <c r="L17" i="1"/>
  <c r="L49" i="1"/>
  <c r="M9" i="1"/>
  <c r="M64" i="1"/>
  <c r="N44" i="1"/>
  <c r="N15" i="1"/>
  <c r="M21" i="2"/>
  <c r="N10" i="1"/>
  <c r="L54" i="1"/>
  <c r="M45" i="1"/>
  <c r="L14" i="1"/>
  <c r="L29" i="2"/>
  <c r="L31" i="2"/>
  <c r="L20" i="1"/>
  <c r="P9" i="1"/>
  <c r="O9" i="1"/>
  <c r="M14" i="1"/>
  <c r="N45" i="1"/>
  <c r="L65" i="1"/>
  <c r="L21" i="2"/>
  <c r="L66" i="1"/>
  <c r="N64" i="1"/>
  <c r="P11" i="1"/>
  <c r="L21" i="1"/>
  <c r="N20" i="1"/>
  <c r="P30" i="1"/>
  <c r="L19" i="1"/>
  <c r="M50" i="1"/>
  <c r="L31" i="1"/>
  <c r="O12" i="1"/>
  <c r="L20" i="2"/>
  <c r="L44" i="1"/>
  <c r="P12" i="1"/>
  <c r="L36" i="1"/>
  <c r="M21" i="1"/>
  <c r="L45" i="1"/>
  <c r="N56" i="1"/>
  <c r="M22" i="2"/>
  <c r="C16" i="4" l="1"/>
  <c r="F59" i="4"/>
  <c r="F56" i="4"/>
  <c r="B117" i="4"/>
  <c r="H59" i="4"/>
  <c r="B61" i="4"/>
  <c r="G61" i="4" s="1"/>
  <c r="H56" i="4"/>
  <c r="G59" i="4"/>
  <c r="E16" i="4"/>
  <c r="D16" i="4"/>
  <c r="C38" i="3"/>
  <c r="C67" i="3"/>
  <c r="I28" i="3"/>
  <c r="I58" i="3"/>
  <c r="E38" i="3"/>
  <c r="I30" i="3"/>
  <c r="I60" i="3"/>
  <c r="E67" i="3"/>
  <c r="D38" i="3"/>
  <c r="I29" i="3"/>
  <c r="I59" i="3"/>
  <c r="D67" i="3"/>
  <c r="G29" i="3"/>
  <c r="G59" i="3"/>
  <c r="E29" i="3"/>
  <c r="E59" i="3"/>
  <c r="C30" i="3"/>
  <c r="C60" i="3"/>
  <c r="G28" i="3"/>
  <c r="G58" i="3"/>
  <c r="C29" i="3"/>
  <c r="C59" i="3"/>
  <c r="C58" i="3"/>
  <c r="C28" i="3"/>
  <c r="E28" i="3"/>
  <c r="E58" i="3"/>
  <c r="E30" i="3"/>
  <c r="E60" i="3"/>
  <c r="E22" i="3"/>
  <c r="C25" i="3"/>
  <c r="C24" i="3"/>
  <c r="E21" i="3"/>
  <c r="F21" i="3"/>
  <c r="D21" i="3"/>
  <c r="F22" i="3"/>
  <c r="D22" i="3"/>
  <c r="F45" i="1"/>
  <c r="F47" i="1"/>
  <c r="H47" i="1"/>
  <c r="H46" i="1"/>
  <c r="D45" i="1"/>
  <c r="D46" i="1"/>
  <c r="D47" i="1"/>
  <c r="E46" i="1"/>
  <c r="E47" i="1"/>
  <c r="I45" i="1"/>
  <c r="I46" i="1"/>
  <c r="I47" i="1"/>
  <c r="G47" i="1"/>
  <c r="G46" i="1"/>
  <c r="C45" i="1"/>
  <c r="G45" i="1"/>
  <c r="C12" i="1"/>
  <c r="D11" i="1"/>
  <c r="F11" i="1"/>
  <c r="E12" i="1"/>
  <c r="C10" i="1"/>
  <c r="D10" i="1"/>
  <c r="E50" i="1" s="1"/>
  <c r="E49" i="1" s="1"/>
  <c r="C11" i="1"/>
  <c r="F10" i="1"/>
  <c r="G11" i="1"/>
  <c r="G12" i="1"/>
  <c r="E10" i="1"/>
  <c r="J18" i="2"/>
  <c r="D50" i="1"/>
  <c r="I18" i="2"/>
  <c r="H45" i="1"/>
  <c r="N19" i="1"/>
  <c r="N9" i="1"/>
  <c r="C17" i="4" l="1"/>
  <c r="F55" i="4"/>
  <c r="H61" i="4"/>
  <c r="H55" i="4"/>
  <c r="F61" i="4"/>
  <c r="G55" i="4"/>
  <c r="D69" i="4"/>
  <c r="B69" i="4"/>
  <c r="B71" i="4"/>
  <c r="D17" i="4"/>
  <c r="E17" i="4"/>
  <c r="F16" i="4"/>
  <c r="E39" i="3"/>
  <c r="D39" i="3"/>
  <c r="C39" i="3"/>
  <c r="C68" i="3"/>
  <c r="H21" i="3"/>
  <c r="H22" i="3"/>
  <c r="D52" i="1"/>
  <c r="F50" i="1"/>
  <c r="F52" i="1" s="1"/>
  <c r="D51" i="1"/>
  <c r="J50" i="1"/>
  <c r="E52" i="1"/>
  <c r="D49" i="1"/>
  <c r="G15" i="1"/>
  <c r="G17" i="1" s="1"/>
  <c r="D15" i="1"/>
  <c r="D17" i="1" s="1"/>
  <c r="F15" i="1"/>
  <c r="I19" i="2"/>
  <c r="J19" i="2"/>
  <c r="G50" i="1"/>
  <c r="G49" i="1" s="1"/>
  <c r="I50" i="1"/>
  <c r="I49" i="1" s="1"/>
  <c r="H50" i="1"/>
  <c r="H52" i="1" s="1"/>
  <c r="E15" i="1"/>
  <c r="C18" i="4" l="1"/>
  <c r="B63" i="4"/>
  <c r="G57" i="4"/>
  <c r="G69" i="4" s="1"/>
  <c r="H57" i="4"/>
  <c r="F63" i="4" s="1"/>
  <c r="F57" i="4"/>
  <c r="F69" i="4" s="1"/>
  <c r="E18" i="4"/>
  <c r="D18" i="4"/>
  <c r="G39" i="3"/>
  <c r="F70" i="3"/>
  <c r="F69" i="3"/>
  <c r="F68" i="3"/>
  <c r="F71" i="3"/>
  <c r="D68" i="3"/>
  <c r="E40" i="3"/>
  <c r="D40" i="3"/>
  <c r="C40" i="3"/>
  <c r="F44" i="3"/>
  <c r="F46" i="3"/>
  <c r="F45" i="3"/>
  <c r="F43" i="3"/>
  <c r="F47" i="3"/>
  <c r="F42" i="3"/>
  <c r="F41" i="3"/>
  <c r="I52" i="1"/>
  <c r="F51" i="1"/>
  <c r="F49" i="1"/>
  <c r="J49" i="1"/>
  <c r="J51" i="1"/>
  <c r="J52" i="1"/>
  <c r="G52" i="1"/>
  <c r="G16" i="1"/>
  <c r="E51" i="1"/>
  <c r="E56" i="1" s="1"/>
  <c r="F17" i="1"/>
  <c r="F16" i="1"/>
  <c r="E17" i="1"/>
  <c r="E16" i="1"/>
  <c r="D16" i="1"/>
  <c r="I20" i="2"/>
  <c r="J20" i="2"/>
  <c r="H51" i="1"/>
  <c r="H49" i="1"/>
  <c r="G51" i="1"/>
  <c r="I51" i="1"/>
  <c r="C19" i="4" l="1"/>
  <c r="H69" i="4"/>
  <c r="F65" i="4" s="1"/>
  <c r="C66" i="4"/>
  <c r="E19" i="4"/>
  <c r="F18" i="4"/>
  <c r="D19" i="4"/>
  <c r="G40" i="3"/>
  <c r="E68" i="3"/>
  <c r="C69" i="3" s="1"/>
  <c r="D41" i="3"/>
  <c r="E41" i="3"/>
  <c r="C41" i="3"/>
  <c r="J56" i="1"/>
  <c r="J57" i="1" s="1"/>
  <c r="F56" i="1"/>
  <c r="F57" i="1" s="1"/>
  <c r="E21" i="1"/>
  <c r="E22" i="1" s="1"/>
  <c r="H56" i="1"/>
  <c r="H57" i="1" s="1"/>
  <c r="I56" i="1"/>
  <c r="I57" i="1" s="1"/>
  <c r="G56" i="1"/>
  <c r="G57" i="1" s="1"/>
  <c r="F21" i="1"/>
  <c r="F22" i="1" s="1"/>
  <c r="F27" i="1" s="1"/>
  <c r="I21" i="2"/>
  <c r="J21" i="2"/>
  <c r="G21" i="1"/>
  <c r="C20" i="4" l="1"/>
  <c r="G41" i="3"/>
  <c r="C70" i="4"/>
  <c r="D66" i="4"/>
  <c r="C67" i="4"/>
  <c r="D70" i="4" s="1"/>
  <c r="D67" i="4"/>
  <c r="D71" i="4" s="1"/>
  <c r="E20" i="4"/>
  <c r="D20" i="4"/>
  <c r="G68" i="3"/>
  <c r="D69" i="3"/>
  <c r="E69" i="3" s="1"/>
  <c r="E42" i="3"/>
  <c r="D42" i="3"/>
  <c r="C42" i="3"/>
  <c r="D36" i="1"/>
  <c r="G22" i="1"/>
  <c r="G27" i="1" s="1"/>
  <c r="D33" i="1" s="1"/>
  <c r="I22" i="2"/>
  <c r="J22" i="2"/>
  <c r="F33" i="2" s="1"/>
  <c r="C21" i="4" l="1"/>
  <c r="F70" i="4"/>
  <c r="C115" i="4"/>
  <c r="C117" i="4"/>
  <c r="C116" i="4"/>
  <c r="D116" i="4"/>
  <c r="H116" i="4" s="1"/>
  <c r="D117" i="4"/>
  <c r="C71" i="4"/>
  <c r="F71" i="4" s="1"/>
  <c r="D115" i="4"/>
  <c r="G65" i="4"/>
  <c r="H70" i="4"/>
  <c r="G70" i="4"/>
  <c r="H65" i="4"/>
  <c r="E21" i="4"/>
  <c r="F20" i="4"/>
  <c r="D21" i="4"/>
  <c r="E43" i="3"/>
  <c r="D43" i="3"/>
  <c r="C43" i="3"/>
  <c r="G42" i="3"/>
  <c r="C70" i="3"/>
  <c r="D32" i="1"/>
  <c r="F32" i="2"/>
  <c r="F31" i="2" s="1"/>
  <c r="F30" i="2" s="1"/>
  <c r="F29" i="2" s="1"/>
  <c r="C22" i="4" l="1"/>
  <c r="H117" i="4"/>
  <c r="H115" i="4"/>
  <c r="H71" i="4"/>
  <c r="G71" i="4"/>
  <c r="H66" i="4"/>
  <c r="B73" i="4" s="1"/>
  <c r="F66" i="4"/>
  <c r="G66" i="4"/>
  <c r="F73" i="4" s="1"/>
  <c r="B75" i="4" s="1"/>
  <c r="E22" i="4"/>
  <c r="D22" i="4"/>
  <c r="G43" i="3"/>
  <c r="C44" i="3"/>
  <c r="E44" i="3"/>
  <c r="D44" i="3"/>
  <c r="D70" i="3"/>
  <c r="G69" i="3"/>
  <c r="D31" i="1"/>
  <c r="D30" i="1" s="1"/>
  <c r="F30" i="1" s="1"/>
  <c r="C23" i="4" l="1"/>
  <c r="G44" i="3"/>
  <c r="H67" i="4"/>
  <c r="F67" i="4"/>
  <c r="G67" i="4"/>
  <c r="B76" i="4"/>
  <c r="C79" i="4" s="1"/>
  <c r="E23" i="4"/>
  <c r="F22" i="4"/>
  <c r="D23" i="4"/>
  <c r="C45" i="3"/>
  <c r="D45" i="3"/>
  <c r="E45" i="3"/>
  <c r="E70" i="3"/>
  <c r="C71" i="3" s="1"/>
  <c r="F32" i="1"/>
  <c r="F31" i="1"/>
  <c r="F33" i="1"/>
  <c r="C24" i="4" l="1"/>
  <c r="F117" i="4"/>
  <c r="F115" i="4"/>
  <c r="F116" i="4"/>
  <c r="C75" i="4"/>
  <c r="B79" i="4"/>
  <c r="C81" i="4"/>
  <c r="D80" i="4"/>
  <c r="C76" i="4"/>
  <c r="D81" i="4"/>
  <c r="E24" i="4"/>
  <c r="D24" i="4"/>
  <c r="G70" i="3"/>
  <c r="D46" i="3"/>
  <c r="E46" i="3"/>
  <c r="G45" i="3"/>
  <c r="C46" i="3"/>
  <c r="D71" i="3"/>
  <c r="C25" i="4" l="1"/>
  <c r="B80" i="4"/>
  <c r="G116" i="4"/>
  <c r="C120" i="4" s="1"/>
  <c r="G115" i="4"/>
  <c r="C119" i="4" s="1"/>
  <c r="G117" i="4"/>
  <c r="C121" i="4" s="1"/>
  <c r="F81" i="4"/>
  <c r="G81" i="4"/>
  <c r="H81" i="4"/>
  <c r="F79" i="4"/>
  <c r="G79" i="4"/>
  <c r="H79" i="4"/>
  <c r="C80" i="4"/>
  <c r="D25" i="4"/>
  <c r="E25" i="4"/>
  <c r="F24" i="4"/>
  <c r="D47" i="3"/>
  <c r="G46" i="3"/>
  <c r="C47" i="3"/>
  <c r="E47" i="3"/>
  <c r="E71" i="3"/>
  <c r="G71" i="3" s="1"/>
  <c r="C26" i="4" l="1"/>
  <c r="H80" i="4"/>
  <c r="D51" i="3"/>
  <c r="D53" i="3"/>
  <c r="D52" i="3"/>
  <c r="E53" i="3"/>
  <c r="E52" i="3"/>
  <c r="E51" i="3"/>
  <c r="C53" i="3"/>
  <c r="C52" i="3"/>
  <c r="C51" i="3"/>
  <c r="G80" i="4"/>
  <c r="F80" i="4"/>
  <c r="G75" i="4"/>
  <c r="F75" i="4"/>
  <c r="H75" i="4"/>
  <c r="G77" i="4"/>
  <c r="F77" i="4"/>
  <c r="H77" i="4"/>
  <c r="D26" i="4"/>
  <c r="E26" i="4"/>
  <c r="G47" i="3"/>
  <c r="C27" i="4" l="1"/>
  <c r="F51" i="3"/>
  <c r="F52" i="3"/>
  <c r="F53" i="3"/>
  <c r="F83" i="4"/>
  <c r="H76" i="4"/>
  <c r="H90" i="4" s="1"/>
  <c r="F76" i="4"/>
  <c r="F90" i="4" s="1"/>
  <c r="G76" i="4"/>
  <c r="G90" i="4" s="1"/>
  <c r="E27" i="4"/>
  <c r="F26" i="4"/>
  <c r="D27" i="4"/>
  <c r="B83" i="4" l="1"/>
  <c r="C28" i="4"/>
  <c r="G86" i="4"/>
  <c r="B87" i="4"/>
  <c r="D89" i="4" s="1"/>
  <c r="D85" i="4"/>
  <c r="B85" i="4"/>
  <c r="D87" i="4"/>
  <c r="D91" i="4" s="1"/>
  <c r="E28" i="4"/>
  <c r="D28" i="4"/>
  <c r="C29" i="4" l="1"/>
  <c r="B89" i="4"/>
  <c r="H89" i="4" s="1"/>
  <c r="B120" i="4"/>
  <c r="B121" i="4"/>
  <c r="B119" i="4"/>
  <c r="B91" i="4"/>
  <c r="F91" i="4" s="1"/>
  <c r="D119" i="4"/>
  <c r="D121" i="4"/>
  <c r="D120" i="4"/>
  <c r="H86" i="4"/>
  <c r="G89" i="4"/>
  <c r="F89" i="4"/>
  <c r="F86" i="4"/>
  <c r="D29" i="4"/>
  <c r="F28" i="4"/>
  <c r="E29" i="4"/>
  <c r="H91" i="4" l="1"/>
  <c r="G91" i="4"/>
  <c r="F87" i="4" s="1"/>
  <c r="F119" i="4"/>
  <c r="F121" i="4"/>
  <c r="F120" i="4"/>
  <c r="H85" i="4"/>
  <c r="G85" i="4"/>
  <c r="F85" i="4"/>
  <c r="C37" i="4" l="1"/>
  <c r="C39" i="4"/>
  <c r="C38" i="4"/>
  <c r="G87" i="4"/>
  <c r="G99" i="4" s="1"/>
  <c r="H87" i="4"/>
  <c r="F93" i="4" s="1"/>
  <c r="D96" i="4" s="1"/>
  <c r="F99" i="4"/>
  <c r="B93" i="4"/>
  <c r="E37" i="4"/>
  <c r="H99" i="4" l="1"/>
  <c r="E39" i="4"/>
  <c r="E38" i="4"/>
  <c r="C97" i="4"/>
  <c r="D100" i="4" s="1"/>
  <c r="D97" i="4"/>
  <c r="D101" i="4" s="1"/>
  <c r="C96" i="4"/>
  <c r="G119" i="4" s="1"/>
  <c r="C101" i="4"/>
  <c r="H121" i="4"/>
  <c r="F95" i="4"/>
  <c r="H120" i="4" l="1"/>
  <c r="H95" i="4"/>
  <c r="C100" i="4"/>
  <c r="G100" i="4" s="1"/>
  <c r="F103" i="4" s="1"/>
  <c r="C105" i="4" s="1"/>
  <c r="H119" i="4"/>
  <c r="G95" i="4"/>
  <c r="G120" i="4"/>
  <c r="D124" i="4" s="1"/>
  <c r="G121" i="4"/>
  <c r="D125" i="4" s="1"/>
  <c r="H131" i="4" s="1"/>
  <c r="D123" i="4"/>
  <c r="H100" i="4"/>
  <c r="G101" i="4"/>
  <c r="F101" i="4"/>
  <c r="H101" i="4"/>
  <c r="F100" i="4" l="1"/>
  <c r="H130" i="4"/>
  <c r="H129" i="4"/>
  <c r="D143" i="4" s="1"/>
  <c r="B106" i="4"/>
  <c r="C109" i="4" s="1"/>
  <c r="D144" i="4"/>
  <c r="B105" i="4"/>
  <c r="C106" i="4"/>
  <c r="C110" i="4" s="1"/>
  <c r="D142" i="4"/>
  <c r="F96" i="4"/>
  <c r="G96" i="4"/>
  <c r="H96" i="4"/>
  <c r="H97" i="4"/>
  <c r="F97" i="4"/>
  <c r="G97" i="4"/>
  <c r="B110" i="4"/>
  <c r="B124" i="4" l="1"/>
  <c r="B109" i="4"/>
  <c r="H109" i="4" s="1"/>
  <c r="H110" i="4"/>
  <c r="C124" i="4"/>
  <c r="G130" i="4" s="1"/>
  <c r="C123" i="4"/>
  <c r="B123" i="4"/>
  <c r="F129" i="4" s="1"/>
  <c r="B125" i="4"/>
  <c r="C125" i="4"/>
  <c r="G131" i="4" s="1"/>
  <c r="G110" i="4"/>
  <c r="F110" i="4"/>
  <c r="G111" i="4"/>
  <c r="F111" i="4"/>
  <c r="H111" i="4"/>
  <c r="B103" i="4"/>
  <c r="F109" i="4"/>
  <c r="G109" i="4"/>
  <c r="F131" i="4" l="1"/>
  <c r="H105" i="4"/>
  <c r="F130" i="4"/>
  <c r="G106" i="4"/>
  <c r="C130" i="4" s="1"/>
  <c r="F139" i="4" s="1"/>
  <c r="H106" i="4"/>
  <c r="F140" i="4"/>
  <c r="D134" i="4"/>
  <c r="D135" i="4"/>
  <c r="G129" i="4"/>
  <c r="F106" i="4"/>
  <c r="F105" i="4"/>
  <c r="C129" i="4" s="1"/>
  <c r="F136" i="4" s="1"/>
  <c r="H107" i="4"/>
  <c r="C131" i="4" s="1"/>
  <c r="F107" i="4"/>
  <c r="G107" i="4"/>
  <c r="G105" i="4"/>
  <c r="D136" i="4" l="1"/>
  <c r="F138" i="4"/>
  <c r="D139" i="4"/>
  <c r="D140" i="4"/>
  <c r="D138" i="4"/>
  <c r="F144" i="4"/>
  <c r="F142" i="4"/>
  <c r="F143" i="4"/>
  <c r="F134" i="4"/>
  <c r="F135" i="4"/>
</calcChain>
</file>

<file path=xl/sharedStrings.xml><?xml version="1.0" encoding="utf-8"?>
<sst xmlns="http://schemas.openxmlformats.org/spreadsheetml/2006/main" count="197" uniqueCount="146">
  <si>
    <t>X</t>
  </si>
  <si>
    <t>Y</t>
  </si>
  <si>
    <t>Z</t>
  </si>
  <si>
    <t>|A|</t>
  </si>
  <si>
    <t>a</t>
  </si>
  <si>
    <t>b</t>
  </si>
  <si>
    <t>c</t>
  </si>
  <si>
    <t>d</t>
  </si>
  <si>
    <t>Проверка: Перемножаем матрицы</t>
  </si>
  <si>
    <t>Обратная матрица</t>
  </si>
  <si>
    <t>Определитель системы</t>
  </si>
  <si>
    <t>Решение</t>
  </si>
  <si>
    <t>Проверка</t>
  </si>
  <si>
    <t>P</t>
  </si>
  <si>
    <t>Q</t>
  </si>
  <si>
    <t>Формулы</t>
  </si>
  <si>
    <t>Прямой ход</t>
  </si>
  <si>
    <t>Х1</t>
  </si>
  <si>
    <t>Х2</t>
  </si>
  <si>
    <t>Х3</t>
  </si>
  <si>
    <t>Х4</t>
  </si>
  <si>
    <t>Х5</t>
  </si>
  <si>
    <t>d1</t>
  </si>
  <si>
    <t>d2</t>
  </si>
  <si>
    <t>d3</t>
  </si>
  <si>
    <t>d4</t>
  </si>
  <si>
    <t>d5</t>
  </si>
  <si>
    <t>Результаты вычислений (Для упрощения проверки)</t>
  </si>
  <si>
    <t>Обратный ход (В обратном порядке)</t>
  </si>
  <si>
    <t>N</t>
  </si>
  <si>
    <t>x</t>
  </si>
  <si>
    <t>y</t>
  </si>
  <si>
    <t>z</t>
  </si>
  <si>
    <t>Нормы матрицы B</t>
  </si>
  <si>
    <t>(x)</t>
  </si>
  <si>
    <t>(y) =</t>
  </si>
  <si>
    <t>(z)</t>
  </si>
  <si>
    <t xml:space="preserve">   (x)</t>
  </si>
  <si>
    <t xml:space="preserve">   (z)</t>
  </si>
  <si>
    <t>В матричном виде x = B∙x+b</t>
  </si>
  <si>
    <t>∙ (y) +</t>
  </si>
  <si>
    <t>} =</t>
  </si>
  <si>
    <t xml:space="preserve"> max {</t>
  </si>
  <si>
    <t>||B_1|| =</t>
  </si>
  <si>
    <t>||B_2|| =</t>
  </si>
  <si>
    <t>||b_2||=</t>
  </si>
  <si>
    <t>x^(n+1) =</t>
  </si>
  <si>
    <t>y^(n+1) =</t>
  </si>
  <si>
    <t>z^(n+1) =</t>
  </si>
  <si>
    <t>x^(n) +</t>
  </si>
  <si>
    <t>y^(n) +</t>
  </si>
  <si>
    <t>Итерационный процесс (за начальный вектор берём b)</t>
  </si>
  <si>
    <t>Погрешность найденных x^(n+1), y^(n+1), z^(n+1)</t>
  </si>
  <si>
    <t>e_(n+1) = ({||B||^(n+1)} ∙||b||)/(1-||B||)</t>
  </si>
  <si>
    <t>Первая норма от разности векторов x^(n+1) и x^(n)</t>
  </si>
  <si>
    <t>d_(n+1) =</t>
  </si>
  <si>
    <t xml:space="preserve"> max { x^(n+1) - x^(n) }</t>
  </si>
  <si>
    <t>№</t>
  </si>
  <si>
    <t>e</t>
  </si>
  <si>
    <t>||b_1|| =</t>
  </si>
  <si>
    <t xml:space="preserve"> </t>
  </si>
  <si>
    <t>МПИ</t>
  </si>
  <si>
    <t>м. Зейделя</t>
  </si>
  <si>
    <t>x^(n+1) +</t>
  </si>
  <si>
    <t>y^(n+1) +</t>
  </si>
  <si>
    <t>z^(n) +</t>
  </si>
  <si>
    <t>вычисляем норму ||b_2||</t>
  </si>
  <si>
    <t>Минимальная из них ||B_2||, поэтому</t>
  </si>
  <si>
    <t>Ст. м.</t>
  </si>
  <si>
    <t>A =</t>
  </si>
  <si>
    <t>v^(n+1) =</t>
  </si>
  <si>
    <t>A ∙ w^(n)</t>
  </si>
  <si>
    <t>( v^(n+1), w^(n) )</t>
  </si>
  <si>
    <t>w^(n+1) =</t>
  </si>
  <si>
    <t>(v^(n+1))/(sqrt(v^(n+1), v^(n+1))</t>
  </si>
  <si>
    <t>r_(n+1) =</t>
  </si>
  <si>
    <t>Вектор</t>
  </si>
  <si>
    <t>w^(0)</t>
  </si>
  <si>
    <t>v^(1)</t>
  </si>
  <si>
    <t>w^(1)</t>
  </si>
  <si>
    <t>w^(2)</t>
  </si>
  <si>
    <t>v^(2)</t>
  </si>
  <si>
    <t>v^(3)</t>
  </si>
  <si>
    <t>w^(3)</t>
  </si>
  <si>
    <t>v^(4)</t>
  </si>
  <si>
    <t>w^(4)</t>
  </si>
  <si>
    <t>v^(5)</t>
  </si>
  <si>
    <t>w^(6)</t>
  </si>
  <si>
    <t>v^(7)</t>
  </si>
  <si>
    <t>w^(7)</t>
  </si>
  <si>
    <t>v^(8)</t>
  </si>
  <si>
    <t>w^(8)</t>
  </si>
  <si>
    <t>v^(9)</t>
  </si>
  <si>
    <t>w^(9)</t>
  </si>
  <si>
    <t>r</t>
  </si>
  <si>
    <t>v_1 (w_1)</t>
  </si>
  <si>
    <t>v_2 (w_2)</t>
  </si>
  <si>
    <t>v_3 (w_3)</t>
  </si>
  <si>
    <t>w^(0) =</t>
  </si>
  <si>
    <t>м. Якоби</t>
  </si>
  <si>
    <t>a_(13) =</t>
  </si>
  <si>
    <t>A_n = H^(1)_1 ∙ A_n-1 ∙ H_1</t>
  </si>
  <si>
    <t>H_1 =</t>
  </si>
  <si>
    <t>H^(-1)_1 =</t>
  </si>
  <si>
    <t>H^(-1)_1 ∙ A =</t>
  </si>
  <si>
    <t>A_1 =</t>
  </si>
  <si>
    <t>A_2 =</t>
  </si>
  <si>
    <t>A_3 =</t>
  </si>
  <si>
    <t>A_4 =</t>
  </si>
  <si>
    <t>A_5 =</t>
  </si>
  <si>
    <t>A_6 =</t>
  </si>
  <si>
    <t>H^(-1)_2 =</t>
  </si>
  <si>
    <t>H_2 =</t>
  </si>
  <si>
    <t>H^(-1)_2 ∙ A_1 =</t>
  </si>
  <si>
    <t>H_3 =</t>
  </si>
  <si>
    <t>H^(-1)_3 =</t>
  </si>
  <si>
    <t>H_4 =</t>
  </si>
  <si>
    <t>H^(-1)_4 =</t>
  </si>
  <si>
    <t>H_5 =</t>
  </si>
  <si>
    <t>H^(-1)_5 =</t>
  </si>
  <si>
    <t>H_6 =</t>
  </si>
  <si>
    <t>H^(-1)_6 =</t>
  </si>
  <si>
    <t>H^(-1)_3 ∙ A_2 =</t>
  </si>
  <si>
    <t>H^(-1)_4 ∙ A_3 =</t>
  </si>
  <si>
    <t>H^(-1)_5 ∙ A_4 =</t>
  </si>
  <si>
    <t>H^(-1)_6 ∙ A_5 =</t>
  </si>
  <si>
    <t>f =</t>
  </si>
  <si>
    <t>a_(23) =</t>
  </si>
  <si>
    <t>a_(12) =</t>
  </si>
  <si>
    <t>H_12 ∙ H_3=H_13=</t>
  </si>
  <si>
    <t>H_1 ∙ H_2=H_12=</t>
  </si>
  <si>
    <t>H_13 ∙ H_4=H_14=</t>
  </si>
  <si>
    <t>H_14 ∙ H_5=H_15=</t>
  </si>
  <si>
    <t>H_15 ∙ H_6=H_16=</t>
  </si>
  <si>
    <t>a_(km), (k &lt; m)</t>
  </si>
  <si>
    <t xml:space="preserve">f = 1/2*arctan([2*a_(km)]/[a_(kk)-a_(mm)]) </t>
  </si>
  <si>
    <t>Проверка: A ∙ w == l ∙ w</t>
  </si>
  <si>
    <t>l_1</t>
  </si>
  <si>
    <t>l_2</t>
  </si>
  <si>
    <t>l_3</t>
  </si>
  <si>
    <t xml:space="preserve">V = H_1 ∙ H_2 ∙ H_3 ∙ H_4 ∙ H_5 ∙ H_6 = H_16 </t>
  </si>
  <si>
    <t>(v_1, v_2, v_3) =</t>
  </si>
  <si>
    <t>w^(5)</t>
  </si>
  <si>
    <t>v^(6)</t>
  </si>
  <si>
    <t>v^(10)</t>
  </si>
  <si>
    <t>w^(10)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</si>
</sst>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Fill="1" applyBorder="1"/>
    <xf numFmtId="0" fontId="1" fillId="0" borderId="11" xfId="0" applyFont="1" applyBorder="1"/>
    <xf numFmtId="0" fontId="1" fillId="0" borderId="12" xfId="0" applyFont="1" applyBorder="1"/>
    <xf numFmtId="0" fontId="0" fillId="0" borderId="22" xfId="0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6" xfId="0" applyBorder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78"/>
  <sheetViews>
    <sheetView topLeftCell="B31" zoomScale="90" zoomScaleNormal="90" workbookViewId="0">
      <selection activeCell="O82" sqref="O82"/>
    </sheetView>
  </sheetViews>
  <sheetFormatPr defaultRowHeight="15" x14ac:dyDescent="0.25"/>
  <cols>
    <col min="2" max="2" width="9.140625" customWidth="1"/>
    <col min="3" max="4" width="12.7109375" customWidth="1"/>
    <col min="5" max="6" width="16.7109375" customWidth="1"/>
    <col min="7" max="7" width="17.7109375" customWidth="1"/>
    <col min="8" max="8" width="17.85546875" customWidth="1"/>
    <col min="9" max="9" width="18" customWidth="1"/>
    <col min="10" max="10" width="17.85546875" customWidth="1"/>
    <col min="11" max="14" width="16.7109375" customWidth="1"/>
    <col min="15" max="15" width="18.140625" customWidth="1"/>
    <col min="16" max="16" width="17.5703125" customWidth="1"/>
    <col min="17" max="17" width="17.42578125" customWidth="1"/>
    <col min="18" max="18" width="16" customWidth="1"/>
    <col min="19" max="19" width="17.140625" customWidth="1"/>
  </cols>
  <sheetData>
    <row r="3" spans="3:16" ht="15.75" thickBot="1" x14ac:dyDescent="0.3"/>
    <row r="4" spans="3:16" x14ac:dyDescent="0.25">
      <c r="C4" s="3">
        <v>4</v>
      </c>
      <c r="D4" s="4">
        <v>-11</v>
      </c>
      <c r="E4" s="4">
        <v>3</v>
      </c>
      <c r="F4" s="5">
        <v>2</v>
      </c>
      <c r="G4" s="11">
        <v>11</v>
      </c>
    </row>
    <row r="5" spans="3:16" x14ac:dyDescent="0.25">
      <c r="C5" s="6">
        <v>-10</v>
      </c>
      <c r="D5" s="1">
        <v>-7</v>
      </c>
      <c r="E5" s="1">
        <v>1</v>
      </c>
      <c r="F5" s="7">
        <v>4</v>
      </c>
      <c r="G5" s="12">
        <v>5</v>
      </c>
    </row>
    <row r="6" spans="3:16" x14ac:dyDescent="0.25">
      <c r="C6" s="6">
        <v>5</v>
      </c>
      <c r="D6" s="1">
        <v>7</v>
      </c>
      <c r="E6" s="1">
        <v>-9</v>
      </c>
      <c r="F6" s="7">
        <v>3</v>
      </c>
      <c r="G6" s="12">
        <v>-26</v>
      </c>
    </row>
    <row r="7" spans="3:16" ht="15.75" thickBot="1" x14ac:dyDescent="0.3">
      <c r="C7" s="8">
        <v>-5</v>
      </c>
      <c r="D7" s="9">
        <v>6</v>
      </c>
      <c r="E7" s="9">
        <v>5</v>
      </c>
      <c r="F7" s="10">
        <v>10</v>
      </c>
      <c r="G7" s="13">
        <v>-83</v>
      </c>
    </row>
    <row r="8" spans="3:16" ht="15.75" thickBot="1" x14ac:dyDescent="0.3">
      <c r="L8" t="s">
        <v>15</v>
      </c>
    </row>
    <row r="9" spans="3:16" x14ac:dyDescent="0.25">
      <c r="C9" s="3">
        <f>C4/$C$4</f>
        <v>1</v>
      </c>
      <c r="D9" s="4">
        <f>D4/$C$4</f>
        <v>-2.75</v>
      </c>
      <c r="E9" s="4">
        <f>E4/$C$4</f>
        <v>0.75</v>
      </c>
      <c r="F9" s="5">
        <f>F4/$C$4</f>
        <v>0.5</v>
      </c>
      <c r="G9" s="11">
        <f>G4/$C$4</f>
        <v>2.75</v>
      </c>
      <c r="L9" s="3" t="str">
        <f ca="1">_xlfn.FORMULATEXT(C9)</f>
        <v>=C4/$C$4</v>
      </c>
      <c r="M9" s="30" t="str">
        <f t="shared" ref="L9:P12" ca="1" si="0">_xlfn.FORMULATEXT(D9)</f>
        <v>=D4/$C$4</v>
      </c>
      <c r="N9" s="3" t="str">
        <f t="shared" ca="1" si="0"/>
        <v>=E4/$C$4</v>
      </c>
      <c r="O9" s="30" t="str">
        <f t="shared" ca="1" si="0"/>
        <v>=F4/$C$4</v>
      </c>
      <c r="P9" s="11" t="str">
        <f t="shared" ca="1" si="0"/>
        <v>=G4/$C$4</v>
      </c>
    </row>
    <row r="10" spans="3:16" x14ac:dyDescent="0.25">
      <c r="C10" s="6">
        <f t="shared" ref="C10:G12" si="1">C5-C$9*$C5</f>
        <v>0</v>
      </c>
      <c r="D10" s="1">
        <f t="shared" si="1"/>
        <v>-34.5</v>
      </c>
      <c r="E10" s="1">
        <f t="shared" si="1"/>
        <v>8.5</v>
      </c>
      <c r="F10" s="7">
        <f t="shared" si="1"/>
        <v>9</v>
      </c>
      <c r="G10" s="12">
        <f t="shared" si="1"/>
        <v>32.5</v>
      </c>
      <c r="L10" s="6" t="str">
        <f t="shared" ca="1" si="0"/>
        <v>=C5-C$9*$C5</v>
      </c>
      <c r="M10" s="29" t="str">
        <f t="shared" ca="1" si="0"/>
        <v>=D5-D$9*$C5</v>
      </c>
      <c r="N10" s="6" t="str">
        <f t="shared" ca="1" si="0"/>
        <v>=E5-E$9*$C5</v>
      </c>
      <c r="O10" s="29" t="str">
        <f t="shared" ca="1" si="0"/>
        <v>=F5-F$9*$C5</v>
      </c>
      <c r="P10" s="12" t="str">
        <f t="shared" ca="1" si="0"/>
        <v>=G5-G$9*$C5</v>
      </c>
    </row>
    <row r="11" spans="3:16" x14ac:dyDescent="0.25">
      <c r="C11" s="6">
        <f t="shared" si="1"/>
        <v>0</v>
      </c>
      <c r="D11" s="1">
        <f t="shared" si="1"/>
        <v>20.75</v>
      </c>
      <c r="E11" s="1">
        <f t="shared" si="1"/>
        <v>-12.75</v>
      </c>
      <c r="F11" s="7">
        <f t="shared" si="1"/>
        <v>0.5</v>
      </c>
      <c r="G11" s="12">
        <f t="shared" si="1"/>
        <v>-39.75</v>
      </c>
      <c r="L11" s="6" t="str">
        <f t="shared" ca="1" si="0"/>
        <v>=C6-C$9*$C6</v>
      </c>
      <c r="M11" s="29" t="str">
        <f t="shared" ca="1" si="0"/>
        <v>=D6-D$9*$C6</v>
      </c>
      <c r="N11" s="6" t="str">
        <f t="shared" ca="1" si="0"/>
        <v>=E6-E$9*$C6</v>
      </c>
      <c r="O11" s="29" t="str">
        <f t="shared" ca="1" si="0"/>
        <v>=F6-F$9*$C6</v>
      </c>
      <c r="P11" s="12" t="str">
        <f t="shared" ca="1" si="0"/>
        <v>=G6-G$9*$C6</v>
      </c>
    </row>
    <row r="12" spans="3:16" ht="15.75" thickBot="1" x14ac:dyDescent="0.3">
      <c r="C12" s="8">
        <f t="shared" si="1"/>
        <v>0</v>
      </c>
      <c r="D12" s="9">
        <f t="shared" si="1"/>
        <v>-7.75</v>
      </c>
      <c r="E12" s="9">
        <f t="shared" si="1"/>
        <v>8.75</v>
      </c>
      <c r="F12" s="10">
        <f t="shared" si="1"/>
        <v>12.5</v>
      </c>
      <c r="G12" s="13">
        <f t="shared" si="1"/>
        <v>-69.25</v>
      </c>
      <c r="L12" s="8" t="str">
        <f t="shared" ca="1" si="0"/>
        <v>=C7-C$9*$C7</v>
      </c>
      <c r="M12" s="31" t="str">
        <f t="shared" ca="1" si="0"/>
        <v>=D7-D$9*$C7</v>
      </c>
      <c r="N12" s="8" t="str">
        <f t="shared" ca="1" si="0"/>
        <v>=E7-E$9*$C7</v>
      </c>
      <c r="O12" s="31" t="str">
        <f t="shared" ca="1" si="0"/>
        <v>=F7-F$9*$C7</v>
      </c>
      <c r="P12" s="13" t="str">
        <f t="shared" ca="1" si="0"/>
        <v>=G7-G$9*$C7</v>
      </c>
    </row>
    <row r="13" spans="3:16" ht="15.75" thickBot="1" x14ac:dyDescent="0.3"/>
    <row r="14" spans="3:16" x14ac:dyDescent="0.25">
      <c r="C14" s="3">
        <v>1</v>
      </c>
      <c r="D14" s="4">
        <v>-2.75</v>
      </c>
      <c r="E14" s="4">
        <v>0.75</v>
      </c>
      <c r="F14" s="5">
        <v>0.5</v>
      </c>
      <c r="G14" s="11">
        <v>2.75</v>
      </c>
      <c r="L14" s="3" t="e">
        <f t="shared" ref="L14:P17" ca="1" si="2">_xlfn.FORMULATEXT(C14)</f>
        <v>#N/A</v>
      </c>
      <c r="M14" s="4" t="e">
        <f t="shared" ca="1" si="2"/>
        <v>#N/A</v>
      </c>
      <c r="N14" s="4" t="e">
        <f t="shared" ca="1" si="2"/>
        <v>#N/A</v>
      </c>
      <c r="O14" s="30" t="e">
        <f t="shared" ca="1" si="2"/>
        <v>#N/A</v>
      </c>
      <c r="P14" s="11" t="e">
        <f t="shared" ca="1" si="2"/>
        <v>#N/A</v>
      </c>
    </row>
    <row r="15" spans="3:16" x14ac:dyDescent="0.25">
      <c r="C15" s="6">
        <v>0</v>
      </c>
      <c r="D15" s="1">
        <f>D10/$D$10</f>
        <v>1</v>
      </c>
      <c r="E15" s="1">
        <f>E10/$D$10</f>
        <v>-0.24637681159420291</v>
      </c>
      <c r="F15" s="7">
        <f>F10/$D$10</f>
        <v>-0.2608695652173913</v>
      </c>
      <c r="G15" s="12">
        <f>G10/$D$10</f>
        <v>-0.94202898550724634</v>
      </c>
      <c r="L15" s="6" t="e">
        <f t="shared" ca="1" si="2"/>
        <v>#N/A</v>
      </c>
      <c r="M15" s="1" t="str">
        <f t="shared" ca="1" si="2"/>
        <v>=D10/$D$10</v>
      </c>
      <c r="N15" s="1" t="str">
        <f t="shared" ca="1" si="2"/>
        <v>=E10/$D$10</v>
      </c>
      <c r="O15" s="29" t="str">
        <f t="shared" ca="1" si="2"/>
        <v>=F10/$D$10</v>
      </c>
      <c r="P15" s="12" t="str">
        <f t="shared" ca="1" si="2"/>
        <v>=G10/$D$10</v>
      </c>
    </row>
    <row r="16" spans="3:16" x14ac:dyDescent="0.25">
      <c r="C16" s="6">
        <v>0</v>
      </c>
      <c r="D16" s="1">
        <f>D11-D$15*$D$11</f>
        <v>0</v>
      </c>
      <c r="E16" s="1">
        <f>E11-E$15*$D$11</f>
        <v>-7.63768115942029</v>
      </c>
      <c r="F16" s="7">
        <f>F11-F$15*$D$11</f>
        <v>5.9130434782608692</v>
      </c>
      <c r="G16" s="12">
        <f>G11-G$15*$D$11</f>
        <v>-20.202898550724637</v>
      </c>
      <c r="L16" s="6" t="e">
        <f t="shared" ca="1" si="2"/>
        <v>#N/A</v>
      </c>
      <c r="M16" s="1" t="str">
        <f t="shared" ca="1" si="2"/>
        <v>=D11-D$15*$D$11</v>
      </c>
      <c r="N16" s="1" t="str">
        <f t="shared" ca="1" si="2"/>
        <v>=E11-E$15*$D$11</v>
      </c>
      <c r="O16" s="29" t="str">
        <f t="shared" ca="1" si="2"/>
        <v>=F11-F$15*$D$11</v>
      </c>
      <c r="P16" s="12" t="str">
        <f t="shared" ca="1" si="2"/>
        <v>=G11-G$15*$D$11</v>
      </c>
    </row>
    <row r="17" spans="3:18" ht="15.75" thickBot="1" x14ac:dyDescent="0.3">
      <c r="C17" s="8">
        <v>0</v>
      </c>
      <c r="D17" s="9">
        <f>D12-D$15*$D$12</f>
        <v>0</v>
      </c>
      <c r="E17" s="9">
        <f>E12-E$15*$D$12</f>
        <v>6.8405797101449277</v>
      </c>
      <c r="F17" s="10">
        <f>F12-F$15*$D$12</f>
        <v>10.478260869565217</v>
      </c>
      <c r="G17" s="13">
        <f>G12-G$15*$D$12</f>
        <v>-76.550724637681157</v>
      </c>
      <c r="L17" s="8" t="e">
        <f t="shared" ca="1" si="2"/>
        <v>#N/A</v>
      </c>
      <c r="M17" s="9" t="str">
        <f t="shared" ca="1" si="2"/>
        <v>=D12-D$15*$D$12</v>
      </c>
      <c r="N17" s="9" t="str">
        <f t="shared" ca="1" si="2"/>
        <v>=E12-E$15*$D$12</v>
      </c>
      <c r="O17" s="31" t="str">
        <f t="shared" ca="1" si="2"/>
        <v>=F12-F$15*$D$12</v>
      </c>
      <c r="P17" s="13" t="str">
        <f t="shared" ca="1" si="2"/>
        <v>=G12-G$15*$D$12</v>
      </c>
    </row>
    <row r="18" spans="3:18" ht="15.75" thickBot="1" x14ac:dyDescent="0.3"/>
    <row r="19" spans="3:18" x14ac:dyDescent="0.25">
      <c r="C19" s="3">
        <v>1</v>
      </c>
      <c r="D19" s="4">
        <v>-2.75</v>
      </c>
      <c r="E19" s="4">
        <v>0.75</v>
      </c>
      <c r="F19" s="5">
        <v>0.5</v>
      </c>
      <c r="G19" s="11">
        <v>2.75</v>
      </c>
      <c r="L19" s="3" t="e">
        <f t="shared" ref="L19:P22" ca="1" si="3">_xlfn.FORMULATEXT(C19)</f>
        <v>#N/A</v>
      </c>
      <c r="M19" s="4" t="e">
        <f t="shared" ca="1" si="3"/>
        <v>#N/A</v>
      </c>
      <c r="N19" s="4" t="e">
        <f t="shared" ca="1" si="3"/>
        <v>#N/A</v>
      </c>
      <c r="O19" s="30" t="e">
        <f t="shared" ca="1" si="3"/>
        <v>#N/A</v>
      </c>
      <c r="P19" s="11" t="e">
        <f t="shared" ca="1" si="3"/>
        <v>#N/A</v>
      </c>
    </row>
    <row r="20" spans="3:18" x14ac:dyDescent="0.25">
      <c r="C20" s="6">
        <v>0</v>
      </c>
      <c r="D20" s="1">
        <v>1</v>
      </c>
      <c r="E20" s="1">
        <v>-0.246376812</v>
      </c>
      <c r="F20" s="7">
        <v>-0.26086956500000003</v>
      </c>
      <c r="G20" s="12">
        <v>-0.94202898599999996</v>
      </c>
      <c r="L20" s="6" t="e">
        <f t="shared" ca="1" si="3"/>
        <v>#N/A</v>
      </c>
      <c r="M20" s="1" t="e">
        <f t="shared" ca="1" si="3"/>
        <v>#N/A</v>
      </c>
      <c r="N20" s="1" t="e">
        <f t="shared" ca="1" si="3"/>
        <v>#N/A</v>
      </c>
      <c r="O20" s="29" t="e">
        <f t="shared" ca="1" si="3"/>
        <v>#N/A</v>
      </c>
      <c r="P20" s="12" t="e">
        <f t="shared" ca="1" si="3"/>
        <v>#N/A</v>
      </c>
    </row>
    <row r="21" spans="3:18" x14ac:dyDescent="0.25">
      <c r="C21" s="6">
        <v>0</v>
      </c>
      <c r="D21" s="1">
        <v>0</v>
      </c>
      <c r="E21" s="1">
        <f>E16/$E$16</f>
        <v>1</v>
      </c>
      <c r="F21" s="7">
        <f>F16/$E$16</f>
        <v>-0.77419354838709675</v>
      </c>
      <c r="G21" s="12">
        <f>G16/$E$16</f>
        <v>2.6451612903225805</v>
      </c>
      <c r="L21" s="6" t="e">
        <f t="shared" ca="1" si="3"/>
        <v>#N/A</v>
      </c>
      <c r="M21" s="1" t="e">
        <f t="shared" ca="1" si="3"/>
        <v>#N/A</v>
      </c>
      <c r="N21" s="1" t="str">
        <f t="shared" ca="1" si="3"/>
        <v>=E16/$E$16</v>
      </c>
      <c r="O21" s="29" t="str">
        <f t="shared" ca="1" si="3"/>
        <v>=F16/$E$16</v>
      </c>
      <c r="P21" s="12" t="str">
        <f t="shared" ca="1" si="3"/>
        <v>=G16/$E$16</v>
      </c>
    </row>
    <row r="22" spans="3:18" ht="15.75" thickBot="1" x14ac:dyDescent="0.3">
      <c r="C22" s="8">
        <v>0</v>
      </c>
      <c r="D22" s="9">
        <v>0</v>
      </c>
      <c r="E22" s="9">
        <f>E17-E$21*$E$17</f>
        <v>0</v>
      </c>
      <c r="F22" s="10">
        <f>F17-F$21*$E$17</f>
        <v>15.774193548387096</v>
      </c>
      <c r="G22" s="13">
        <f>G17-G$21*$E$17</f>
        <v>-94.645161290322577</v>
      </c>
      <c r="L22" s="8" t="e">
        <f t="shared" ca="1" si="3"/>
        <v>#N/A</v>
      </c>
      <c r="M22" s="9" t="e">
        <f t="shared" ca="1" si="3"/>
        <v>#N/A</v>
      </c>
      <c r="N22" s="9" t="str">
        <f t="shared" ca="1" si="3"/>
        <v>=E17-E$21*$E$17</v>
      </c>
      <c r="O22" s="31" t="str">
        <f t="shared" ca="1" si="3"/>
        <v>=F17-F$21*$E$17</v>
      </c>
      <c r="P22" s="13" t="str">
        <f t="shared" ca="1" si="3"/>
        <v>=G17-G$21*$E$17</v>
      </c>
    </row>
    <row r="23" spans="3:18" ht="15.75" thickBot="1" x14ac:dyDescent="0.3">
      <c r="C23" s="14"/>
      <c r="D23" s="14"/>
      <c r="E23" s="14"/>
      <c r="F23" s="14"/>
      <c r="G23" s="14"/>
      <c r="L23" s="14"/>
      <c r="M23" s="14"/>
      <c r="N23" s="14"/>
      <c r="O23" s="14"/>
      <c r="P23" s="14"/>
    </row>
    <row r="24" spans="3:18" x14ac:dyDescent="0.25">
      <c r="C24" s="3">
        <v>1</v>
      </c>
      <c r="D24" s="4">
        <v>-2.75</v>
      </c>
      <c r="E24" s="4">
        <v>0.75</v>
      </c>
      <c r="F24" s="30">
        <v>0.5</v>
      </c>
      <c r="G24" s="11">
        <v>2.75</v>
      </c>
      <c r="L24" s="3" t="e">
        <f t="shared" ref="L24:P27" ca="1" si="4">_xlfn.FORMULATEXT(C24)</f>
        <v>#N/A</v>
      </c>
      <c r="M24" s="4" t="e">
        <f t="shared" ca="1" si="4"/>
        <v>#N/A</v>
      </c>
      <c r="N24" s="4" t="e">
        <f t="shared" ca="1" si="4"/>
        <v>#N/A</v>
      </c>
      <c r="O24" s="30" t="e">
        <f t="shared" ca="1" si="4"/>
        <v>#N/A</v>
      </c>
      <c r="P24" s="11" t="e">
        <f t="shared" ca="1" si="4"/>
        <v>#N/A</v>
      </c>
    </row>
    <row r="25" spans="3:18" x14ac:dyDescent="0.25">
      <c r="C25" s="6">
        <v>0</v>
      </c>
      <c r="D25" s="1">
        <v>1</v>
      </c>
      <c r="E25" s="1">
        <v>-0.246376812</v>
      </c>
      <c r="F25" s="29">
        <v>-0.26086956500000003</v>
      </c>
      <c r="G25" s="12">
        <v>-0.94202898599999996</v>
      </c>
      <c r="L25" s="6" t="e">
        <f t="shared" ca="1" si="4"/>
        <v>#N/A</v>
      </c>
      <c r="M25" s="1" t="e">
        <f t="shared" ca="1" si="4"/>
        <v>#N/A</v>
      </c>
      <c r="N25" s="1" t="e">
        <f t="shared" ca="1" si="4"/>
        <v>#N/A</v>
      </c>
      <c r="O25" s="29" t="e">
        <f t="shared" ca="1" si="4"/>
        <v>#N/A</v>
      </c>
      <c r="P25" s="12" t="e">
        <f t="shared" ca="1" si="4"/>
        <v>#N/A</v>
      </c>
    </row>
    <row r="26" spans="3:18" x14ac:dyDescent="0.25">
      <c r="C26" s="6">
        <v>0</v>
      </c>
      <c r="D26" s="1">
        <v>0</v>
      </c>
      <c r="E26" s="1">
        <v>1</v>
      </c>
      <c r="F26" s="29">
        <v>-0.77419354799999995</v>
      </c>
      <c r="G26" s="12">
        <v>2.6451612899999999</v>
      </c>
      <c r="L26" s="6" t="e">
        <f t="shared" ca="1" si="4"/>
        <v>#N/A</v>
      </c>
      <c r="M26" s="1" t="e">
        <f t="shared" ca="1" si="4"/>
        <v>#N/A</v>
      </c>
      <c r="N26" s="1" t="e">
        <f t="shared" ca="1" si="4"/>
        <v>#N/A</v>
      </c>
      <c r="O26" s="29" t="e">
        <f t="shared" ca="1" si="4"/>
        <v>#N/A</v>
      </c>
      <c r="P26" s="12" t="e">
        <f t="shared" ca="1" si="4"/>
        <v>#N/A</v>
      </c>
    </row>
    <row r="27" spans="3:18" ht="15.75" thickBot="1" x14ac:dyDescent="0.3">
      <c r="C27" s="8">
        <v>0</v>
      </c>
      <c r="D27" s="9">
        <v>0</v>
      </c>
      <c r="E27" s="9">
        <v>0</v>
      </c>
      <c r="F27" s="31">
        <f>F22/$F$22</f>
        <v>1</v>
      </c>
      <c r="G27" s="13">
        <f>G22/$F$22</f>
        <v>-6</v>
      </c>
      <c r="L27" s="8" t="e">
        <f t="shared" ca="1" si="4"/>
        <v>#N/A</v>
      </c>
      <c r="M27" s="9" t="e">
        <f t="shared" ca="1" si="4"/>
        <v>#N/A</v>
      </c>
      <c r="N27" s="9" t="e">
        <f t="shared" ca="1" si="4"/>
        <v>#N/A</v>
      </c>
      <c r="O27" s="31" t="str">
        <f t="shared" ca="1" si="4"/>
        <v>=F22/$F$22</v>
      </c>
      <c r="P27" s="13" t="str">
        <f t="shared" ca="1" si="4"/>
        <v>=G22/$F$22</v>
      </c>
    </row>
    <row r="29" spans="3:18" x14ac:dyDescent="0.25">
      <c r="C29" t="s">
        <v>11</v>
      </c>
      <c r="F29" t="s">
        <v>12</v>
      </c>
      <c r="L29" t="s">
        <v>15</v>
      </c>
    </row>
    <row r="30" spans="3:18" x14ac:dyDescent="0.25">
      <c r="C30" s="1" t="s">
        <v>0</v>
      </c>
      <c r="D30" s="24">
        <f>$G$24-$F$24*$D$33-$E$24*$D$32-$D$24*$D$31</f>
        <v>-1.0000000001449276</v>
      </c>
      <c r="F30" s="1">
        <f>C4*$D$30+D4*$D$31+E4*$D$32+F4*$D$33</f>
        <v>11</v>
      </c>
      <c r="L30" s="29" t="str">
        <f ca="1">_xlfn.FORMULATEXT(D30)</f>
        <v>=$G$24-$F$24*$D$33-$E$24*$D$32-$D$24*$D$31</v>
      </c>
      <c r="M30" s="35"/>
      <c r="N30" s="2"/>
      <c r="P30" s="29" t="str">
        <f ca="1">_xlfn.FORMULATEXT(F30)</f>
        <v>=C4*$D$30+D4*$D$31+E4*$D$32+F4*$D$33</v>
      </c>
      <c r="Q30" s="35"/>
      <c r="R30" s="2"/>
    </row>
    <row r="31" spans="3:18" x14ac:dyDescent="0.25">
      <c r="C31" s="1" t="s">
        <v>1</v>
      </c>
      <c r="D31" s="24">
        <f>$G$25-$F$25*$D$33-$E$25*$D$32</f>
        <v>-2.9999999995072466</v>
      </c>
      <c r="F31" s="1">
        <f>C5*$D$30+D5*$D$31+E5*$D$32+F5*$D$33</f>
        <v>5.0000000000000036</v>
      </c>
      <c r="L31" s="29" t="str">
        <f ca="1">_xlfn.FORMULATEXT(D31)</f>
        <v>=$G$25-$F$25*$D$33-$E$25*$D$32</v>
      </c>
      <c r="M31" s="35"/>
      <c r="N31" s="2"/>
      <c r="P31" s="29" t="str">
        <f ca="1">_xlfn.FORMULATEXT(F31)</f>
        <v>=C5*$D$30+D5*$D$31+E5*$D$32+F5*$D$33</v>
      </c>
      <c r="Q31" s="35"/>
      <c r="R31" s="2"/>
    </row>
    <row r="32" spans="3:18" x14ac:dyDescent="0.25">
      <c r="C32" s="1" t="s">
        <v>2</v>
      </c>
      <c r="D32" s="24">
        <f>$G$26-$F$26*$D$33</f>
        <v>-1.9999999979999998</v>
      </c>
      <c r="F32" s="1">
        <f>C6*$D$30+D6*$D$31+E6*$D$32+F6*$D$33</f>
        <v>-26.000000015275369</v>
      </c>
      <c r="L32" s="29" t="str">
        <f ca="1">_xlfn.FORMULATEXT(D32)</f>
        <v>=$G$26-$F$26*$D$33</v>
      </c>
      <c r="M32" s="35"/>
      <c r="N32" s="2"/>
      <c r="P32" s="29" t="str">
        <f ca="1">_xlfn.FORMULATEXT(F32)</f>
        <v>=C6*$D$30+D6*$D$31+E6*$D$32+F6*$D$33</v>
      </c>
      <c r="Q32" s="35"/>
      <c r="R32" s="2"/>
    </row>
    <row r="33" spans="3:19" x14ac:dyDescent="0.25">
      <c r="C33" s="1" t="s">
        <v>29</v>
      </c>
      <c r="D33" s="24">
        <f>$G$27</f>
        <v>-6</v>
      </c>
      <c r="F33" s="1">
        <f>C7*$D$30+D7*$D$31+E7*$D$32+F7*$D$33</f>
        <v>-82.999999986318841</v>
      </c>
      <c r="L33" s="29" t="str">
        <f ca="1">_xlfn.FORMULATEXT(D33)</f>
        <v>=$G$27</v>
      </c>
      <c r="M33" s="35"/>
      <c r="N33" s="2"/>
      <c r="P33" s="29" t="str">
        <f ca="1">_xlfn.FORMULATEXT(F33)</f>
        <v>=C7*$D$30+D7*$D$31+E7*$D$32+F7*$D$33</v>
      </c>
      <c r="Q33" s="35"/>
      <c r="R33" s="2"/>
    </row>
    <row r="35" spans="3:19" x14ac:dyDescent="0.25">
      <c r="C35" s="32" t="s">
        <v>10</v>
      </c>
      <c r="L35" t="s">
        <v>15</v>
      </c>
    </row>
    <row r="36" spans="3:19" x14ac:dyDescent="0.25">
      <c r="C36" s="1" t="s">
        <v>3</v>
      </c>
      <c r="D36" s="24">
        <f>$C$4*$D$10*$E$16*$F$22</f>
        <v>16626</v>
      </c>
      <c r="L36" s="1" t="str">
        <f ca="1">_xlfn.FORMULATEXT(D36)</f>
        <v>=$C$4*$D$10*$E$16*$F$22</v>
      </c>
      <c r="M36" s="2"/>
    </row>
    <row r="38" spans="3:19" ht="15.75" thickBot="1" x14ac:dyDescent="0.3">
      <c r="C38" t="s">
        <v>9</v>
      </c>
    </row>
    <row r="39" spans="3:19" x14ac:dyDescent="0.25">
      <c r="C39" s="3">
        <f t="shared" ref="C39:F42" si="5">C4</f>
        <v>4</v>
      </c>
      <c r="D39" s="4">
        <f t="shared" si="5"/>
        <v>-11</v>
      </c>
      <c r="E39" s="4">
        <f t="shared" si="5"/>
        <v>3</v>
      </c>
      <c r="F39" s="30">
        <f t="shared" si="5"/>
        <v>2</v>
      </c>
      <c r="G39" s="3">
        <v>1</v>
      </c>
      <c r="H39" s="4">
        <v>0</v>
      </c>
      <c r="I39" s="4">
        <v>0</v>
      </c>
      <c r="J39" s="5">
        <v>0</v>
      </c>
    </row>
    <row r="40" spans="3:19" x14ac:dyDescent="0.25">
      <c r="C40" s="6">
        <f t="shared" si="5"/>
        <v>-10</v>
      </c>
      <c r="D40" s="1">
        <f t="shared" si="5"/>
        <v>-7</v>
      </c>
      <c r="E40" s="1">
        <f t="shared" si="5"/>
        <v>1</v>
      </c>
      <c r="F40" s="29">
        <f t="shared" si="5"/>
        <v>4</v>
      </c>
      <c r="G40" s="6">
        <v>0</v>
      </c>
      <c r="H40" s="1">
        <v>1</v>
      </c>
      <c r="I40" s="1">
        <v>0</v>
      </c>
      <c r="J40" s="7">
        <v>0</v>
      </c>
    </row>
    <row r="41" spans="3:19" x14ac:dyDescent="0.25">
      <c r="C41" s="6">
        <f t="shared" si="5"/>
        <v>5</v>
      </c>
      <c r="D41" s="1">
        <f t="shared" si="5"/>
        <v>7</v>
      </c>
      <c r="E41" s="1">
        <f t="shared" si="5"/>
        <v>-9</v>
      </c>
      <c r="F41" s="29">
        <f t="shared" si="5"/>
        <v>3</v>
      </c>
      <c r="G41" s="6">
        <v>0</v>
      </c>
      <c r="H41" s="1">
        <v>0</v>
      </c>
      <c r="I41" s="1">
        <v>1</v>
      </c>
      <c r="J41" s="7">
        <v>0</v>
      </c>
    </row>
    <row r="42" spans="3:19" ht="15.75" thickBot="1" x14ac:dyDescent="0.3">
      <c r="C42" s="8">
        <f t="shared" si="5"/>
        <v>-5</v>
      </c>
      <c r="D42" s="9">
        <f t="shared" si="5"/>
        <v>6</v>
      </c>
      <c r="E42" s="9">
        <f t="shared" si="5"/>
        <v>5</v>
      </c>
      <c r="F42" s="31">
        <f t="shared" si="5"/>
        <v>10</v>
      </c>
      <c r="G42" s="8">
        <v>0</v>
      </c>
      <c r="H42" s="9">
        <v>0</v>
      </c>
      <c r="I42" s="9">
        <v>0</v>
      </c>
      <c r="J42" s="10">
        <v>1</v>
      </c>
    </row>
    <row r="43" spans="3:19" ht="15.75" thickBot="1" x14ac:dyDescent="0.3">
      <c r="L43" t="s">
        <v>15</v>
      </c>
    </row>
    <row r="44" spans="3:19" x14ac:dyDescent="0.25">
      <c r="C44" s="3">
        <f t="shared" ref="C44:J44" si="6">C39/$C$39</f>
        <v>1</v>
      </c>
      <c r="D44" s="4">
        <f t="shared" si="6"/>
        <v>-2.75</v>
      </c>
      <c r="E44" s="4">
        <f t="shared" si="6"/>
        <v>0.75</v>
      </c>
      <c r="F44" s="30">
        <f t="shared" si="6"/>
        <v>0.5</v>
      </c>
      <c r="G44" s="3">
        <f t="shared" si="6"/>
        <v>0.25</v>
      </c>
      <c r="H44" s="4">
        <f t="shared" si="6"/>
        <v>0</v>
      </c>
      <c r="I44" s="4">
        <f t="shared" si="6"/>
        <v>0</v>
      </c>
      <c r="J44" s="5">
        <f t="shared" si="6"/>
        <v>0</v>
      </c>
      <c r="L44" s="3" t="str">
        <f t="shared" ref="L44:S47" ca="1" si="7">_xlfn.FORMULATEXT(C44)</f>
        <v>=C39/$C$39</v>
      </c>
      <c r="M44" s="4" t="str">
        <f t="shared" ca="1" si="7"/>
        <v>=D39/$C$39</v>
      </c>
      <c r="N44" s="4" t="str">
        <f t="shared" ca="1" si="7"/>
        <v>=E39/$C$39</v>
      </c>
      <c r="O44" s="30" t="str">
        <f t="shared" ca="1" si="7"/>
        <v>=F39/$C$39</v>
      </c>
      <c r="P44" s="3" t="str">
        <f t="shared" ca="1" si="7"/>
        <v>=G39/$C$39</v>
      </c>
      <c r="Q44" s="4" t="str">
        <f t="shared" ca="1" si="7"/>
        <v>=H39/$C$39</v>
      </c>
      <c r="R44" s="36" t="str">
        <f t="shared" ca="1" si="7"/>
        <v>=I39/$C$39</v>
      </c>
      <c r="S44" s="37" t="str">
        <f t="shared" ca="1" si="7"/>
        <v>=J39/$C$39</v>
      </c>
    </row>
    <row r="45" spans="3:19" x14ac:dyDescent="0.25">
      <c r="C45" s="6">
        <f t="shared" ref="C45:J46" si="8">C40-C$44*$C40</f>
        <v>0</v>
      </c>
      <c r="D45" s="1">
        <f t="shared" si="8"/>
        <v>-34.5</v>
      </c>
      <c r="E45" s="1">
        <f t="shared" si="8"/>
        <v>8.5</v>
      </c>
      <c r="F45" s="29">
        <f t="shared" si="8"/>
        <v>9</v>
      </c>
      <c r="G45" s="6">
        <f t="shared" si="8"/>
        <v>2.5</v>
      </c>
      <c r="H45" s="1">
        <f t="shared" si="8"/>
        <v>1</v>
      </c>
      <c r="I45" s="1">
        <f t="shared" si="8"/>
        <v>0</v>
      </c>
      <c r="J45" s="7">
        <f t="shared" si="8"/>
        <v>0</v>
      </c>
      <c r="L45" s="6" t="str">
        <f t="shared" ca="1" si="7"/>
        <v>=C40-C$44*$C40</v>
      </c>
      <c r="M45" s="1" t="str">
        <f t="shared" ca="1" si="7"/>
        <v>=D40-D$44*$C40</v>
      </c>
      <c r="N45" s="1" t="str">
        <f t="shared" ca="1" si="7"/>
        <v>=E40-E$44*$C40</v>
      </c>
      <c r="O45" s="29" t="str">
        <f t="shared" ca="1" si="7"/>
        <v>=F40-F$44*$C40</v>
      </c>
      <c r="P45" s="6" t="str">
        <f t="shared" ca="1" si="7"/>
        <v>=G40-G$44*$C40</v>
      </c>
      <c r="Q45" s="1" t="str">
        <f t="shared" ca="1" si="7"/>
        <v>=H40-H$44*$C40</v>
      </c>
      <c r="R45" s="1" t="str">
        <f t="shared" ca="1" si="7"/>
        <v>=I40-I$44*$C40</v>
      </c>
      <c r="S45" s="7" t="str">
        <f t="shared" ca="1" si="7"/>
        <v>=J40-J$44*$C40</v>
      </c>
    </row>
    <row r="46" spans="3:19" x14ac:dyDescent="0.25">
      <c r="C46" s="6">
        <f t="shared" si="8"/>
        <v>0</v>
      </c>
      <c r="D46" s="1">
        <f t="shared" si="8"/>
        <v>20.75</v>
      </c>
      <c r="E46" s="1">
        <f t="shared" si="8"/>
        <v>-12.75</v>
      </c>
      <c r="F46" s="29">
        <f t="shared" si="8"/>
        <v>0.5</v>
      </c>
      <c r="G46" s="6">
        <f t="shared" si="8"/>
        <v>-1.25</v>
      </c>
      <c r="H46" s="1">
        <f t="shared" si="8"/>
        <v>0</v>
      </c>
      <c r="I46" s="1">
        <f t="shared" si="8"/>
        <v>1</v>
      </c>
      <c r="J46" s="7">
        <f t="shared" si="8"/>
        <v>0</v>
      </c>
      <c r="L46" s="6" t="str">
        <f t="shared" ca="1" si="7"/>
        <v>=C41-C$44*$C41</v>
      </c>
      <c r="M46" s="1" t="str">
        <f t="shared" ca="1" si="7"/>
        <v>=D41-D$44*$C41</v>
      </c>
      <c r="N46" s="1" t="str">
        <f t="shared" ca="1" si="7"/>
        <v>=E41-E$44*$C41</v>
      </c>
      <c r="O46" s="29" t="str">
        <f t="shared" ca="1" si="7"/>
        <v>=F41-F$44*$C41</v>
      </c>
      <c r="P46" s="6" t="str">
        <f t="shared" ca="1" si="7"/>
        <v>=G41-G$44*$C41</v>
      </c>
      <c r="Q46" s="1" t="str">
        <f t="shared" ca="1" si="7"/>
        <v>=H41-H$44*$C41</v>
      </c>
      <c r="R46" s="1" t="str">
        <f t="shared" ca="1" si="7"/>
        <v>=I41-I$44*$C41</v>
      </c>
      <c r="S46" s="7" t="str">
        <f t="shared" ca="1" si="7"/>
        <v>=J41-J$44*$C41</v>
      </c>
    </row>
    <row r="47" spans="3:19" ht="15.75" thickBot="1" x14ac:dyDescent="0.3">
      <c r="C47" s="8">
        <f>C42-C$9*$C42</f>
        <v>0</v>
      </c>
      <c r="D47" s="9">
        <f t="shared" ref="D47:J47" si="9">D42-D$44*$C42</f>
        <v>-7.75</v>
      </c>
      <c r="E47" s="9">
        <f t="shared" si="9"/>
        <v>8.75</v>
      </c>
      <c r="F47" s="31">
        <f t="shared" si="9"/>
        <v>12.5</v>
      </c>
      <c r="G47" s="8">
        <f t="shared" si="9"/>
        <v>1.25</v>
      </c>
      <c r="H47" s="9">
        <f t="shared" si="9"/>
        <v>0</v>
      </c>
      <c r="I47" s="9">
        <f t="shared" si="9"/>
        <v>0</v>
      </c>
      <c r="J47" s="10">
        <f t="shared" si="9"/>
        <v>1</v>
      </c>
      <c r="L47" s="8" t="str">
        <f t="shared" ca="1" si="7"/>
        <v>=C42-C$9*$C42</v>
      </c>
      <c r="M47" s="9" t="str">
        <f t="shared" ca="1" si="7"/>
        <v>=D42-D$44*$C42</v>
      </c>
      <c r="N47" s="9" t="str">
        <f t="shared" ca="1" si="7"/>
        <v>=E42-E$44*$C42</v>
      </c>
      <c r="O47" s="31" t="str">
        <f t="shared" ca="1" si="7"/>
        <v>=F42-F$44*$C42</v>
      </c>
      <c r="P47" s="8" t="str">
        <f t="shared" ca="1" si="7"/>
        <v>=G42-G$44*$C42</v>
      </c>
      <c r="Q47" s="9" t="str">
        <f t="shared" ca="1" si="7"/>
        <v>=H42-H$44*$C42</v>
      </c>
      <c r="R47" s="9" t="str">
        <f t="shared" ca="1" si="7"/>
        <v>=I42-I$44*$C42</v>
      </c>
      <c r="S47" s="10" t="str">
        <f t="shared" ca="1" si="7"/>
        <v>=J42-J$44*$C42</v>
      </c>
    </row>
    <row r="48" spans="3:19" ht="15.75" thickBot="1" x14ac:dyDescent="0.3"/>
    <row r="49" spans="3:19" x14ac:dyDescent="0.25">
      <c r="C49" s="3">
        <v>1</v>
      </c>
      <c r="D49" s="4">
        <f t="shared" ref="D49:J49" si="10">D44-D$50*$D$44</f>
        <v>0</v>
      </c>
      <c r="E49" s="4">
        <f t="shared" si="10"/>
        <v>7.2463768115942018E-2</v>
      </c>
      <c r="F49" s="30">
        <f t="shared" si="10"/>
        <v>-0.21739130434782605</v>
      </c>
      <c r="G49" s="3">
        <f t="shared" si="10"/>
        <v>5.0724637681159424E-2</v>
      </c>
      <c r="H49" s="4">
        <f t="shared" si="10"/>
        <v>-7.9710144927536239E-2</v>
      </c>
      <c r="I49" s="4">
        <f t="shared" si="10"/>
        <v>0</v>
      </c>
      <c r="J49" s="5">
        <f t="shared" si="10"/>
        <v>0</v>
      </c>
      <c r="L49" s="4" t="e">
        <f t="shared" ref="L49:S52" ca="1" si="11">_xlfn.FORMULATEXT(C49)</f>
        <v>#N/A</v>
      </c>
      <c r="M49" s="4" t="str">
        <f t="shared" ca="1" si="11"/>
        <v>=D44-D$50*$D$44</v>
      </c>
      <c r="N49" s="4" t="str">
        <f t="shared" ca="1" si="11"/>
        <v>=E44-E$50*$D$44</v>
      </c>
      <c r="O49" s="30" t="str">
        <f t="shared" ca="1" si="11"/>
        <v>=F44-F$50*$D$44</v>
      </c>
      <c r="P49" s="3" t="str">
        <f t="shared" ca="1" si="11"/>
        <v>=G44-G$50*$D$44</v>
      </c>
      <c r="Q49" s="4" t="str">
        <f t="shared" ca="1" si="11"/>
        <v>=H44-H$50*$D$44</v>
      </c>
      <c r="R49" s="4" t="str">
        <f t="shared" ca="1" si="11"/>
        <v>=I44-I$50*$D$44</v>
      </c>
      <c r="S49" s="5" t="str">
        <f t="shared" ca="1" si="11"/>
        <v>=J44-J$50*$D$44</v>
      </c>
    </row>
    <row r="50" spans="3:19" x14ac:dyDescent="0.25">
      <c r="C50" s="6">
        <v>0</v>
      </c>
      <c r="D50" s="1">
        <f>D45/$D$45</f>
        <v>1</v>
      </c>
      <c r="E50" s="1">
        <f t="shared" ref="E50:J50" si="12">E45/$D$10</f>
        <v>-0.24637681159420291</v>
      </c>
      <c r="F50" s="29">
        <f t="shared" si="12"/>
        <v>-0.2608695652173913</v>
      </c>
      <c r="G50" s="6">
        <f t="shared" si="12"/>
        <v>-7.2463768115942032E-2</v>
      </c>
      <c r="H50" s="1">
        <f t="shared" si="12"/>
        <v>-2.8985507246376812E-2</v>
      </c>
      <c r="I50" s="1">
        <f t="shared" si="12"/>
        <v>0</v>
      </c>
      <c r="J50" s="7">
        <f t="shared" si="12"/>
        <v>0</v>
      </c>
      <c r="L50" s="1" t="e">
        <f t="shared" ca="1" si="11"/>
        <v>#N/A</v>
      </c>
      <c r="M50" s="1" t="str">
        <f t="shared" ca="1" si="11"/>
        <v>=D45/$D$45</v>
      </c>
      <c r="N50" s="1" t="str">
        <f t="shared" ca="1" si="11"/>
        <v>=E45/$D$10</v>
      </c>
      <c r="O50" s="29" t="str">
        <f t="shared" ca="1" si="11"/>
        <v>=F45/$D$10</v>
      </c>
      <c r="P50" s="6" t="str">
        <f t="shared" ca="1" si="11"/>
        <v>=G45/$D$10</v>
      </c>
      <c r="Q50" s="1" t="str">
        <f t="shared" ca="1" si="11"/>
        <v>=H45/$D$10</v>
      </c>
      <c r="R50" s="1" t="str">
        <f t="shared" ca="1" si="11"/>
        <v>=I45/$D$10</v>
      </c>
      <c r="S50" s="7" t="str">
        <f t="shared" ca="1" si="11"/>
        <v>=J45/$D$10</v>
      </c>
    </row>
    <row r="51" spans="3:19" x14ac:dyDescent="0.25">
      <c r="C51" s="6">
        <v>0</v>
      </c>
      <c r="D51" s="1">
        <f t="shared" ref="D51:J51" si="13">D46-D$50*$D$11</f>
        <v>0</v>
      </c>
      <c r="E51" s="1">
        <f t="shared" si="13"/>
        <v>-7.63768115942029</v>
      </c>
      <c r="F51" s="29">
        <f t="shared" si="13"/>
        <v>5.9130434782608692</v>
      </c>
      <c r="G51" s="6">
        <f t="shared" si="13"/>
        <v>0.25362318840579712</v>
      </c>
      <c r="H51" s="1">
        <f t="shared" si="13"/>
        <v>0.60144927536231885</v>
      </c>
      <c r="I51" s="1">
        <f t="shared" si="13"/>
        <v>1</v>
      </c>
      <c r="J51" s="7">
        <f t="shared" si="13"/>
        <v>0</v>
      </c>
      <c r="L51" s="1" t="e">
        <f t="shared" ca="1" si="11"/>
        <v>#N/A</v>
      </c>
      <c r="M51" s="1" t="str">
        <f t="shared" ca="1" si="11"/>
        <v>=D46-D$50*$D$11</v>
      </c>
      <c r="N51" s="1" t="str">
        <f t="shared" ca="1" si="11"/>
        <v>=E46-E$50*$D$11</v>
      </c>
      <c r="O51" s="29" t="str">
        <f t="shared" ca="1" si="11"/>
        <v>=F46-F$50*$D$11</v>
      </c>
      <c r="P51" s="6" t="str">
        <f t="shared" ca="1" si="11"/>
        <v>=G46-G$50*$D$11</v>
      </c>
      <c r="Q51" s="1" t="str">
        <f t="shared" ca="1" si="11"/>
        <v>=H46-H$50*$D$11</v>
      </c>
      <c r="R51" s="1" t="str">
        <f t="shared" ca="1" si="11"/>
        <v>=I46-I$50*$D$11</v>
      </c>
      <c r="S51" s="7" t="str">
        <f t="shared" ca="1" si="11"/>
        <v>=J46-J$50*$D$11</v>
      </c>
    </row>
    <row r="52" spans="3:19" ht="15.75" thickBot="1" x14ac:dyDescent="0.3">
      <c r="C52" s="8">
        <f>C47-C$9*$C47</f>
        <v>0</v>
      </c>
      <c r="D52" s="9">
        <f t="shared" ref="D52:J52" si="14">D47-D$50*$D$12</f>
        <v>0</v>
      </c>
      <c r="E52" s="9">
        <f t="shared" si="14"/>
        <v>6.8405797101449277</v>
      </c>
      <c r="F52" s="31">
        <f t="shared" si="14"/>
        <v>10.478260869565217</v>
      </c>
      <c r="G52" s="8">
        <f t="shared" si="14"/>
        <v>0.68840579710144922</v>
      </c>
      <c r="H52" s="9">
        <f t="shared" si="14"/>
        <v>-0.22463768115942029</v>
      </c>
      <c r="I52" s="9">
        <f t="shared" si="14"/>
        <v>0</v>
      </c>
      <c r="J52" s="10">
        <f t="shared" si="14"/>
        <v>1</v>
      </c>
      <c r="L52" s="9" t="str">
        <f t="shared" ca="1" si="11"/>
        <v>=C47-C$9*$C47</v>
      </c>
      <c r="M52" s="9" t="str">
        <f t="shared" ca="1" si="11"/>
        <v>=D47-D$50*$D$12</v>
      </c>
      <c r="N52" s="9" t="str">
        <f t="shared" ca="1" si="11"/>
        <v>=E47-E$50*$D$12</v>
      </c>
      <c r="O52" s="31" t="str">
        <f t="shared" ca="1" si="11"/>
        <v>=F47-F$50*$D$12</v>
      </c>
      <c r="P52" s="8" t="str">
        <f t="shared" ca="1" si="11"/>
        <v>=G47-G$50*$D$12</v>
      </c>
      <c r="Q52" s="9" t="str">
        <f t="shared" ca="1" si="11"/>
        <v>=H47-H$50*$D$12</v>
      </c>
      <c r="R52" s="9" t="str">
        <f t="shared" ca="1" si="11"/>
        <v>=I47-I$50*$D$12</v>
      </c>
      <c r="S52" s="10" t="str">
        <f t="shared" ca="1" si="11"/>
        <v>=J47-J$50*$D$12</v>
      </c>
    </row>
    <row r="53" spans="3:19" ht="15.75" thickBot="1" x14ac:dyDescent="0.3"/>
    <row r="54" spans="3:19" x14ac:dyDescent="0.25">
      <c r="C54" s="3">
        <v>1</v>
      </c>
      <c r="D54" s="4">
        <v>0</v>
      </c>
      <c r="E54" s="4">
        <v>7.2463767999999998E-2</v>
      </c>
      <c r="F54" s="30">
        <v>-0.21739130400000001</v>
      </c>
      <c r="G54" s="3">
        <v>5.0724638000000002E-2</v>
      </c>
      <c r="H54" s="4">
        <v>-7.9710144999999996E-2</v>
      </c>
      <c r="I54" s="4">
        <v>0</v>
      </c>
      <c r="J54" s="5">
        <v>0</v>
      </c>
      <c r="L54" s="3" t="e">
        <f t="shared" ref="L54:S57" ca="1" si="15">_xlfn.FORMULATEXT(C54)</f>
        <v>#N/A</v>
      </c>
      <c r="M54" s="4" t="e">
        <f t="shared" ca="1" si="15"/>
        <v>#N/A</v>
      </c>
      <c r="N54" s="4" t="e">
        <f t="shared" ca="1" si="15"/>
        <v>#N/A</v>
      </c>
      <c r="O54" s="30" t="e">
        <f t="shared" ca="1" si="15"/>
        <v>#N/A</v>
      </c>
      <c r="P54" s="3" t="e">
        <f t="shared" ca="1" si="15"/>
        <v>#N/A</v>
      </c>
      <c r="Q54" s="4" t="e">
        <f t="shared" ca="1" si="15"/>
        <v>#N/A</v>
      </c>
      <c r="R54" s="4" t="e">
        <f t="shared" ca="1" si="15"/>
        <v>#N/A</v>
      </c>
      <c r="S54" s="5" t="e">
        <f t="shared" ca="1" si="15"/>
        <v>#N/A</v>
      </c>
    </row>
    <row r="55" spans="3:19" x14ac:dyDescent="0.25">
      <c r="C55" s="6">
        <v>0</v>
      </c>
      <c r="D55" s="1">
        <v>1</v>
      </c>
      <c r="E55" s="1">
        <v>-0.246376812</v>
      </c>
      <c r="F55" s="29">
        <v>-0.26086956500000003</v>
      </c>
      <c r="G55" s="6">
        <v>-7.2463767999999998E-2</v>
      </c>
      <c r="H55" s="1">
        <v>-2.8985507000000001E-2</v>
      </c>
      <c r="I55" s="1">
        <v>0</v>
      </c>
      <c r="J55" s="7">
        <v>0</v>
      </c>
      <c r="L55" s="6" t="e">
        <f t="shared" ca="1" si="15"/>
        <v>#N/A</v>
      </c>
      <c r="M55" s="1" t="e">
        <f t="shared" ca="1" si="15"/>
        <v>#N/A</v>
      </c>
      <c r="N55" s="1" t="e">
        <f t="shared" ca="1" si="15"/>
        <v>#N/A</v>
      </c>
      <c r="O55" s="29" t="e">
        <f t="shared" ca="1" si="15"/>
        <v>#N/A</v>
      </c>
      <c r="P55" s="6" t="e">
        <f t="shared" ca="1" si="15"/>
        <v>#N/A</v>
      </c>
      <c r="Q55" s="1" t="e">
        <f t="shared" ca="1" si="15"/>
        <v>#N/A</v>
      </c>
      <c r="R55" s="1" t="e">
        <f t="shared" ca="1" si="15"/>
        <v>#N/A</v>
      </c>
      <c r="S55" s="7" t="e">
        <f t="shared" ca="1" si="15"/>
        <v>#N/A</v>
      </c>
    </row>
    <row r="56" spans="3:19" x14ac:dyDescent="0.25">
      <c r="C56" s="6">
        <v>0</v>
      </c>
      <c r="D56" s="1">
        <v>0</v>
      </c>
      <c r="E56" s="1">
        <f t="shared" ref="E56:J56" si="16">E51/$E$51</f>
        <v>1</v>
      </c>
      <c r="F56" s="29">
        <f t="shared" si="16"/>
        <v>-0.77419354838709675</v>
      </c>
      <c r="G56" s="6">
        <f t="shared" si="16"/>
        <v>-3.3206831119544596E-2</v>
      </c>
      <c r="H56" s="1">
        <f t="shared" si="16"/>
        <v>-7.8747628083491464E-2</v>
      </c>
      <c r="I56" s="1">
        <f t="shared" si="16"/>
        <v>-0.13092979127134724</v>
      </c>
      <c r="J56" s="7">
        <f t="shared" si="16"/>
        <v>0</v>
      </c>
      <c r="L56" s="6" t="e">
        <f t="shared" ca="1" si="15"/>
        <v>#N/A</v>
      </c>
      <c r="M56" s="1" t="e">
        <f t="shared" ca="1" si="15"/>
        <v>#N/A</v>
      </c>
      <c r="N56" s="1" t="str">
        <f t="shared" ca="1" si="15"/>
        <v>=E51/$E$51</v>
      </c>
      <c r="O56" s="29" t="str">
        <f t="shared" ca="1" si="15"/>
        <v>=F51/$E$51</v>
      </c>
      <c r="P56" s="6" t="str">
        <f t="shared" ca="1" si="15"/>
        <v>=G51/$E$51</v>
      </c>
      <c r="Q56" s="1" t="str">
        <f t="shared" ca="1" si="15"/>
        <v>=H51/$E$51</v>
      </c>
      <c r="R56" s="1" t="str">
        <f t="shared" ca="1" si="15"/>
        <v>=I51/$E$51</v>
      </c>
      <c r="S56" s="7" t="str">
        <f t="shared" ca="1" si="15"/>
        <v>=J51/$E$51</v>
      </c>
    </row>
    <row r="57" spans="3:19" ht="15.75" thickBot="1" x14ac:dyDescent="0.3">
      <c r="C57" s="8">
        <v>0</v>
      </c>
      <c r="D57" s="9">
        <v>0</v>
      </c>
      <c r="E57" s="9">
        <f t="shared" ref="E57:J57" si="17">E52-E$56*$E$52</f>
        <v>0</v>
      </c>
      <c r="F57" s="31">
        <f t="shared" si="17"/>
        <v>15.774193548387096</v>
      </c>
      <c r="G57" s="8">
        <f t="shared" si="17"/>
        <v>0.91555977229601515</v>
      </c>
      <c r="H57" s="9">
        <f t="shared" si="17"/>
        <v>0.31404174573055033</v>
      </c>
      <c r="I57" s="9">
        <f t="shared" si="17"/>
        <v>0.89563567362428842</v>
      </c>
      <c r="J57" s="10">
        <f t="shared" si="17"/>
        <v>1</v>
      </c>
      <c r="L57" s="8" t="e">
        <f t="shared" ca="1" si="15"/>
        <v>#N/A</v>
      </c>
      <c r="M57" s="9" t="e">
        <f t="shared" ca="1" si="15"/>
        <v>#N/A</v>
      </c>
      <c r="N57" s="9" t="str">
        <f t="shared" ca="1" si="15"/>
        <v>=E52-E$56*$E$52</v>
      </c>
      <c r="O57" s="31" t="str">
        <f t="shared" ca="1" si="15"/>
        <v>=F52-F$56*$E$52</v>
      </c>
      <c r="P57" s="8" t="str">
        <f t="shared" ca="1" si="15"/>
        <v>=G52-G$56*$E$52</v>
      </c>
      <c r="Q57" s="9" t="str">
        <f t="shared" ca="1" si="15"/>
        <v>=H52-H$56*$E$52</v>
      </c>
      <c r="R57" s="9" t="str">
        <f t="shared" ca="1" si="15"/>
        <v>=I52-I$56*$E$52</v>
      </c>
      <c r="S57" s="10" t="str">
        <f t="shared" ca="1" si="15"/>
        <v>=J52-J$56*$E$52</v>
      </c>
    </row>
    <row r="58" spans="3:19" ht="15.75" thickBot="1" x14ac:dyDescent="0.3">
      <c r="C58" s="14"/>
      <c r="D58" s="14"/>
      <c r="E58" s="14"/>
      <c r="F58" s="14"/>
      <c r="G58" s="14"/>
      <c r="H58" s="14"/>
      <c r="I58" s="14"/>
      <c r="J58" s="14"/>
      <c r="L58" s="14"/>
      <c r="M58" s="14"/>
      <c r="N58" s="14"/>
      <c r="O58" s="14"/>
      <c r="P58" s="14"/>
      <c r="Q58" s="14"/>
      <c r="R58" s="14"/>
      <c r="S58" s="14"/>
    </row>
    <row r="59" spans="3:19" x14ac:dyDescent="0.25">
      <c r="C59" s="3">
        <v>1</v>
      </c>
      <c r="D59" s="4">
        <v>0</v>
      </c>
      <c r="E59" s="4">
        <f t="shared" ref="E59:J59" si="18">E54-E$61*$E$54</f>
        <v>0</v>
      </c>
      <c r="F59" s="30">
        <f t="shared" si="18"/>
        <v>-0.16129032235063115</v>
      </c>
      <c r="G59" s="3">
        <f t="shared" si="18"/>
        <v>5.3130930097599213E-2</v>
      </c>
      <c r="H59" s="4">
        <f t="shared" si="18"/>
        <v>-7.4003795154057694E-2</v>
      </c>
      <c r="I59" s="4">
        <f t="shared" si="18"/>
        <v>9.4876659993124862E-3</v>
      </c>
      <c r="J59" s="5">
        <f t="shared" si="18"/>
        <v>0</v>
      </c>
      <c r="L59" s="3" t="e">
        <f t="shared" ref="L59:S62" ca="1" si="19">_xlfn.FORMULATEXT(C59)</f>
        <v>#N/A</v>
      </c>
      <c r="M59" s="4" t="e">
        <f t="shared" ca="1" si="19"/>
        <v>#N/A</v>
      </c>
      <c r="N59" s="4" t="str">
        <f t="shared" ca="1" si="19"/>
        <v>=E54-E$61*$E$54</v>
      </c>
      <c r="O59" s="30" t="str">
        <f t="shared" ca="1" si="19"/>
        <v>=F54-F$61*$E$54</v>
      </c>
      <c r="P59" s="3" t="str">
        <f t="shared" ca="1" si="19"/>
        <v>=G54-G$61*$E$54</v>
      </c>
      <c r="Q59" s="4" t="str">
        <f t="shared" ca="1" si="19"/>
        <v>=H54-H$61*$E$54</v>
      </c>
      <c r="R59" s="4" t="str">
        <f t="shared" ca="1" si="19"/>
        <v>=I54-I$61*$E$54</v>
      </c>
      <c r="S59" s="5" t="str">
        <f t="shared" ca="1" si="19"/>
        <v>=J54-J$61*$E$54</v>
      </c>
    </row>
    <row r="60" spans="3:19" x14ac:dyDescent="0.25">
      <c r="C60" s="6">
        <v>0</v>
      </c>
      <c r="D60" s="1">
        <v>1</v>
      </c>
      <c r="E60" s="1">
        <f t="shared" ref="E60:J60" si="20">E55-E$61*$E$55</f>
        <v>0</v>
      </c>
      <c r="F60" s="29">
        <f t="shared" si="20"/>
        <v>-0.45161290322720898</v>
      </c>
      <c r="G60" s="6">
        <f t="shared" si="20"/>
        <v>-8.064516115840277E-2</v>
      </c>
      <c r="H60" s="1">
        <f t="shared" si="20"/>
        <v>-4.8387096539201938E-2</v>
      </c>
      <c r="I60" s="1">
        <f t="shared" si="20"/>
        <v>-3.2258064502406286E-2</v>
      </c>
      <c r="J60" s="7">
        <f t="shared" si="20"/>
        <v>0</v>
      </c>
      <c r="L60" s="6" t="e">
        <f t="shared" ca="1" si="19"/>
        <v>#N/A</v>
      </c>
      <c r="M60" s="1" t="e">
        <f t="shared" ca="1" si="19"/>
        <v>#N/A</v>
      </c>
      <c r="N60" s="1" t="str">
        <f t="shared" ca="1" si="19"/>
        <v>=E55-E$61*$E$55</v>
      </c>
      <c r="O60" s="29" t="str">
        <f t="shared" ca="1" si="19"/>
        <v>=F55-F$61*$E$55</v>
      </c>
      <c r="P60" s="6" t="str">
        <f t="shared" ca="1" si="19"/>
        <v>=G55-G$61*$E$55</v>
      </c>
      <c r="Q60" s="1" t="str">
        <f t="shared" ca="1" si="19"/>
        <v>=H55-H$61*$E$55</v>
      </c>
      <c r="R60" s="1" t="str">
        <f t="shared" ca="1" si="19"/>
        <v>=I55-I$61*$E$55</v>
      </c>
      <c r="S60" s="7" t="str">
        <f t="shared" ca="1" si="19"/>
        <v>=J55-J$61*$E$55</v>
      </c>
    </row>
    <row r="61" spans="3:19" x14ac:dyDescent="0.25">
      <c r="C61" s="6">
        <v>0</v>
      </c>
      <c r="D61" s="1">
        <v>0</v>
      </c>
      <c r="E61" s="1">
        <v>1</v>
      </c>
      <c r="F61" s="29">
        <v>-0.77419354799999995</v>
      </c>
      <c r="G61" s="6">
        <v>-3.3206830999999999E-2</v>
      </c>
      <c r="H61" s="1">
        <v>-7.8747628E-2</v>
      </c>
      <c r="I61" s="1">
        <v>-0.13092979099999999</v>
      </c>
      <c r="J61" s="7">
        <v>0</v>
      </c>
      <c r="L61" s="6" t="e">
        <f t="shared" ca="1" si="19"/>
        <v>#N/A</v>
      </c>
      <c r="M61" s="1" t="e">
        <f t="shared" ca="1" si="19"/>
        <v>#N/A</v>
      </c>
      <c r="N61" s="1" t="e">
        <f t="shared" ca="1" si="19"/>
        <v>#N/A</v>
      </c>
      <c r="O61" s="29" t="e">
        <f t="shared" ca="1" si="19"/>
        <v>#N/A</v>
      </c>
      <c r="P61" s="6" t="e">
        <f t="shared" ca="1" si="19"/>
        <v>#N/A</v>
      </c>
      <c r="Q61" s="1" t="e">
        <f t="shared" ca="1" si="19"/>
        <v>#N/A</v>
      </c>
      <c r="R61" s="1" t="e">
        <f t="shared" ca="1" si="19"/>
        <v>#N/A</v>
      </c>
      <c r="S61" s="7" t="e">
        <f t="shared" ca="1" si="19"/>
        <v>#N/A</v>
      </c>
    </row>
    <row r="62" spans="3:19" ht="15.75" thickBot="1" x14ac:dyDescent="0.3">
      <c r="C62" s="8">
        <v>0</v>
      </c>
      <c r="D62" s="9">
        <v>0</v>
      </c>
      <c r="E62" s="9">
        <v>0</v>
      </c>
      <c r="F62" s="31">
        <f>F57/$F$57</f>
        <v>1</v>
      </c>
      <c r="G62" s="8">
        <f>G57/$F$57</f>
        <v>5.8041621556598103E-2</v>
      </c>
      <c r="H62" s="9">
        <f>H57/$F$57</f>
        <v>1.9908576927703599E-2</v>
      </c>
      <c r="I62" s="9">
        <f>I57/$F$57</f>
        <v>5.6778539636713581E-2</v>
      </c>
      <c r="J62" s="10">
        <f>J57/$F$57</f>
        <v>6.3394683026584867E-2</v>
      </c>
      <c r="L62" s="8" t="e">
        <f t="shared" ca="1" si="19"/>
        <v>#N/A</v>
      </c>
      <c r="M62" s="9" t="e">
        <f t="shared" ca="1" si="19"/>
        <v>#N/A</v>
      </c>
      <c r="N62" s="9" t="e">
        <f t="shared" ca="1" si="19"/>
        <v>#N/A</v>
      </c>
      <c r="O62" s="31" t="str">
        <f t="shared" ca="1" si="19"/>
        <v>=F57/$F$57</v>
      </c>
      <c r="P62" s="8" t="str">
        <f t="shared" ca="1" si="19"/>
        <v>=G57/$F$57</v>
      </c>
      <c r="Q62" s="9" t="str">
        <f t="shared" ca="1" si="19"/>
        <v>=H57/$F$57</v>
      </c>
      <c r="R62" s="9" t="str">
        <f t="shared" ca="1" si="19"/>
        <v>=I57/$F$57</v>
      </c>
      <c r="S62" s="10" t="str">
        <f t="shared" ca="1" si="19"/>
        <v>=J57/$F$57</v>
      </c>
    </row>
    <row r="63" spans="3:19" ht="15.75" thickBot="1" x14ac:dyDescent="0.3"/>
    <row r="64" spans="3:19" x14ac:dyDescent="0.25">
      <c r="C64" s="3">
        <v>1</v>
      </c>
      <c r="D64" s="4">
        <v>0</v>
      </c>
      <c r="E64" s="4">
        <v>0</v>
      </c>
      <c r="F64" s="30">
        <f>F59-F$67*$F$59</f>
        <v>0</v>
      </c>
      <c r="G64" s="20">
        <f>G59-G$67*$F$59</f>
        <v>6.2492482019732697E-2</v>
      </c>
      <c r="H64" s="21">
        <f>H59-H$67*$F$59</f>
        <v>-7.0792734352185333E-2</v>
      </c>
      <c r="I64" s="21">
        <f>I59-I$67*$F$59</f>
        <v>1.8645495018510691E-2</v>
      </c>
      <c r="J64" s="22">
        <f>J59-J$67*$F$59</f>
        <v>1.0224948856386076E-2</v>
      </c>
      <c r="L64" s="3" t="e">
        <f t="shared" ref="L64:S67" ca="1" si="21">_xlfn.FORMULATEXT(C64)</f>
        <v>#N/A</v>
      </c>
      <c r="M64" s="4" t="e">
        <f t="shared" ca="1" si="21"/>
        <v>#N/A</v>
      </c>
      <c r="N64" s="4" t="e">
        <f t="shared" ca="1" si="21"/>
        <v>#N/A</v>
      </c>
      <c r="O64" s="30" t="str">
        <f t="shared" ca="1" si="21"/>
        <v>=F59-F$67*$F$59</v>
      </c>
      <c r="P64" s="3" t="str">
        <f t="shared" ca="1" si="21"/>
        <v>=G59-G$67*$F$59</v>
      </c>
      <c r="Q64" s="4" t="str">
        <f t="shared" ca="1" si="21"/>
        <v>=H59-H$67*$F$59</v>
      </c>
      <c r="R64" s="4" t="str">
        <f t="shared" ca="1" si="21"/>
        <v>=I59-I$67*$F$59</v>
      </c>
      <c r="S64" s="5" t="str">
        <f t="shared" ca="1" si="21"/>
        <v>=J59-J$67*$F$59</v>
      </c>
    </row>
    <row r="65" spans="3:19" x14ac:dyDescent="0.25">
      <c r="C65" s="6">
        <v>0</v>
      </c>
      <c r="D65" s="1">
        <v>1</v>
      </c>
      <c r="E65" s="1">
        <v>0</v>
      </c>
      <c r="F65" s="29">
        <f>F60-F$67*$F$60</f>
        <v>0</v>
      </c>
      <c r="G65" s="23">
        <f>G60-G$67*$F$60</f>
        <v>-5.4432815738966522E-2</v>
      </c>
      <c r="H65" s="24">
        <f>H60-H$67*$F$60</f>
        <v>-3.93961262811095E-2</v>
      </c>
      <c r="I65" s="24">
        <f>I60-I$67*$F$60</f>
        <v>-6.616143212004072E-3</v>
      </c>
      <c r="J65" s="25">
        <f>J60-J$67*$F$60</f>
        <v>2.8629856838798588E-2</v>
      </c>
      <c r="L65" s="6" t="e">
        <f t="shared" ca="1" si="21"/>
        <v>#N/A</v>
      </c>
      <c r="M65" s="1" t="e">
        <f t="shared" ca="1" si="21"/>
        <v>#N/A</v>
      </c>
      <c r="N65" s="1" t="e">
        <f t="shared" ca="1" si="21"/>
        <v>#N/A</v>
      </c>
      <c r="O65" s="29" t="str">
        <f t="shared" ca="1" si="21"/>
        <v>=F60-F$67*$F$60</v>
      </c>
      <c r="P65" s="6" t="str">
        <f t="shared" ca="1" si="21"/>
        <v>=G60-G$67*$F$60</v>
      </c>
      <c r="Q65" s="1" t="str">
        <f t="shared" ca="1" si="21"/>
        <v>=H60-H$67*$F$60</v>
      </c>
      <c r="R65" s="1" t="str">
        <f t="shared" ca="1" si="21"/>
        <v>=I60-I$67*$F$60</v>
      </c>
      <c r="S65" s="7" t="str">
        <f t="shared" ca="1" si="21"/>
        <v>=J60-J$67*$F$60</v>
      </c>
    </row>
    <row r="66" spans="3:19" x14ac:dyDescent="0.25">
      <c r="C66" s="6">
        <v>0</v>
      </c>
      <c r="D66" s="1">
        <v>0</v>
      </c>
      <c r="E66" s="1">
        <v>1</v>
      </c>
      <c r="F66" s="29">
        <f>F61-F$67*$F$61</f>
        <v>0</v>
      </c>
      <c r="G66" s="23">
        <f>G61-G$67*$F$61</f>
        <v>1.1728618267854853E-2</v>
      </c>
      <c r="H66" s="24">
        <f>H61-H$67*$F$61</f>
        <v>-6.3334536136738812E-2</v>
      </c>
      <c r="I66" s="24">
        <f>I61-I$67*$F$61</f>
        <v>-8.6972211667140073E-2</v>
      </c>
      <c r="J66" s="25">
        <f>J61-J$67*$F$61</f>
        <v>4.9079754556105276E-2</v>
      </c>
      <c r="L66" s="6" t="e">
        <f t="shared" ca="1" si="21"/>
        <v>#N/A</v>
      </c>
      <c r="M66" s="1" t="e">
        <f t="shared" ca="1" si="21"/>
        <v>#N/A</v>
      </c>
      <c r="N66" s="1" t="e">
        <f t="shared" ca="1" si="21"/>
        <v>#N/A</v>
      </c>
      <c r="O66" s="29" t="str">
        <f t="shared" ca="1" si="21"/>
        <v>=F61-F$67*$F$61</v>
      </c>
      <c r="P66" s="6" t="str">
        <f t="shared" ca="1" si="21"/>
        <v>=G61-G$67*$F$61</v>
      </c>
      <c r="Q66" s="1" t="str">
        <f t="shared" ca="1" si="21"/>
        <v>=H61-H$67*$F$61</v>
      </c>
      <c r="R66" s="1" t="str">
        <f t="shared" ca="1" si="21"/>
        <v>=I61-I$67*$F$61</v>
      </c>
      <c r="S66" s="7" t="str">
        <f t="shared" ca="1" si="21"/>
        <v>=J61-J$67*$F$61</v>
      </c>
    </row>
    <row r="67" spans="3:19" ht="15.75" thickBot="1" x14ac:dyDescent="0.3">
      <c r="C67" s="8">
        <v>0</v>
      </c>
      <c r="D67" s="9">
        <v>0</v>
      </c>
      <c r="E67" s="9">
        <v>0</v>
      </c>
      <c r="F67" s="31">
        <v>1</v>
      </c>
      <c r="G67" s="26">
        <v>5.8041622000000001E-2</v>
      </c>
      <c r="H67" s="27">
        <v>1.9908577E-2</v>
      </c>
      <c r="I67" s="27">
        <v>5.6778540000000002E-2</v>
      </c>
      <c r="J67" s="28">
        <v>6.3394682999999993E-2</v>
      </c>
      <c r="L67" s="8" t="e">
        <f t="shared" ca="1" si="21"/>
        <v>#N/A</v>
      </c>
      <c r="M67" s="9" t="e">
        <f t="shared" ca="1" si="21"/>
        <v>#N/A</v>
      </c>
      <c r="N67" s="9" t="e">
        <f t="shared" ca="1" si="21"/>
        <v>#N/A</v>
      </c>
      <c r="O67" s="31" t="e">
        <f t="shared" ca="1" si="21"/>
        <v>#N/A</v>
      </c>
      <c r="P67" s="8" t="e">
        <f t="shared" ca="1" si="21"/>
        <v>#N/A</v>
      </c>
      <c r="Q67" s="9" t="e">
        <f t="shared" ca="1" si="21"/>
        <v>#N/A</v>
      </c>
      <c r="R67" s="9" t="e">
        <f t="shared" ca="1" si="21"/>
        <v>#N/A</v>
      </c>
      <c r="S67" s="10" t="e">
        <f t="shared" ca="1" si="21"/>
        <v>#N/A</v>
      </c>
    </row>
    <row r="69" spans="3:19" ht="15.75" thickBot="1" x14ac:dyDescent="0.3">
      <c r="C69" s="41" t="s">
        <v>8</v>
      </c>
      <c r="D69" s="41"/>
      <c r="E69" s="41"/>
    </row>
    <row r="70" spans="3:19" x14ac:dyDescent="0.25">
      <c r="C70" s="3">
        <f t="shared" ref="C70:F73" si="22">C4</f>
        <v>4</v>
      </c>
      <c r="D70" s="4">
        <f t="shared" si="22"/>
        <v>-11</v>
      </c>
      <c r="E70" s="4">
        <f t="shared" si="22"/>
        <v>3</v>
      </c>
      <c r="F70" s="30">
        <f t="shared" si="22"/>
        <v>2</v>
      </c>
      <c r="G70" s="20">
        <f>1039/16626</f>
        <v>6.2492481655238782E-2</v>
      </c>
      <c r="H70" s="21">
        <f>-1177/16626</f>
        <v>-7.0792734271622762E-2</v>
      </c>
      <c r="I70" s="21">
        <f>155/8313</f>
        <v>1.864549500781908E-2</v>
      </c>
      <c r="J70" s="22">
        <f>5/489</f>
        <v>1.0224948875255624E-2</v>
      </c>
      <c r="L70" s="3" t="str">
        <f ca="1">_xlfn.FORMULATEXT(C70)</f>
        <v>=C4</v>
      </c>
      <c r="M70" s="4" t="str">
        <f t="shared" ref="M70:M73" ca="1" si="23">_xlfn.FORMULATEXT(D70)</f>
        <v>=D4</v>
      </c>
      <c r="N70" s="4" t="str">
        <f t="shared" ref="N70:N73" ca="1" si="24">_xlfn.FORMULATEXT(E70)</f>
        <v>=E4</v>
      </c>
      <c r="O70" s="30" t="str">
        <f t="shared" ref="O70:O73" ca="1" si="25">_xlfn.FORMULATEXT(F70)</f>
        <v>=F4</v>
      </c>
      <c r="P70" s="3" t="str">
        <f t="shared" ref="P70:P73" ca="1" si="26">_xlfn.FORMULATEXT(G70)</f>
        <v>=1039/16626</v>
      </c>
      <c r="Q70" s="4" t="str">
        <f t="shared" ref="Q70:Q73" ca="1" si="27">_xlfn.FORMULATEXT(H70)</f>
        <v>=-1177/16626</v>
      </c>
      <c r="R70" s="4" t="str">
        <f t="shared" ref="R70:R73" ca="1" si="28">_xlfn.FORMULATEXT(I70)</f>
        <v>=155/8313</v>
      </c>
      <c r="S70" s="5" t="str">
        <f t="shared" ref="S70:S72" ca="1" si="29">_xlfn.FORMULATEXT(J70)</f>
        <v>=5/489</v>
      </c>
    </row>
    <row r="71" spans="3:19" x14ac:dyDescent="0.25">
      <c r="C71" s="6">
        <f t="shared" si="22"/>
        <v>-10</v>
      </c>
      <c r="D71" s="1">
        <f t="shared" si="22"/>
        <v>-7</v>
      </c>
      <c r="E71" s="1">
        <f t="shared" si="22"/>
        <v>1</v>
      </c>
      <c r="F71" s="29">
        <f t="shared" si="22"/>
        <v>4</v>
      </c>
      <c r="G71" s="23">
        <f>-905/16626</f>
        <v>-5.4432816071213759E-2</v>
      </c>
      <c r="H71" s="24">
        <f>-655/16626</f>
        <v>-3.9396126548779019E-2</v>
      </c>
      <c r="I71" s="24">
        <f>-55/8313</f>
        <v>-6.616143389871286E-3</v>
      </c>
      <c r="J71" s="25">
        <f>14/489</f>
        <v>2.8629856850715747E-2</v>
      </c>
      <c r="L71" s="6" t="str">
        <f t="shared" ref="L71:L73" ca="1" si="30">_xlfn.FORMULATEXT(C71)</f>
        <v>=C5</v>
      </c>
      <c r="M71" s="1" t="str">
        <f t="shared" ca="1" si="23"/>
        <v>=D5</v>
      </c>
      <c r="N71" s="1" t="str">
        <f t="shared" ca="1" si="24"/>
        <v>=E5</v>
      </c>
      <c r="O71" s="29" t="str">
        <f t="shared" ca="1" si="25"/>
        <v>=F5</v>
      </c>
      <c r="P71" s="6" t="str">
        <f t="shared" ca="1" si="26"/>
        <v>=-905/16626</v>
      </c>
      <c r="Q71" s="1" t="str">
        <f t="shared" ca="1" si="27"/>
        <v>=-655/16626</v>
      </c>
      <c r="R71" s="1" t="str">
        <f t="shared" ca="1" si="28"/>
        <v>=-55/8313</v>
      </c>
      <c r="S71" s="7" t="str">
        <f t="shared" ca="1" si="29"/>
        <v>=14/489</v>
      </c>
    </row>
    <row r="72" spans="3:19" x14ac:dyDescent="0.25">
      <c r="C72" s="6">
        <f t="shared" si="22"/>
        <v>5</v>
      </c>
      <c r="D72" s="1">
        <f t="shared" si="22"/>
        <v>7</v>
      </c>
      <c r="E72" s="1">
        <f t="shared" si="22"/>
        <v>-9</v>
      </c>
      <c r="F72" s="29">
        <f t="shared" si="22"/>
        <v>3</v>
      </c>
      <c r="G72" s="23">
        <f>65/5542</f>
        <v>1.1728617827499097E-2</v>
      </c>
      <c r="H72" s="24">
        <f>-351/5542</f>
        <v>-6.3334536268495126E-2</v>
      </c>
      <c r="I72" s="24">
        <f>-241/2771</f>
        <v>-8.6972212197762536E-2</v>
      </c>
      <c r="J72" s="25">
        <f>8/163</f>
        <v>4.9079754601226995E-2</v>
      </c>
      <c r="L72" s="6" t="str">
        <f t="shared" ca="1" si="30"/>
        <v>=C6</v>
      </c>
      <c r="M72" s="1" t="str">
        <f t="shared" ca="1" si="23"/>
        <v>=D6</v>
      </c>
      <c r="N72" s="1" t="str">
        <f t="shared" ca="1" si="24"/>
        <v>=E6</v>
      </c>
      <c r="O72" s="29" t="str">
        <f t="shared" ca="1" si="25"/>
        <v>=F6</v>
      </c>
      <c r="P72" s="6" t="str">
        <f t="shared" ca="1" si="26"/>
        <v>=65/5542</v>
      </c>
      <c r="Q72" s="1" t="str">
        <f t="shared" ca="1" si="27"/>
        <v>=-351/5542</v>
      </c>
      <c r="R72" s="1" t="str">
        <f t="shared" ca="1" si="28"/>
        <v>=-241/2771</v>
      </c>
      <c r="S72" s="7" t="str">
        <f t="shared" ca="1" si="29"/>
        <v>=8/163</v>
      </c>
    </row>
    <row r="73" spans="3:19" ht="15.75" thickBot="1" x14ac:dyDescent="0.3">
      <c r="C73" s="8">
        <f t="shared" si="22"/>
        <v>-5</v>
      </c>
      <c r="D73" s="9">
        <f t="shared" si="22"/>
        <v>6</v>
      </c>
      <c r="E73" s="9">
        <f t="shared" si="22"/>
        <v>5</v>
      </c>
      <c r="F73" s="31">
        <f t="shared" si="22"/>
        <v>10</v>
      </c>
      <c r="G73" s="26">
        <f>965/16626</f>
        <v>5.8041621556598103E-2</v>
      </c>
      <c r="H73" s="27">
        <f>331/16626</f>
        <v>1.9908576927703595E-2</v>
      </c>
      <c r="I73" s="27">
        <f>472/8313</f>
        <v>5.6778539636713581E-2</v>
      </c>
      <c r="J73" s="28">
        <f>31/489</f>
        <v>6.3394683026584867E-2</v>
      </c>
      <c r="L73" s="8" t="str">
        <f t="shared" ca="1" si="30"/>
        <v>=C7</v>
      </c>
      <c r="M73" s="9" t="str">
        <f t="shared" ca="1" si="23"/>
        <v>=D7</v>
      </c>
      <c r="N73" s="9" t="str">
        <f t="shared" ca="1" si="24"/>
        <v>=E7</v>
      </c>
      <c r="O73" s="31" t="str">
        <f t="shared" ca="1" si="25"/>
        <v>=F7</v>
      </c>
      <c r="P73" s="8" t="str">
        <f t="shared" ca="1" si="26"/>
        <v>=965/16626</v>
      </c>
      <c r="Q73" s="9" t="str">
        <f t="shared" ca="1" si="27"/>
        <v>=331/16626</v>
      </c>
      <c r="R73" s="9" t="str">
        <f t="shared" ca="1" si="28"/>
        <v>=472/8313</v>
      </c>
      <c r="S73" s="10" t="str">
        <f ca="1">_xlfn.FORMULATEXT(J73)</f>
        <v>=31/489</v>
      </c>
    </row>
    <row r="74" spans="3:19" ht="15.75" thickBot="1" x14ac:dyDescent="0.3"/>
    <row r="75" spans="3:19" x14ac:dyDescent="0.25">
      <c r="C75" s="3">
        <f>$C70*G$70+$D70*G$71+$E70*G$72+$F70*G$73</f>
        <v>0.99999999999999989</v>
      </c>
      <c r="D75" s="4">
        <f t="shared" ref="C75:F78" si="31">$C70*H$70+$D70*H$71+$E70*H$72+$F70*H$73</f>
        <v>0</v>
      </c>
      <c r="E75" s="4">
        <f t="shared" si="31"/>
        <v>0</v>
      </c>
      <c r="F75" s="5">
        <f t="shared" si="31"/>
        <v>0</v>
      </c>
      <c r="L75" s="3" t="str">
        <f ca="1">_xlfn.FORMULATEXT(C75)</f>
        <v>=$C70*G$70+$D70*G$71+$E70*G$72+$F70*G$73</v>
      </c>
      <c r="M75" s="4" t="str">
        <f t="shared" ref="M75:M78" ca="1" si="32">_xlfn.FORMULATEXT(D75)</f>
        <v>=$C70*H$70+$D70*H$71+$E70*H$72+$F70*H$73</v>
      </c>
      <c r="N75" s="4" t="str">
        <f t="shared" ref="N75:N78" ca="1" si="33">_xlfn.FORMULATEXT(E75)</f>
        <v>=$C70*I$70+$D70*I$71+$E70*I$72+$F70*I$73</v>
      </c>
      <c r="O75" s="30" t="str">
        <f t="shared" ref="O75:O78" ca="1" si="34">_xlfn.FORMULATEXT(F75)</f>
        <v>=$C70*J$70+$D70*J$71+$E70*J$72+$F70*J$73</v>
      </c>
    </row>
    <row r="76" spans="3:19" x14ac:dyDescent="0.25">
      <c r="C76" s="6">
        <f t="shared" si="31"/>
        <v>0</v>
      </c>
      <c r="D76" s="1">
        <f t="shared" si="31"/>
        <v>1</v>
      </c>
      <c r="E76" s="1">
        <f t="shared" si="31"/>
        <v>0</v>
      </c>
      <c r="F76" s="7">
        <f t="shared" si="31"/>
        <v>0</v>
      </c>
      <c r="L76" s="6" t="str">
        <f t="shared" ref="L76:L78" ca="1" si="35">_xlfn.FORMULATEXT(C76)</f>
        <v>=$C71*G$70+$D71*G$71+$E71*G$72+$F71*G$73</v>
      </c>
      <c r="M76" s="1" t="str">
        <f t="shared" ca="1" si="32"/>
        <v>=$C71*H$70+$D71*H$71+$E71*H$72+$F71*H$73</v>
      </c>
      <c r="N76" s="1" t="str">
        <f t="shared" ca="1" si="33"/>
        <v>=$C71*I$70+$D71*I$71+$E71*I$72+$F71*I$73</v>
      </c>
      <c r="O76" s="29" t="str">
        <f t="shared" ca="1" si="34"/>
        <v>=$C71*J$70+$D71*J$71+$E71*J$72+$F71*J$73</v>
      </c>
    </row>
    <row r="77" spans="3:19" x14ac:dyDescent="0.25">
      <c r="C77" s="6">
        <f t="shared" si="31"/>
        <v>0</v>
      </c>
      <c r="D77" s="1">
        <f t="shared" si="31"/>
        <v>0</v>
      </c>
      <c r="E77" s="1">
        <f t="shared" si="31"/>
        <v>0.99999999999999989</v>
      </c>
      <c r="F77" s="7">
        <f t="shared" si="31"/>
        <v>0</v>
      </c>
      <c r="L77" s="6" t="str">
        <f t="shared" ca="1" si="35"/>
        <v>=$C72*G$70+$D72*G$71+$E72*G$72+$F72*G$73</v>
      </c>
      <c r="M77" s="1" t="str">
        <f t="shared" ca="1" si="32"/>
        <v>=$C72*H$70+$D72*H$71+$E72*H$72+$F72*H$73</v>
      </c>
      <c r="N77" s="1" t="str">
        <f t="shared" ca="1" si="33"/>
        <v>=$C72*I$70+$D72*I$71+$E72*I$72+$F72*I$73</v>
      </c>
      <c r="O77" s="29" t="str">
        <f t="shared" ca="1" si="34"/>
        <v>=$C72*J$70+$D72*J$71+$E72*J$72+$F72*J$73</v>
      </c>
    </row>
    <row r="78" spans="3:19" ht="15.75" thickBot="1" x14ac:dyDescent="0.3">
      <c r="C78" s="8">
        <f t="shared" si="31"/>
        <v>0</v>
      </c>
      <c r="D78" s="9">
        <f t="shared" si="31"/>
        <v>0</v>
      </c>
      <c r="E78" s="9">
        <f t="shared" si="31"/>
        <v>0</v>
      </c>
      <c r="F78" s="10">
        <f t="shared" si="31"/>
        <v>1</v>
      </c>
      <c r="L78" s="8" t="str">
        <f t="shared" ca="1" si="35"/>
        <v>=$C73*G$70+$D73*G$71+$E73*G$72+$F73*G$73</v>
      </c>
      <c r="M78" s="9" t="str">
        <f t="shared" ca="1" si="32"/>
        <v>=$C73*H$70+$D73*H$71+$E73*H$72+$F73*H$73</v>
      </c>
      <c r="N78" s="9" t="str">
        <f t="shared" ca="1" si="33"/>
        <v>=$C73*I$70+$D73*I$71+$E73*I$72+$F73*I$73</v>
      </c>
      <c r="O78" s="31" t="str">
        <f t="shared" ca="1" si="34"/>
        <v>=$C73*J$70+$D73*J$71+$E73*J$72+$F73*J$73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3"/>
  <sheetViews>
    <sheetView workbookViewId="0">
      <selection activeCell="P27" sqref="P27"/>
    </sheetView>
  </sheetViews>
  <sheetFormatPr defaultRowHeight="15" x14ac:dyDescent="0.25"/>
  <cols>
    <col min="12" max="12" width="21" customWidth="1"/>
    <col min="13" max="13" width="27.140625" customWidth="1"/>
  </cols>
  <sheetData>
    <row r="1" spans="2:12" ht="15.75" thickBot="1" x14ac:dyDescent="0.3"/>
    <row r="2" spans="2:12" x14ac:dyDescent="0.25">
      <c r="B2" s="1">
        <v>-11</v>
      </c>
      <c r="C2" s="1">
        <v>-4</v>
      </c>
      <c r="D2" s="1">
        <v>0</v>
      </c>
      <c r="E2" s="1">
        <v>0</v>
      </c>
      <c r="F2" s="29">
        <v>0</v>
      </c>
      <c r="G2" s="11">
        <v>60</v>
      </c>
    </row>
    <row r="3" spans="2:12" x14ac:dyDescent="0.25">
      <c r="B3" s="1">
        <v>2</v>
      </c>
      <c r="C3" s="1">
        <v>8</v>
      </c>
      <c r="D3" s="1">
        <v>-3</v>
      </c>
      <c r="E3" s="1">
        <v>0</v>
      </c>
      <c r="F3" s="29">
        <v>0</v>
      </c>
      <c r="G3" s="12">
        <v>-31</v>
      </c>
    </row>
    <row r="4" spans="2:12" x14ac:dyDescent="0.25">
      <c r="B4" s="1">
        <v>0</v>
      </c>
      <c r="C4" s="1">
        <v>5</v>
      </c>
      <c r="D4" s="1">
        <v>8</v>
      </c>
      <c r="E4" s="1">
        <v>5</v>
      </c>
      <c r="F4" s="29">
        <v>0</v>
      </c>
      <c r="G4" s="12">
        <v>-54</v>
      </c>
    </row>
    <row r="5" spans="2:12" x14ac:dyDescent="0.25">
      <c r="B5" s="1">
        <v>0</v>
      </c>
      <c r="C5" s="1">
        <v>0</v>
      </c>
      <c r="D5" s="1">
        <v>-1</v>
      </c>
      <c r="E5" s="1">
        <v>-7</v>
      </c>
      <c r="F5" s="29">
        <v>-3</v>
      </c>
      <c r="G5" s="12">
        <v>8</v>
      </c>
    </row>
    <row r="6" spans="2:12" ht="15.75" thickBot="1" x14ac:dyDescent="0.3">
      <c r="B6" s="1">
        <v>0</v>
      </c>
      <c r="C6" s="1">
        <v>0</v>
      </c>
      <c r="D6" s="1">
        <v>0</v>
      </c>
      <c r="E6" s="1">
        <v>-4</v>
      </c>
      <c r="F6" s="29">
        <v>9</v>
      </c>
      <c r="G6" s="13">
        <v>35</v>
      </c>
    </row>
    <row r="12" spans="2:12" x14ac:dyDescent="0.25">
      <c r="B12" t="s">
        <v>27</v>
      </c>
    </row>
    <row r="13" spans="2:12" x14ac:dyDescent="0.25">
      <c r="B13" s="1">
        <v>-4</v>
      </c>
      <c r="C13" s="1">
        <v>-4</v>
      </c>
      <c r="D13" s="1">
        <v>-3</v>
      </c>
      <c r="E13" s="1">
        <v>-2</v>
      </c>
      <c r="F13" s="1">
        <v>3</v>
      </c>
    </row>
    <row r="15" spans="2:12" ht="15.75" thickBot="1" x14ac:dyDescent="0.3">
      <c r="H15" t="s">
        <v>16</v>
      </c>
      <c r="L15" t="s">
        <v>15</v>
      </c>
    </row>
    <row r="16" spans="2:12" ht="15.75" thickBot="1" x14ac:dyDescent="0.3">
      <c r="H16" s="14"/>
      <c r="I16" s="16" t="s">
        <v>13</v>
      </c>
      <c r="J16" s="18" t="s">
        <v>14</v>
      </c>
    </row>
    <row r="17" spans="2:13" ht="15.75" thickBot="1" x14ac:dyDescent="0.3">
      <c r="C17" s="16" t="s">
        <v>4</v>
      </c>
      <c r="D17" s="17" t="s">
        <v>5</v>
      </c>
      <c r="E17" s="17" t="s">
        <v>6</v>
      </c>
      <c r="F17" s="18" t="s">
        <v>7</v>
      </c>
      <c r="H17" s="11">
        <v>0</v>
      </c>
      <c r="I17" s="19">
        <v>0</v>
      </c>
      <c r="J17" s="15">
        <v>0</v>
      </c>
    </row>
    <row r="18" spans="2:13" x14ac:dyDescent="0.25">
      <c r="B18" s="11">
        <v>1</v>
      </c>
      <c r="C18">
        <v>0</v>
      </c>
      <c r="D18" s="15">
        <f ca="1">OFFSET(B$2,0,0)</f>
        <v>-11</v>
      </c>
      <c r="E18" s="15">
        <f ca="1">OFFSET(C$2,0,0)</f>
        <v>-4</v>
      </c>
      <c r="F18" s="15">
        <f>G2</f>
        <v>60</v>
      </c>
      <c r="H18" s="12">
        <v>1</v>
      </c>
      <c r="I18" s="2">
        <f ca="1">-E18/(D18+C18*I17)</f>
        <v>-0.36363636363636365</v>
      </c>
      <c r="J18" s="1">
        <f ca="1">(F18-C18*J17)/(D18+C18*I17)</f>
        <v>-5.4545454545454541</v>
      </c>
      <c r="L18" s="3" t="str">
        <f ca="1">_xlfn.FORMULATEXT(I18)</f>
        <v>=-E18/(D18+C18*I17)</v>
      </c>
      <c r="M18" s="5" t="str">
        <f ca="1">_xlfn.FORMULATEXT(J18)</f>
        <v>=(F18-C18*J17)/(D18+C18*I17)</v>
      </c>
    </row>
    <row r="19" spans="2:13" x14ac:dyDescent="0.25">
      <c r="B19" s="12">
        <v>2</v>
      </c>
      <c r="C19" s="2">
        <f ca="1">OFFSET(B$3,0,0)</f>
        <v>2</v>
      </c>
      <c r="D19" s="1">
        <f ca="1">OFFSET(B$2,B18,B18)</f>
        <v>8</v>
      </c>
      <c r="E19" s="1">
        <f ca="1">OFFSET(C$2,B18,B18)</f>
        <v>-3</v>
      </c>
      <c r="F19" s="1">
        <f>G3</f>
        <v>-31</v>
      </c>
      <c r="H19" s="12">
        <v>2</v>
      </c>
      <c r="I19" s="2">
        <f t="shared" ref="I19:I22" ca="1" si="0">-E19/(D19+C19*I18)</f>
        <v>0.41250000000000003</v>
      </c>
      <c r="J19" s="1">
        <f t="shared" ref="J19:J22" ca="1" si="1">(F19-C19*J18)/(D19+C19*I18)</f>
        <v>-2.7625000000000006</v>
      </c>
      <c r="L19" s="6" t="str">
        <f ca="1">_xlfn.FORMULATEXT(I19)</f>
        <v>=-E19/(D19+C19*I18)</v>
      </c>
      <c r="M19" s="7" t="str">
        <f t="shared" ref="M19:M21" ca="1" si="2">_xlfn.FORMULATEXT(J19)</f>
        <v>=(F19-C19*J18)/(D19+C19*I18)</v>
      </c>
    </row>
    <row r="20" spans="2:13" x14ac:dyDescent="0.25">
      <c r="B20" s="12">
        <v>3</v>
      </c>
      <c r="C20" s="2">
        <f ca="1">OFFSET(B$3,B18,B18)</f>
        <v>5</v>
      </c>
      <c r="D20" s="1">
        <f ca="1">OFFSET(B$2,B19,B19)</f>
        <v>8</v>
      </c>
      <c r="E20" s="1">
        <f ca="1">OFFSET(C$2,B19,B19)</f>
        <v>5</v>
      </c>
      <c r="F20" s="1">
        <f>G4</f>
        <v>-54</v>
      </c>
      <c r="H20" s="12">
        <v>3</v>
      </c>
      <c r="I20" s="2">
        <f t="shared" ca="1" si="0"/>
        <v>-0.49689440993788819</v>
      </c>
      <c r="J20" s="1">
        <f t="shared" ca="1" si="1"/>
        <v>-3.9937888198757765</v>
      </c>
      <c r="L20" s="6" t="str">
        <f t="shared" ref="L20:L21" ca="1" si="3">_xlfn.FORMULATEXT(I20)</f>
        <v>=-E20/(D20+C20*I19)</v>
      </c>
      <c r="M20" s="7" t="str">
        <f t="shared" ca="1" si="2"/>
        <v>=(F20-C20*J19)/(D20+C20*I19)</v>
      </c>
    </row>
    <row r="21" spans="2:13" x14ac:dyDescent="0.25">
      <c r="B21" s="12">
        <v>4</v>
      </c>
      <c r="C21" s="2">
        <f ca="1">OFFSET(B$3,B19,B19)</f>
        <v>-1</v>
      </c>
      <c r="D21" s="1">
        <f ca="1">OFFSET(B$2,B20,B20)</f>
        <v>-7</v>
      </c>
      <c r="E21" s="1">
        <f ca="1">OFFSET(C$2,B20,B20)</f>
        <v>-3</v>
      </c>
      <c r="F21" s="1">
        <f>G5</f>
        <v>8</v>
      </c>
      <c r="H21" s="12">
        <v>4</v>
      </c>
      <c r="I21" s="2">
        <f t="shared" ca="1" si="0"/>
        <v>-0.46131805157593125</v>
      </c>
      <c r="J21" s="1">
        <f t="shared" ca="1" si="1"/>
        <v>-0.61604584527220629</v>
      </c>
      <c r="L21" s="6" t="str">
        <f t="shared" ca="1" si="3"/>
        <v>=-E21/(D21+C21*I20)</v>
      </c>
      <c r="M21" s="7" t="str">
        <f t="shared" ca="1" si="2"/>
        <v>=(F21-C21*J20)/(D21+C21*I20)</v>
      </c>
    </row>
    <row r="22" spans="2:13" ht="15.75" thickBot="1" x14ac:dyDescent="0.3">
      <c r="B22" s="13">
        <v>5</v>
      </c>
      <c r="C22" s="2">
        <f ca="1">OFFSET(B$3,B20,B20)</f>
        <v>-4</v>
      </c>
      <c r="D22" s="1">
        <f ca="1">OFFSET(B$2,B21,B21)</f>
        <v>9</v>
      </c>
      <c r="E22" s="1">
        <v>0</v>
      </c>
      <c r="F22" s="1">
        <f>G6</f>
        <v>35</v>
      </c>
      <c r="H22" s="13">
        <v>5</v>
      </c>
      <c r="I22" s="2">
        <f t="shared" ca="1" si="0"/>
        <v>0</v>
      </c>
      <c r="J22" s="1">
        <f t="shared" ca="1" si="1"/>
        <v>3</v>
      </c>
      <c r="L22" s="8" t="str">
        <f t="shared" ref="L22" ca="1" si="4">_xlfn.FORMULATEXT(I22)</f>
        <v>=-E22/(D22+C22*I21)</v>
      </c>
      <c r="M22" s="10" t="str">
        <f t="shared" ref="M22" ca="1" si="5">_xlfn.FORMULATEXT(J22)</f>
        <v>=(F22-C22*J21)/(D22+C22*I21)</v>
      </c>
    </row>
    <row r="28" spans="2:13" ht="15.75" thickBot="1" x14ac:dyDescent="0.3">
      <c r="E28" t="s">
        <v>28</v>
      </c>
      <c r="I28" s="41" t="s">
        <v>12</v>
      </c>
      <c r="L28" t="s">
        <v>15</v>
      </c>
    </row>
    <row r="29" spans="2:13" x14ac:dyDescent="0.25">
      <c r="E29" s="29" t="s">
        <v>17</v>
      </c>
      <c r="F29" s="33">
        <f t="shared" ref="F29:F32" ca="1" si="6">J18+I18*F30</f>
        <v>-3.9999999999999991</v>
      </c>
      <c r="I29" s="29" t="s">
        <v>22</v>
      </c>
      <c r="J29" s="33">
        <f>SUMPRODUCT(B2:F2,$B$13:$F$13)</f>
        <v>60</v>
      </c>
      <c r="L29" s="11" t="str">
        <f t="shared" ref="L29:L33" ca="1" si="7">_xlfn.FORMULATEXT(F29)</f>
        <v>=J18+I18*F30</v>
      </c>
    </row>
    <row r="30" spans="2:13" x14ac:dyDescent="0.25">
      <c r="E30" s="29" t="s">
        <v>18</v>
      </c>
      <c r="F30" s="34">
        <f t="shared" ca="1" si="6"/>
        <v>-4.0000000000000009</v>
      </c>
      <c r="I30" s="29" t="s">
        <v>23</v>
      </c>
      <c r="J30" s="34">
        <f>SUMPRODUCT(B3:F3,$B$13:$F$13)</f>
        <v>-31</v>
      </c>
      <c r="L30" s="12" t="str">
        <f t="shared" ca="1" si="7"/>
        <v>=J19+I19*F31</v>
      </c>
    </row>
    <row r="31" spans="2:13" x14ac:dyDescent="0.25">
      <c r="E31" s="29" t="s">
        <v>19</v>
      </c>
      <c r="F31" s="34">
        <f t="shared" ca="1" si="6"/>
        <v>-3</v>
      </c>
      <c r="I31" s="29" t="s">
        <v>24</v>
      </c>
      <c r="J31" s="34">
        <f>SUMPRODUCT(B4:F4,$B$13:$F$13)</f>
        <v>-54</v>
      </c>
      <c r="L31" s="12" t="str">
        <f t="shared" ca="1" si="7"/>
        <v>=J20+I20*F32</v>
      </c>
    </row>
    <row r="32" spans="2:13" x14ac:dyDescent="0.25">
      <c r="E32" s="29" t="s">
        <v>20</v>
      </c>
      <c r="F32" s="34">
        <f t="shared" ca="1" si="6"/>
        <v>-2</v>
      </c>
      <c r="I32" s="29" t="s">
        <v>25</v>
      </c>
      <c r="J32" s="34">
        <f>SUMPRODUCT(B5:F5,$B$13:$F$13)</f>
        <v>8</v>
      </c>
      <c r="L32" s="12" t="str">
        <f t="shared" ca="1" si="7"/>
        <v>=J21+I21*F33</v>
      </c>
    </row>
    <row r="33" spans="2:12" ht="15.75" thickBot="1" x14ac:dyDescent="0.3">
      <c r="E33" s="29" t="s">
        <v>21</v>
      </c>
      <c r="F33" s="34">
        <f ca="1">$J$22</f>
        <v>3</v>
      </c>
      <c r="I33" s="29" t="s">
        <v>26</v>
      </c>
      <c r="J33" s="34">
        <f>SUMPRODUCT(B6:F6,$B$13:$F$13)</f>
        <v>35</v>
      </c>
      <c r="L33" s="13" t="str">
        <f t="shared" ca="1" si="7"/>
        <v>=$J$22</v>
      </c>
    </row>
    <row r="38" spans="2:12" x14ac:dyDescent="0.25">
      <c r="B38" s="14"/>
    </row>
    <row r="39" spans="2:12" x14ac:dyDescent="0.25">
      <c r="B39" s="14"/>
    </row>
    <row r="41" spans="2:12" x14ac:dyDescent="0.25">
      <c r="B41" s="14"/>
    </row>
    <row r="42" spans="2:12" x14ac:dyDescent="0.25">
      <c r="B42" s="14"/>
    </row>
    <row r="43" spans="2:12" x14ac:dyDescent="0.25">
      <c r="B43" s="14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7"/>
  <sheetViews>
    <sheetView topLeftCell="A40" workbookViewId="0">
      <selection activeCell="N26" sqref="N26"/>
    </sheetView>
  </sheetViews>
  <sheetFormatPr defaultRowHeight="15" x14ac:dyDescent="0.25"/>
  <cols>
    <col min="1" max="2" width="9.140625" style="44"/>
    <col min="3" max="3" width="13.5703125" style="44" customWidth="1"/>
    <col min="4" max="4" width="14.28515625" style="44" customWidth="1"/>
    <col min="5" max="5" width="12.7109375" style="44" bestFit="1" customWidth="1"/>
    <col min="6" max="6" width="9.5703125" style="44" customWidth="1"/>
    <col min="7" max="7" width="14" style="44" customWidth="1"/>
    <col min="8" max="8" width="9.140625" style="44"/>
    <col min="9" max="9" width="9" style="44" customWidth="1"/>
    <col min="10" max="10" width="31.28515625" style="44" customWidth="1"/>
    <col min="11" max="12" width="30.5703125" style="44" customWidth="1"/>
    <col min="13" max="13" width="22.42578125" style="44" customWidth="1"/>
    <col min="14" max="14" width="46.140625" style="44" customWidth="1"/>
    <col min="15" max="15" width="9.7109375" style="44" customWidth="1"/>
    <col min="16" max="16" width="10" style="44" customWidth="1"/>
    <col min="17" max="16384" width="9.140625" style="44"/>
  </cols>
  <sheetData>
    <row r="1" spans="1:22" x14ac:dyDescent="0.25">
      <c r="A1" s="43" t="s">
        <v>61</v>
      </c>
    </row>
    <row r="2" spans="1:22" ht="15.75" thickBot="1" x14ac:dyDescent="0.3">
      <c r="P2" s="45"/>
      <c r="Q2" s="45"/>
      <c r="R2" s="45"/>
      <c r="S2" s="45"/>
      <c r="T2" s="45"/>
      <c r="U2" s="45"/>
      <c r="V2" s="45"/>
    </row>
    <row r="3" spans="1:22" x14ac:dyDescent="0.25">
      <c r="D3" s="46">
        <v>37</v>
      </c>
      <c r="E3" s="47">
        <v>10</v>
      </c>
      <c r="F3" s="48">
        <v>-1</v>
      </c>
      <c r="G3" s="49">
        <v>266</v>
      </c>
      <c r="P3" s="45"/>
      <c r="Q3" s="45"/>
      <c r="R3" s="45"/>
      <c r="S3" s="45"/>
      <c r="T3" s="45"/>
      <c r="U3" s="45"/>
      <c r="V3" s="45"/>
    </row>
    <row r="4" spans="1:22" x14ac:dyDescent="0.25">
      <c r="D4" s="50">
        <v>2</v>
      </c>
      <c r="E4" s="51">
        <v>-41</v>
      </c>
      <c r="F4" s="52">
        <v>9</v>
      </c>
      <c r="G4" s="53">
        <v>278</v>
      </c>
      <c r="P4" s="45"/>
      <c r="Q4" s="45"/>
      <c r="R4" s="45"/>
      <c r="S4" s="45"/>
      <c r="T4" s="45"/>
      <c r="U4" s="45"/>
      <c r="V4" s="45"/>
    </row>
    <row r="5" spans="1:22" ht="15.75" thickBot="1" x14ac:dyDescent="0.3">
      <c r="D5" s="54">
        <v>-6</v>
      </c>
      <c r="E5" s="55">
        <v>1</v>
      </c>
      <c r="F5" s="56">
        <v>-41</v>
      </c>
      <c r="G5" s="57">
        <v>62</v>
      </c>
      <c r="P5" s="45"/>
      <c r="Q5" s="45"/>
      <c r="R5" s="45"/>
      <c r="S5" s="45"/>
      <c r="T5" s="45"/>
      <c r="U5" s="45"/>
      <c r="V5" s="45"/>
    </row>
    <row r="6" spans="1:22" ht="15.75" thickBot="1" x14ac:dyDescent="0.3">
      <c r="J6" s="44" t="s">
        <v>15</v>
      </c>
      <c r="P6" s="45"/>
      <c r="Q6" s="45"/>
      <c r="R6" s="45"/>
      <c r="S6" s="45"/>
      <c r="T6" s="45"/>
      <c r="U6" s="45"/>
      <c r="V6" s="45"/>
    </row>
    <row r="7" spans="1:22" x14ac:dyDescent="0.25">
      <c r="C7" s="49">
        <f>D3</f>
        <v>37</v>
      </c>
      <c r="D7" s="58">
        <v>0</v>
      </c>
      <c r="E7" s="47">
        <f>-E3</f>
        <v>-10</v>
      </c>
      <c r="F7" s="47">
        <f>-F3</f>
        <v>1</v>
      </c>
      <c r="G7" s="59">
        <f>G3</f>
        <v>266</v>
      </c>
      <c r="J7" s="49" t="str">
        <f t="shared" ref="J7:N9" ca="1" si="0">_xlfn.FORMULATEXT(C7)</f>
        <v>=D3</v>
      </c>
      <c r="K7" s="58" t="e">
        <f t="shared" ca="1" si="0"/>
        <v>#N/A</v>
      </c>
      <c r="L7" s="47" t="str">
        <f t="shared" ca="1" si="0"/>
        <v>=-E3</v>
      </c>
      <c r="M7" s="47" t="str">
        <f t="shared" ca="1" si="0"/>
        <v>=-F3</v>
      </c>
      <c r="N7" s="59" t="str">
        <f t="shared" ca="1" si="0"/>
        <v>=G3</v>
      </c>
      <c r="P7" s="45"/>
      <c r="Q7" s="45"/>
      <c r="R7" s="45"/>
      <c r="S7" s="45"/>
      <c r="T7" s="45"/>
      <c r="U7" s="45"/>
      <c r="V7" s="45"/>
    </row>
    <row r="8" spans="1:22" x14ac:dyDescent="0.25">
      <c r="C8" s="53">
        <f>E4</f>
        <v>-41</v>
      </c>
      <c r="D8" s="60">
        <f>-D4</f>
        <v>-2</v>
      </c>
      <c r="E8" s="51">
        <v>0</v>
      </c>
      <c r="F8" s="51">
        <f>-F4</f>
        <v>-9</v>
      </c>
      <c r="G8" s="61">
        <f>G4</f>
        <v>278</v>
      </c>
      <c r="J8" s="53" t="str">
        <f ca="1">_xlfn.FORMULATEXT(C8)</f>
        <v>=E4</v>
      </c>
      <c r="K8" s="60" t="str">
        <f t="shared" ca="1" si="0"/>
        <v>=-D4</v>
      </c>
      <c r="L8" s="51" t="e">
        <f t="shared" ca="1" si="0"/>
        <v>#N/A</v>
      </c>
      <c r="M8" s="51" t="str">
        <f t="shared" ca="1" si="0"/>
        <v>=-F4</v>
      </c>
      <c r="N8" s="61" t="str">
        <f t="shared" ca="1" si="0"/>
        <v>=G4</v>
      </c>
      <c r="P8" s="45"/>
      <c r="Q8" s="45"/>
      <c r="R8" s="45"/>
      <c r="S8" s="45"/>
      <c r="T8" s="45"/>
      <c r="U8" s="45"/>
      <c r="V8" s="45"/>
    </row>
    <row r="9" spans="1:22" ht="15.75" thickBot="1" x14ac:dyDescent="0.3">
      <c r="C9" s="57">
        <f>F5</f>
        <v>-41</v>
      </c>
      <c r="D9" s="62">
        <f>-D5</f>
        <v>6</v>
      </c>
      <c r="E9" s="55">
        <f>-E5</f>
        <v>-1</v>
      </c>
      <c r="F9" s="55">
        <v>0</v>
      </c>
      <c r="G9" s="63">
        <f>G5</f>
        <v>62</v>
      </c>
      <c r="J9" s="57" t="str">
        <f t="shared" ca="1" si="0"/>
        <v>=F5</v>
      </c>
      <c r="K9" s="62" t="str">
        <f t="shared" ca="1" si="0"/>
        <v>=-D5</v>
      </c>
      <c r="L9" s="55" t="str">
        <f t="shared" ca="1" si="0"/>
        <v>=-E5</v>
      </c>
      <c r="M9" s="55" t="e">
        <f t="shared" ca="1" si="0"/>
        <v>#N/A</v>
      </c>
      <c r="N9" s="63" t="str">
        <f t="shared" ca="1" si="0"/>
        <v>=G5</v>
      </c>
      <c r="P9" s="45"/>
      <c r="Q9" s="45"/>
      <c r="R9" s="45"/>
      <c r="S9" s="45"/>
      <c r="T9" s="45"/>
      <c r="U9" s="45"/>
      <c r="V9" s="45"/>
    </row>
    <row r="10" spans="1:22" ht="15.75" thickBot="1" x14ac:dyDescent="0.3">
      <c r="P10" s="45"/>
      <c r="Q10" s="45"/>
      <c r="R10" s="45"/>
      <c r="S10" s="45"/>
      <c r="T10" s="45"/>
      <c r="U10" s="45"/>
      <c r="V10" s="45"/>
    </row>
    <row r="11" spans="1:22" x14ac:dyDescent="0.25">
      <c r="C11" s="49">
        <f>C7/$C$7</f>
        <v>1</v>
      </c>
      <c r="D11" s="58">
        <f>D7/$C$7</f>
        <v>0</v>
      </c>
      <c r="E11" s="47">
        <f>E7/$C$7</f>
        <v>-0.27027027027027029</v>
      </c>
      <c r="F11" s="47">
        <f>F7/$C$7</f>
        <v>2.7027027027027029E-2</v>
      </c>
      <c r="G11" s="59">
        <f>G7/$C$7</f>
        <v>7.1891891891891895</v>
      </c>
      <c r="J11" s="49" t="str">
        <f t="shared" ref="J11:N13" ca="1" si="1">_xlfn.FORMULATEXT(C11)</f>
        <v>=C7/$C$7</v>
      </c>
      <c r="K11" s="58" t="str">
        <f t="shared" ca="1" si="1"/>
        <v>=D7/$C$7</v>
      </c>
      <c r="L11" s="47" t="str">
        <f t="shared" ca="1" si="1"/>
        <v>=E7/$C$7</v>
      </c>
      <c r="M11" s="47" t="str">
        <f t="shared" ca="1" si="1"/>
        <v>=F7/$C$7</v>
      </c>
      <c r="N11" s="59" t="str">
        <f t="shared" ca="1" si="1"/>
        <v>=G7/$C$7</v>
      </c>
      <c r="P11" s="45"/>
      <c r="Q11" s="45"/>
      <c r="R11" s="45"/>
      <c r="S11" s="45"/>
      <c r="T11" s="45"/>
      <c r="U11" s="45"/>
      <c r="V11" s="45"/>
    </row>
    <row r="12" spans="1:22" x14ac:dyDescent="0.25">
      <c r="C12" s="53">
        <f>C8/$C$8</f>
        <v>1</v>
      </c>
      <c r="D12" s="60">
        <f>D8/$C$8</f>
        <v>4.878048780487805E-2</v>
      </c>
      <c r="E12" s="51">
        <f>E8/$C$8</f>
        <v>0</v>
      </c>
      <c r="F12" s="51">
        <f>F8/$C$8</f>
        <v>0.21951219512195122</v>
      </c>
      <c r="G12" s="61">
        <f>G8/$C$8</f>
        <v>-6.7804878048780486</v>
      </c>
      <c r="J12" s="53" t="str">
        <f t="shared" ca="1" si="1"/>
        <v>=C8/$C$8</v>
      </c>
      <c r="K12" s="60" t="str">
        <f t="shared" ca="1" si="1"/>
        <v>=D8/$C$8</v>
      </c>
      <c r="L12" s="51" t="str">
        <f t="shared" ca="1" si="1"/>
        <v>=E8/$C$8</v>
      </c>
      <c r="M12" s="51" t="str">
        <f t="shared" ca="1" si="1"/>
        <v>=F8/$C$8</v>
      </c>
      <c r="N12" s="61" t="str">
        <f t="shared" ca="1" si="1"/>
        <v>=G8/$C$8</v>
      </c>
      <c r="P12" s="45"/>
      <c r="Q12" s="45"/>
      <c r="R12" s="45"/>
      <c r="S12" s="45"/>
      <c r="T12" s="45"/>
      <c r="U12" s="45"/>
      <c r="V12" s="45"/>
    </row>
    <row r="13" spans="1:22" ht="15.75" thickBot="1" x14ac:dyDescent="0.3">
      <c r="C13" s="57">
        <f>C9/$C$9</f>
        <v>1</v>
      </c>
      <c r="D13" s="62">
        <f>D9/$C$9</f>
        <v>-0.14634146341463414</v>
      </c>
      <c r="E13" s="55">
        <f>E9/$C$9</f>
        <v>2.4390243902439025E-2</v>
      </c>
      <c r="F13" s="55">
        <f>F9/$C$9</f>
        <v>0</v>
      </c>
      <c r="G13" s="63">
        <f>G9/$C$9</f>
        <v>-1.5121951219512195</v>
      </c>
      <c r="J13" s="57" t="str">
        <f t="shared" ca="1" si="1"/>
        <v>=C9/$C$9</v>
      </c>
      <c r="K13" s="62" t="str">
        <f t="shared" ca="1" si="1"/>
        <v>=D9/$C$9</v>
      </c>
      <c r="L13" s="55" t="str">
        <f t="shared" ca="1" si="1"/>
        <v>=E9/$C$9</v>
      </c>
      <c r="M13" s="55" t="str">
        <f t="shared" ca="1" si="1"/>
        <v>=F9/$C$9</v>
      </c>
      <c r="N13" s="63" t="str">
        <f t="shared" ca="1" si="1"/>
        <v>=G9/$C$9</v>
      </c>
      <c r="P13" s="45"/>
      <c r="Q13" s="45"/>
      <c r="R13" s="45"/>
      <c r="S13" s="45"/>
      <c r="T13" s="45"/>
      <c r="U13" s="45"/>
      <c r="V13" s="45"/>
    </row>
    <row r="14" spans="1:22" x14ac:dyDescent="0.25">
      <c r="C14" s="45"/>
      <c r="D14" s="45"/>
      <c r="E14" s="45"/>
      <c r="F14" s="45"/>
      <c r="G14" s="45"/>
      <c r="J14" s="45"/>
      <c r="K14" s="45"/>
      <c r="L14" s="45"/>
      <c r="M14" s="45"/>
      <c r="N14" s="45"/>
      <c r="P14" s="45"/>
      <c r="Q14" s="45"/>
      <c r="R14" s="45"/>
      <c r="S14" s="45"/>
      <c r="T14" s="45"/>
      <c r="U14" s="45"/>
      <c r="V14" s="45"/>
    </row>
    <row r="15" spans="1:22" ht="15.75" thickBot="1" x14ac:dyDescent="0.3">
      <c r="B15" s="44" t="s">
        <v>39</v>
      </c>
      <c r="C15" s="45"/>
      <c r="D15" s="45"/>
      <c r="E15" s="45"/>
      <c r="F15" s="45"/>
      <c r="G15" s="45"/>
      <c r="J15" s="45"/>
      <c r="K15" s="45"/>
      <c r="L15" s="45"/>
      <c r="M15" s="45"/>
      <c r="N15" s="45"/>
      <c r="P15" s="45"/>
      <c r="Q15" s="45"/>
      <c r="R15" s="45"/>
      <c r="S15" s="45"/>
      <c r="T15" s="45"/>
      <c r="U15" s="45"/>
      <c r="V15" s="45"/>
    </row>
    <row r="16" spans="1:22" x14ac:dyDescent="0.25">
      <c r="B16" s="45" t="s">
        <v>34</v>
      </c>
      <c r="C16" s="46">
        <f t="shared" ref="C16:E18" si="2">D11</f>
        <v>0</v>
      </c>
      <c r="D16" s="47">
        <f t="shared" si="2"/>
        <v>-0.27027027027027029</v>
      </c>
      <c r="E16" s="59">
        <f t="shared" si="2"/>
        <v>2.7027027027027029E-2</v>
      </c>
      <c r="F16" s="45" t="s">
        <v>37</v>
      </c>
      <c r="G16" s="49">
        <f>G11</f>
        <v>7.1891891891891895</v>
      </c>
      <c r="J16" s="45"/>
      <c r="K16" s="45"/>
      <c r="L16" s="45"/>
      <c r="M16" s="45"/>
      <c r="N16" s="45"/>
      <c r="P16" s="45"/>
      <c r="Q16" s="45"/>
      <c r="R16" s="45"/>
      <c r="S16" s="45"/>
      <c r="T16" s="45"/>
      <c r="U16" s="45"/>
      <c r="V16" s="45"/>
    </row>
    <row r="17" spans="2:22" x14ac:dyDescent="0.25">
      <c r="B17" s="45" t="s">
        <v>35</v>
      </c>
      <c r="C17" s="50">
        <f t="shared" si="2"/>
        <v>4.878048780487805E-2</v>
      </c>
      <c r="D17" s="51">
        <f t="shared" si="2"/>
        <v>0</v>
      </c>
      <c r="E17" s="61">
        <f t="shared" si="2"/>
        <v>0.21951219512195122</v>
      </c>
      <c r="F17" s="45" t="s">
        <v>40</v>
      </c>
      <c r="G17" s="53">
        <f>G12</f>
        <v>-6.7804878048780486</v>
      </c>
      <c r="J17" s="45"/>
      <c r="K17" s="45"/>
      <c r="L17" s="45"/>
      <c r="M17" s="45"/>
      <c r="N17" s="45"/>
      <c r="P17" s="45"/>
      <c r="Q17" s="45"/>
      <c r="R17" s="45"/>
      <c r="S17" s="45"/>
      <c r="T17" s="45"/>
      <c r="U17" s="45"/>
      <c r="V17" s="45"/>
    </row>
    <row r="18" spans="2:22" ht="15.75" thickBot="1" x14ac:dyDescent="0.3">
      <c r="B18" s="45" t="s">
        <v>36</v>
      </c>
      <c r="C18" s="54">
        <f t="shared" si="2"/>
        <v>-0.14634146341463414</v>
      </c>
      <c r="D18" s="55">
        <f t="shared" si="2"/>
        <v>2.4390243902439025E-2</v>
      </c>
      <c r="E18" s="63">
        <f t="shared" si="2"/>
        <v>0</v>
      </c>
      <c r="F18" s="45" t="s">
        <v>38</v>
      </c>
      <c r="G18" s="57">
        <f>G13</f>
        <v>-1.5121951219512195</v>
      </c>
      <c r="J18" s="45"/>
      <c r="K18" s="45"/>
      <c r="L18" s="45"/>
      <c r="M18" s="45"/>
      <c r="N18" s="45"/>
    </row>
    <row r="20" spans="2:22" ht="15.75" thickBot="1" x14ac:dyDescent="0.3">
      <c r="B20" s="64" t="s">
        <v>33</v>
      </c>
      <c r="C20" s="64"/>
    </row>
    <row r="21" spans="2:22" x14ac:dyDescent="0.25">
      <c r="B21" s="64" t="s">
        <v>43</v>
      </c>
      <c r="C21" s="64" t="s">
        <v>42</v>
      </c>
      <c r="D21" s="64">
        <f>ABS(C16)+ABS(D16)+ABS(E16)</f>
        <v>0.29729729729729731</v>
      </c>
      <c r="E21" s="64">
        <f>ABS(C17)+ABS(D17)+ABS(E17)</f>
        <v>0.26829268292682928</v>
      </c>
      <c r="F21" s="64">
        <f>ABS(C18)+ABS(D18)+ABS(E18)</f>
        <v>0.17073170731707316</v>
      </c>
      <c r="G21" s="64" t="s">
        <v>41</v>
      </c>
      <c r="H21" s="64">
        <f>MAX(D21:F21)</f>
        <v>0.29729729729729731</v>
      </c>
      <c r="J21" s="46" t="str">
        <f t="shared" ref="J21:L22" ca="1" si="3">_xlfn.FORMULATEXT(D21)</f>
        <v>=ABS(C16)+ABS(D16)+ABS(E16)</v>
      </c>
      <c r="K21" s="47" t="str">
        <f t="shared" ca="1" si="3"/>
        <v>=ABS(C17)+ABS(D17)+ABS(E17)</v>
      </c>
      <c r="L21" s="48" t="str">
        <f t="shared" ca="1" si="3"/>
        <v>=ABS(C18)+ABS(D18)+ABS(E18)</v>
      </c>
      <c r="M21" s="49" t="str">
        <f ca="1">_xlfn.FORMULATEXT(H21)</f>
        <v>=МАКС(D21:F21)</v>
      </c>
    </row>
    <row r="22" spans="2:22" ht="15.75" thickBot="1" x14ac:dyDescent="0.3">
      <c r="B22" s="64" t="s">
        <v>44</v>
      </c>
      <c r="C22" s="64" t="s">
        <v>42</v>
      </c>
      <c r="D22" s="64">
        <f>ABS(C16)+ABS(C17)+ABS(C18)</f>
        <v>0.1951219512195122</v>
      </c>
      <c r="E22" s="64">
        <f>ABS(D16)+ABS(D17)+ABS(D18)</f>
        <v>0.29466051417270933</v>
      </c>
      <c r="F22" s="64">
        <f>ABS(E16)+ABS(E17)+ABS(E18)</f>
        <v>0.24653922214897825</v>
      </c>
      <c r="G22" s="64" t="s">
        <v>41</v>
      </c>
      <c r="H22" s="64">
        <f>MAX(D22:F22)</f>
        <v>0.29466051417270933</v>
      </c>
      <c r="J22" s="54" t="str">
        <f t="shared" ca="1" si="3"/>
        <v>=ABS(C16)+ABS(C17)+ABS(C18)</v>
      </c>
      <c r="K22" s="55" t="str">
        <f t="shared" ca="1" si="3"/>
        <v>=ABS(D16)+ABS(D17)+ABS(D18)</v>
      </c>
      <c r="L22" s="56" t="str">
        <f t="shared" ca="1" si="3"/>
        <v>=ABS(E16)+ABS(E17)+ABS(E18)</v>
      </c>
      <c r="M22" s="57" t="str">
        <f ca="1">_xlfn.FORMULATEXT(H22)</f>
        <v>=МАКС(D22:F22)</v>
      </c>
    </row>
    <row r="23" spans="2:22" ht="15.75" thickBot="1" x14ac:dyDescent="0.3">
      <c r="B23" s="64" t="s">
        <v>67</v>
      </c>
      <c r="C23" s="64"/>
      <c r="D23" s="64"/>
      <c r="E23" s="64" t="s">
        <v>66</v>
      </c>
      <c r="F23" s="64"/>
      <c r="G23" s="64"/>
    </row>
    <row r="24" spans="2:22" x14ac:dyDescent="0.25">
      <c r="B24" s="64" t="s">
        <v>59</v>
      </c>
      <c r="C24" s="64">
        <f>MAX(G16:G18)</f>
        <v>7.1891891891891895</v>
      </c>
      <c r="J24" s="49" t="str">
        <f ca="1">_xlfn.FORMULATEXT(C24)</f>
        <v>=МАКС(G16:G18)</v>
      </c>
    </row>
    <row r="25" spans="2:22" ht="15.75" thickBot="1" x14ac:dyDescent="0.3">
      <c r="B25" s="64" t="s">
        <v>45</v>
      </c>
      <c r="C25" s="64">
        <f>ABS(G16)+ABS(G17)+ABS(G18)</f>
        <v>15.481872116018458</v>
      </c>
      <c r="J25" s="57" t="str">
        <f ca="1">_xlfn.FORMULATEXT(C25)</f>
        <v>=ABS(G16)+ABS(G17)+ABS(G18)</v>
      </c>
    </row>
    <row r="26" spans="2:22" x14ac:dyDescent="0.25">
      <c r="K26" s="44" t="s">
        <v>60</v>
      </c>
    </row>
    <row r="27" spans="2:22" x14ac:dyDescent="0.25">
      <c r="B27" s="64" t="s">
        <v>51</v>
      </c>
      <c r="C27" s="64"/>
      <c r="D27" s="64"/>
      <c r="E27" s="64"/>
      <c r="F27" s="64"/>
    </row>
    <row r="28" spans="2:22" x14ac:dyDescent="0.25">
      <c r="B28" s="64" t="s">
        <v>46</v>
      </c>
      <c r="C28" s="64">
        <f>C16</f>
        <v>0</v>
      </c>
      <c r="D28" s="64" t="s">
        <v>49</v>
      </c>
      <c r="E28" s="64">
        <f>D16</f>
        <v>-0.27027027027027029</v>
      </c>
      <c r="F28" s="64" t="s">
        <v>50</v>
      </c>
      <c r="G28" s="64">
        <f>E16</f>
        <v>2.7027027027027029E-2</v>
      </c>
      <c r="H28" s="64" t="s">
        <v>65</v>
      </c>
      <c r="I28" s="64">
        <f>G16</f>
        <v>7.1891891891891895</v>
      </c>
    </row>
    <row r="29" spans="2:22" x14ac:dyDescent="0.25">
      <c r="B29" s="64" t="s">
        <v>47</v>
      </c>
      <c r="C29" s="64">
        <f>C17</f>
        <v>4.878048780487805E-2</v>
      </c>
      <c r="D29" s="64" t="s">
        <v>49</v>
      </c>
      <c r="E29" s="64">
        <f>D17</f>
        <v>0</v>
      </c>
      <c r="F29" s="64" t="s">
        <v>50</v>
      </c>
      <c r="G29" s="64">
        <f>E17</f>
        <v>0.21951219512195122</v>
      </c>
      <c r="H29" s="64" t="s">
        <v>65</v>
      </c>
      <c r="I29" s="64">
        <f>G17</f>
        <v>-6.7804878048780486</v>
      </c>
    </row>
    <row r="30" spans="2:22" x14ac:dyDescent="0.25">
      <c r="B30" s="64" t="s">
        <v>48</v>
      </c>
      <c r="C30" s="64">
        <f>C18</f>
        <v>-0.14634146341463414</v>
      </c>
      <c r="D30" s="64" t="s">
        <v>49</v>
      </c>
      <c r="E30" s="64">
        <f>D18</f>
        <v>2.4390243902439025E-2</v>
      </c>
      <c r="F30" s="64" t="s">
        <v>50</v>
      </c>
      <c r="G30" s="64">
        <f>E18</f>
        <v>0</v>
      </c>
      <c r="H30" s="64" t="s">
        <v>65</v>
      </c>
      <c r="I30" s="64">
        <f>G18</f>
        <v>-1.5121951219512195</v>
      </c>
    </row>
    <row r="31" spans="2:22" x14ac:dyDescent="0.25">
      <c r="B31" s="64" t="s">
        <v>52</v>
      </c>
      <c r="C31" s="64"/>
      <c r="D31" s="64"/>
      <c r="E31" s="64"/>
    </row>
    <row r="32" spans="2:22" x14ac:dyDescent="0.25">
      <c r="B32" s="64" t="s">
        <v>53</v>
      </c>
      <c r="C32" s="64"/>
      <c r="D32" s="64"/>
      <c r="E32" s="64"/>
    </row>
    <row r="33" spans="2:14" x14ac:dyDescent="0.25">
      <c r="B33" s="64" t="s">
        <v>54</v>
      </c>
      <c r="C33" s="64"/>
      <c r="D33" s="64"/>
      <c r="E33" s="64"/>
    </row>
    <row r="34" spans="2:14" x14ac:dyDescent="0.25">
      <c r="B34" s="64" t="s">
        <v>55</v>
      </c>
      <c r="C34" s="64" t="s">
        <v>56</v>
      </c>
      <c r="D34" s="64"/>
    </row>
    <row r="36" spans="2:14" ht="15.75" thickBot="1" x14ac:dyDescent="0.3"/>
    <row r="37" spans="2:14" ht="15.75" thickBot="1" x14ac:dyDescent="0.3">
      <c r="B37" s="46" t="s">
        <v>57</v>
      </c>
      <c r="C37" s="65" t="s">
        <v>30</v>
      </c>
      <c r="D37" s="65" t="s">
        <v>31</v>
      </c>
      <c r="E37" s="65" t="s">
        <v>32</v>
      </c>
      <c r="F37" s="65" t="s">
        <v>58</v>
      </c>
      <c r="G37" s="66" t="s">
        <v>7</v>
      </c>
    </row>
    <row r="38" spans="2:14" x14ac:dyDescent="0.25">
      <c r="B38" s="53">
        <v>0</v>
      </c>
      <c r="C38" s="67">
        <f>G16</f>
        <v>7.1891891891891895</v>
      </c>
      <c r="D38" s="68">
        <f>G17</f>
        <v>-6.7804878048780486</v>
      </c>
      <c r="E38" s="68">
        <f>G18</f>
        <v>-1.5121951219512195</v>
      </c>
      <c r="F38" s="68"/>
      <c r="G38" s="69"/>
      <c r="J38" s="46" t="str">
        <f t="shared" ref="J38:J47" ca="1" si="4">_xlfn.FORMULATEXT(C38)</f>
        <v>=G16</v>
      </c>
      <c r="K38" s="47" t="str">
        <f t="shared" ref="K38:K47" ca="1" si="5">_xlfn.FORMULATEXT(D38)</f>
        <v>=G17</v>
      </c>
      <c r="L38" s="47" t="str">
        <f t="shared" ref="L38:L47" ca="1" si="6">_xlfn.FORMULATEXT(E38)</f>
        <v>=G18</v>
      </c>
      <c r="M38" s="47" t="e">
        <f t="shared" ref="M38:M47" ca="1" si="7">_xlfn.FORMULATEXT(F38)</f>
        <v>#N/A</v>
      </c>
      <c r="N38" s="59" t="e">
        <f t="shared" ref="N38:N47" ca="1" si="8">_xlfn.FORMULATEXT(G38)</f>
        <v>#N/A</v>
      </c>
    </row>
    <row r="39" spans="2:14" x14ac:dyDescent="0.25">
      <c r="B39" s="53">
        <v>1</v>
      </c>
      <c r="C39" s="60">
        <f>C38*C16+D38*D16+E38*E16+G16</f>
        <v>8.9808833223467381</v>
      </c>
      <c r="D39" s="51">
        <f>C38*C17+D38*D17+E38*E17+G17</f>
        <v>-6.7617409199800633</v>
      </c>
      <c r="E39" s="51">
        <f>C38*C18+D38*D18+E38*E18+G18</f>
        <v>-2.7296493400003214</v>
      </c>
      <c r="F39" s="51">
        <f>((H22^1)*C25)/(1-H22)</f>
        <v>6.4676605942619174</v>
      </c>
      <c r="G39" s="61">
        <f t="shared" ref="G39:G47" si="9">MAX(ABS(C39-C38),ABS(D39-D38),ABS(E39-E38))</f>
        <v>1.7916941331575487</v>
      </c>
      <c r="J39" s="50" t="str">
        <f t="shared" ca="1" si="4"/>
        <v>=C38*C16+D38*D16+E38*E16+G16</v>
      </c>
      <c r="K39" s="51" t="str">
        <f t="shared" ca="1" si="5"/>
        <v>=C38*C17+D38*D17+E38*E17+G17</v>
      </c>
      <c r="L39" s="51" t="str">
        <f t="shared" ca="1" si="6"/>
        <v>=C38*C18+D38*D18+E38*E18+G18</v>
      </c>
      <c r="M39" s="51" t="str">
        <f t="shared" ca="1" si="7"/>
        <v>=((H22^1)*C25)/(1-H22)</v>
      </c>
      <c r="N39" s="61" t="str">
        <f t="shared" ca="1" si="8"/>
        <v>=МАКС(ABS(C39-C38);ABS(D39-D38);ABS(E39-E38))</v>
      </c>
    </row>
    <row r="40" spans="2:14" x14ac:dyDescent="0.25">
      <c r="B40" s="53">
        <v>2</v>
      </c>
      <c r="C40" s="60">
        <f>C39*C16+D39*D16+E39*E16+G16</f>
        <v>8.9429124286432522</v>
      </c>
      <c r="D40" s="51">
        <f>C39*C17+D39*D17+E39*E17+G17</f>
        <v>-6.941587254031937</v>
      </c>
      <c r="E40" s="51">
        <f>C39*C18+D39*D18+E39*E18+G18</f>
        <v>-2.9913912403429386</v>
      </c>
      <c r="F40" s="51">
        <f>((H22^2)*C25)/(1-H22)</f>
        <v>1.9057641961997873</v>
      </c>
      <c r="G40" s="61">
        <f t="shared" si="9"/>
        <v>0.26174190034261713</v>
      </c>
      <c r="J40" s="50" t="str">
        <f t="shared" ca="1" si="4"/>
        <v>=C39*C16+D39*D16+E39*E16+G16</v>
      </c>
      <c r="K40" s="51" t="str">
        <f t="shared" ca="1" si="5"/>
        <v>=C39*C17+D39*D17+E39*E17+G17</v>
      </c>
      <c r="L40" s="51" t="str">
        <f t="shared" ca="1" si="6"/>
        <v>=C39*C18+D39*D18+E39*E18+G18</v>
      </c>
      <c r="M40" s="51" t="str">
        <f t="shared" ca="1" si="7"/>
        <v>=((H22^2)*C25)/(1-H22)</v>
      </c>
      <c r="N40" s="61" t="str">
        <f t="shared" ca="1" si="8"/>
        <v>=МАКС(ABS(C40-C39);ABS(D40-D39);ABS(E40-E39))</v>
      </c>
    </row>
    <row r="41" spans="2:14" x14ac:dyDescent="0.25">
      <c r="B41" s="53">
        <v>3</v>
      </c>
      <c r="C41" s="60">
        <f>C40*C16+D40*D16+E40*E16+G16</f>
        <v>8.9844454405399041</v>
      </c>
      <c r="D41" s="51">
        <f>C40*C17+D40*D17+E40*E17+G17</f>
        <v>-7.0008950318487786</v>
      </c>
      <c r="E41" s="51">
        <f>C40*C18+D40*D18+E40*E18+G18</f>
        <v>-2.9902210201436938</v>
      </c>
      <c r="F41" s="51">
        <f>((H22^3)*C25)/(1-H22)</f>
        <v>0.56155345794416944</v>
      </c>
      <c r="G41" s="61">
        <f t="shared" si="9"/>
        <v>5.93077778168416E-2</v>
      </c>
      <c r="J41" s="50" t="str">
        <f t="shared" ca="1" si="4"/>
        <v>=C40*C16+D40*D16+E40*E16+G16</v>
      </c>
      <c r="K41" s="51" t="str">
        <f t="shared" ca="1" si="5"/>
        <v>=C40*C17+D40*D17+E40*E17+G17</v>
      </c>
      <c r="L41" s="51" t="str">
        <f t="shared" ca="1" si="6"/>
        <v>=C40*C18+D40*D18+E40*E18+G18</v>
      </c>
      <c r="M41" s="51" t="str">
        <f t="shared" ca="1" si="7"/>
        <v>=((H22^3)*C25)/(1-H22)</v>
      </c>
      <c r="N41" s="61" t="str">
        <f t="shared" ca="1" si="8"/>
        <v>=МАКС(ABS(C41-C40);ABS(D41-D40);ABS(E41-E40))</v>
      </c>
    </row>
    <row r="42" spans="2:14" x14ac:dyDescent="0.25">
      <c r="B42" s="53">
        <v>4</v>
      </c>
      <c r="C42" s="60">
        <f>C41*C16+D41*D16+E41*E16+G16</f>
        <v>9.0005061972525429</v>
      </c>
      <c r="D42" s="51">
        <f>C41*C17+D41*D17+E41*E17+G17</f>
        <v>-6.9986121536637418</v>
      </c>
      <c r="E42" s="51">
        <f>C41*C18+D41*D18+E41*E18+G18</f>
        <v>-2.9977455530509318</v>
      </c>
      <c r="F42" s="51">
        <f>((H22^4)*C25)/(1-H22)</f>
        <v>0.16546763065329187</v>
      </c>
      <c r="G42" s="61">
        <f t="shared" si="9"/>
        <v>1.6060756712638735E-2</v>
      </c>
      <c r="J42" s="50" t="str">
        <f t="shared" ca="1" si="4"/>
        <v>=C41*C16+D41*D16+E41*E16+G16</v>
      </c>
      <c r="K42" s="51" t="str">
        <f t="shared" ca="1" si="5"/>
        <v>=C41*C17+D41*D17+E41*E17+G17</v>
      </c>
      <c r="L42" s="51" t="str">
        <f t="shared" ca="1" si="6"/>
        <v>=C41*C18+D41*D18+E41*E18+G18</v>
      </c>
      <c r="M42" s="51" t="str">
        <f t="shared" ca="1" si="7"/>
        <v>=((H22^4)*C25)/(1-H22)</v>
      </c>
      <c r="N42" s="61" t="str">
        <f t="shared" ca="1" si="8"/>
        <v>=МАКС(ABS(C42-C41);ABS(D42-D41);ABS(E42-E41))</v>
      </c>
    </row>
    <row r="43" spans="2:14" x14ac:dyDescent="0.25">
      <c r="B43" s="53">
        <v>5</v>
      </c>
      <c r="C43" s="60">
        <f>C42*C16+D42*D16+E42*E16+G16</f>
        <v>8.9996858373942299</v>
      </c>
      <c r="D43" s="51">
        <f>C42*C17+D42*D17+E42*E17+G17</f>
        <v>-6.999480428852519</v>
      </c>
      <c r="E43" s="51">
        <f>C42*C18+D42*D18+E42*E18+G18</f>
        <v>-3.0000402277360729</v>
      </c>
      <c r="F43" s="51">
        <f>((H22^5)*C25)/(1-H22)</f>
        <v>4.875677712723895E-2</v>
      </c>
      <c r="G43" s="61">
        <f t="shared" si="9"/>
        <v>2.2946746851411071E-3</v>
      </c>
      <c r="J43" s="50" t="str">
        <f t="shared" ca="1" si="4"/>
        <v>=C42*C16+D42*D16+E42*E16+G16</v>
      </c>
      <c r="K43" s="51" t="str">
        <f t="shared" ca="1" si="5"/>
        <v>=C42*C17+D42*D17+E42*E17+G17</v>
      </c>
      <c r="L43" s="51" t="str">
        <f t="shared" ca="1" si="6"/>
        <v>=C42*C18+D42*D18+E42*E18+G18</v>
      </c>
      <c r="M43" s="51" t="str">
        <f t="shared" ca="1" si="7"/>
        <v>=((H22^5)*C25)/(1-H22)</v>
      </c>
      <c r="N43" s="61" t="str">
        <f t="shared" ca="1" si="8"/>
        <v>=МАКС(ABS(C43-C42);ABS(D43-D42);ABS(E43-E42))</v>
      </c>
    </row>
    <row r="44" spans="2:14" x14ac:dyDescent="0.25">
      <c r="B44" s="53">
        <v>6</v>
      </c>
      <c r="C44" s="60">
        <f>C43*C16+D43*D16+E43*E16+G16</f>
        <v>8.9998584881294352</v>
      </c>
      <c r="D44" s="51">
        <f>C43*C17+D43*D17+E43*E17+G17</f>
        <v>-7.0000241554838096</v>
      </c>
      <c r="E44" s="51">
        <f>C43*C18+D43*D18+E43*E18+G18</f>
        <v>-2.9999413525175096</v>
      </c>
      <c r="F44" s="51">
        <f>((H22^6)*C25)/(1-H22)</f>
        <v>1.436669701771642E-2</v>
      </c>
      <c r="G44" s="61">
        <f t="shared" si="9"/>
        <v>5.4372663129065302E-4</v>
      </c>
      <c r="J44" s="50" t="str">
        <f t="shared" ca="1" si="4"/>
        <v>=C43*C16+D43*D16+E43*E16+G16</v>
      </c>
      <c r="K44" s="51" t="str">
        <f t="shared" ca="1" si="5"/>
        <v>=C43*C17+D43*D17+E43*E17+G17</v>
      </c>
      <c r="L44" s="51" t="str">
        <f t="shared" ca="1" si="6"/>
        <v>=C43*C18+D43*D18+E43*E18+G18</v>
      </c>
      <c r="M44" s="51" t="str">
        <f t="shared" ca="1" si="7"/>
        <v>=((H22^6)*C25)/(1-H22)</v>
      </c>
      <c r="N44" s="61" t="str">
        <f t="shared" ca="1" si="8"/>
        <v>=МАКС(ABS(C44-C43);ABS(D44-D43);ABS(E44-E43))</v>
      </c>
    </row>
    <row r="45" spans="2:14" x14ac:dyDescent="0.25">
      <c r="B45" s="53">
        <v>7</v>
      </c>
      <c r="C45" s="60">
        <f>C44*C16+D44*D16+E44*E16+G16</f>
        <v>9.0000081135762322</v>
      </c>
      <c r="D45" s="51">
        <f>C44*C17+D44*D17+E44*E17+G17</f>
        <v>-6.9999940291804563</v>
      </c>
      <c r="E45" s="51">
        <f>C44*C18+D44*D18+E44*E18+G18</f>
        <v>-2.9999798801039126</v>
      </c>
      <c r="F45" s="51">
        <f>((H22^7)*C25)/(1-H22)</f>
        <v>4.2332983302038494E-3</v>
      </c>
      <c r="G45" s="61">
        <f t="shared" si="9"/>
        <v>1.4962544679697487E-4</v>
      </c>
      <c r="J45" s="50" t="str">
        <f t="shared" ca="1" si="4"/>
        <v>=C44*C16+D44*D16+E44*E16+G16</v>
      </c>
      <c r="K45" s="51" t="str">
        <f t="shared" ca="1" si="5"/>
        <v>=C44*C17+D44*D17+E44*E17+G17</v>
      </c>
      <c r="L45" s="51" t="str">
        <f t="shared" ca="1" si="6"/>
        <v>=C44*C18+D44*D18+E44*E18+G18</v>
      </c>
      <c r="M45" s="51" t="str">
        <f t="shared" ca="1" si="7"/>
        <v>=((H22^7)*C25)/(1-H22)</v>
      </c>
      <c r="N45" s="61" t="str">
        <f t="shared" ca="1" si="8"/>
        <v>=МАКС(ABS(C45-C44);ABS(D45-D44);ABS(E45-E44))</v>
      </c>
    </row>
    <row r="46" spans="2:14" x14ac:dyDescent="0.25">
      <c r="B46" s="53">
        <v>8</v>
      </c>
      <c r="C46" s="60">
        <f>C45*C16+D45*D16+E45*E16+G16</f>
        <v>8.9999989300459635</v>
      </c>
      <c r="D46" s="51">
        <f>C45*C17+D45*D17+E45*E17+G17</f>
        <v>-6.9999951876532371</v>
      </c>
      <c r="E46" s="51">
        <f>C45*C18+D45*D18+E45*E18+G18</f>
        <v>-3.0000010417228742</v>
      </c>
      <c r="F46" s="51">
        <f>((H22^8)*C25)/(1-H22)</f>
        <v>1.2473858626243382E-3</v>
      </c>
      <c r="G46" s="61">
        <f t="shared" si="9"/>
        <v>2.1161618961595963E-5</v>
      </c>
      <c r="J46" s="50" t="str">
        <f t="shared" ca="1" si="4"/>
        <v>=C45*C16+D45*D16+E45*E16+G16</v>
      </c>
      <c r="K46" s="51" t="str">
        <f t="shared" ca="1" si="5"/>
        <v>=C45*C17+D45*D17+E45*E17+G17</v>
      </c>
      <c r="L46" s="51" t="str">
        <f t="shared" ca="1" si="6"/>
        <v>=C45*C18+D45*D18+E45*E18+G18</v>
      </c>
      <c r="M46" s="51" t="str">
        <f t="shared" ca="1" si="7"/>
        <v>=((H22^8)*C25)/(1-H22)</v>
      </c>
      <c r="N46" s="61" t="str">
        <f t="shared" ca="1" si="8"/>
        <v>=МАКС(ABS(C46-C45);ABS(D46-D45);ABS(E46-E45))</v>
      </c>
    </row>
    <row r="47" spans="2:14" ht="15.75" thickBot="1" x14ac:dyDescent="0.3">
      <c r="B47" s="57">
        <v>9</v>
      </c>
      <c r="C47" s="62">
        <f>C46*C16+D46*D16+E46*E16+G16</f>
        <v>8.9999986712110687</v>
      </c>
      <c r="D47" s="55">
        <f>C46*C17+D46*D17+E46*E17+G17</f>
        <v>-7.0000002808637545</v>
      </c>
      <c r="E47" s="55">
        <f>C46*C18+D46*D18+E46*E18+G18</f>
        <v>-2.999999726047049</v>
      </c>
      <c r="F47" s="55">
        <f>((H22^9)*C25)/(1-H22)</f>
        <v>3.6755535965265611E-4</v>
      </c>
      <c r="G47" s="63">
        <f t="shared" si="9"/>
        <v>5.0932105173373543E-6</v>
      </c>
      <c r="J47" s="54" t="str">
        <f t="shared" ca="1" si="4"/>
        <v>=C46*C16+D46*D16+E46*E16+G16</v>
      </c>
      <c r="K47" s="55" t="str">
        <f t="shared" ca="1" si="5"/>
        <v>=C46*C17+D46*D17+E46*E17+G17</v>
      </c>
      <c r="L47" s="55" t="str">
        <f t="shared" ca="1" si="6"/>
        <v>=C46*C18+D46*D18+E46*E18+G18</v>
      </c>
      <c r="M47" s="55" t="str">
        <f t="shared" ca="1" si="7"/>
        <v>=((H22^9)*C25)/(1-H22)</v>
      </c>
      <c r="N47" s="63" t="str">
        <f t="shared" ca="1" si="8"/>
        <v>=МАКС(ABS(C47-C46);ABS(D47-D46);ABS(E47-E46))</v>
      </c>
    </row>
    <row r="48" spans="2:14" x14ac:dyDescent="0.25">
      <c r="B48" s="45"/>
      <c r="C48" s="45"/>
      <c r="D48" s="45"/>
      <c r="E48" s="45"/>
      <c r="F48" s="45"/>
      <c r="G48" s="45"/>
      <c r="J48" s="45"/>
      <c r="K48" s="45"/>
      <c r="L48" s="45"/>
      <c r="M48" s="45"/>
      <c r="N48" s="45"/>
    </row>
    <row r="49" spans="1:14" x14ac:dyDescent="0.25">
      <c r="B49" s="70" t="s">
        <v>12</v>
      </c>
      <c r="C49" s="45"/>
      <c r="D49" s="45"/>
      <c r="E49" s="45"/>
      <c r="F49" s="45"/>
      <c r="G49" s="45"/>
      <c r="J49" s="45"/>
      <c r="K49" s="45"/>
      <c r="L49" s="45"/>
      <c r="M49" s="45"/>
      <c r="N49" s="45"/>
    </row>
    <row r="50" spans="1:14" ht="15.75" thickBot="1" x14ac:dyDescent="0.3">
      <c r="B50" s="45"/>
      <c r="C50" s="45"/>
      <c r="D50" s="45"/>
      <c r="E50" s="45"/>
      <c r="F50" s="45"/>
      <c r="G50" s="45"/>
      <c r="J50" s="45"/>
      <c r="K50" s="45"/>
      <c r="L50" s="45"/>
      <c r="M50" s="45"/>
      <c r="N50" s="45"/>
    </row>
    <row r="51" spans="1:14" x14ac:dyDescent="0.25">
      <c r="B51" s="45"/>
      <c r="C51" s="46">
        <f>D3*C47</f>
        <v>332.99995083480957</v>
      </c>
      <c r="D51" s="47">
        <f>E3*D47</f>
        <v>-70.000002808637547</v>
      </c>
      <c r="E51" s="47">
        <f>F3*E47</f>
        <v>2.999999726047049</v>
      </c>
      <c r="F51" s="59">
        <f>C51+D51+E51</f>
        <v>265.9999477522191</v>
      </c>
      <c r="G51" s="45"/>
      <c r="J51" s="45"/>
      <c r="K51" s="45"/>
      <c r="L51" s="45"/>
      <c r="M51" s="45"/>
      <c r="N51" s="45"/>
    </row>
    <row r="52" spans="1:14" x14ac:dyDescent="0.25">
      <c r="B52" s="45"/>
      <c r="C52" s="50">
        <f>D4*C47</f>
        <v>17.999997342422137</v>
      </c>
      <c r="D52" s="51">
        <f>E4*D47</f>
        <v>287.00001151541392</v>
      </c>
      <c r="E52" s="51">
        <f>F4*E47</f>
        <v>-26.999997534423443</v>
      </c>
      <c r="F52" s="61">
        <f>C52+D52+E52</f>
        <v>278.00001132341265</v>
      </c>
      <c r="G52" s="45"/>
      <c r="J52" s="45"/>
      <c r="K52" s="45"/>
      <c r="L52" s="45"/>
      <c r="M52" s="45"/>
      <c r="N52" s="45"/>
    </row>
    <row r="53" spans="1:14" ht="15.75" thickBot="1" x14ac:dyDescent="0.3">
      <c r="B53" s="45"/>
      <c r="C53" s="54">
        <f>D5*C47</f>
        <v>-53.999992027266416</v>
      </c>
      <c r="D53" s="55">
        <f>E5*D47</f>
        <v>-7.0000002808637545</v>
      </c>
      <c r="E53" s="55">
        <f>F5*E47</f>
        <v>122.99998876792901</v>
      </c>
      <c r="F53" s="63">
        <f>C53+D53+E53</f>
        <v>61.999996459798844</v>
      </c>
      <c r="G53" s="45"/>
      <c r="J53" s="45"/>
      <c r="K53" s="45"/>
      <c r="L53" s="45"/>
      <c r="M53" s="45"/>
      <c r="N53" s="45"/>
    </row>
    <row r="55" spans="1:14" x14ac:dyDescent="0.25">
      <c r="A55" s="43" t="s">
        <v>62</v>
      </c>
      <c r="B55" s="43"/>
    </row>
    <row r="57" spans="1:14" x14ac:dyDescent="0.25">
      <c r="B57" s="64" t="s">
        <v>51</v>
      </c>
      <c r="C57" s="64"/>
      <c r="D57" s="64"/>
      <c r="E57" s="64"/>
      <c r="F57" s="64"/>
    </row>
    <row r="58" spans="1:14" x14ac:dyDescent="0.25">
      <c r="B58" s="64" t="s">
        <v>46</v>
      </c>
      <c r="C58" s="64">
        <f>C16</f>
        <v>0</v>
      </c>
      <c r="D58" s="64" t="s">
        <v>49</v>
      </c>
      <c r="E58" s="64">
        <f>D16</f>
        <v>-0.27027027027027029</v>
      </c>
      <c r="F58" s="64" t="s">
        <v>50</v>
      </c>
      <c r="G58" s="64">
        <f>E16</f>
        <v>2.7027027027027029E-2</v>
      </c>
      <c r="H58" s="64" t="s">
        <v>65</v>
      </c>
      <c r="I58" s="64">
        <f>G16</f>
        <v>7.1891891891891895</v>
      </c>
    </row>
    <row r="59" spans="1:14" x14ac:dyDescent="0.25">
      <c r="B59" s="64" t="s">
        <v>47</v>
      </c>
      <c r="C59" s="64">
        <f>C17</f>
        <v>4.878048780487805E-2</v>
      </c>
      <c r="D59" s="64" t="s">
        <v>63</v>
      </c>
      <c r="E59" s="64">
        <f>D17</f>
        <v>0</v>
      </c>
      <c r="F59" s="64" t="s">
        <v>50</v>
      </c>
      <c r="G59" s="64">
        <f>E17</f>
        <v>0.21951219512195122</v>
      </c>
      <c r="H59" s="64" t="s">
        <v>65</v>
      </c>
      <c r="I59" s="64">
        <f>G17</f>
        <v>-6.7804878048780486</v>
      </c>
    </row>
    <row r="60" spans="1:14" x14ac:dyDescent="0.25">
      <c r="B60" s="64" t="s">
        <v>48</v>
      </c>
      <c r="C60" s="64">
        <f>C18</f>
        <v>-0.14634146341463414</v>
      </c>
      <c r="D60" s="64" t="s">
        <v>63</v>
      </c>
      <c r="E60" s="64">
        <f>D18</f>
        <v>2.4390243902439025E-2</v>
      </c>
      <c r="F60" s="64" t="s">
        <v>64</v>
      </c>
      <c r="G60" s="64">
        <f>E18</f>
        <v>0</v>
      </c>
      <c r="H60" s="64" t="s">
        <v>65</v>
      </c>
      <c r="I60" s="64">
        <f>G18</f>
        <v>-1.5121951219512195</v>
      </c>
    </row>
    <row r="61" spans="1:14" x14ac:dyDescent="0.25">
      <c r="B61" s="64" t="s">
        <v>52</v>
      </c>
      <c r="C61" s="64"/>
      <c r="D61" s="64"/>
      <c r="E61" s="64"/>
    </row>
    <row r="62" spans="1:14" x14ac:dyDescent="0.25">
      <c r="B62" s="64" t="s">
        <v>53</v>
      </c>
      <c r="C62" s="64"/>
      <c r="D62" s="64"/>
      <c r="E62" s="64"/>
    </row>
    <row r="63" spans="1:14" x14ac:dyDescent="0.25">
      <c r="B63" s="64" t="s">
        <v>54</v>
      </c>
      <c r="C63" s="64"/>
      <c r="D63" s="64"/>
      <c r="E63" s="64"/>
    </row>
    <row r="64" spans="1:14" x14ac:dyDescent="0.25">
      <c r="B64" s="64" t="s">
        <v>55</v>
      </c>
      <c r="C64" s="64" t="s">
        <v>56</v>
      </c>
      <c r="D64" s="64"/>
    </row>
    <row r="65" spans="2:14" ht="15.75" thickBot="1" x14ac:dyDescent="0.3"/>
    <row r="66" spans="2:14" ht="15.75" thickBot="1" x14ac:dyDescent="0.3">
      <c r="B66" s="46" t="s">
        <v>57</v>
      </c>
      <c r="C66" s="65" t="s">
        <v>30</v>
      </c>
      <c r="D66" s="65" t="s">
        <v>31</v>
      </c>
      <c r="E66" s="65" t="s">
        <v>32</v>
      </c>
      <c r="F66" s="65" t="s">
        <v>58</v>
      </c>
      <c r="G66" s="66" t="s">
        <v>7</v>
      </c>
    </row>
    <row r="67" spans="2:14" x14ac:dyDescent="0.25">
      <c r="B67" s="53">
        <v>0</v>
      </c>
      <c r="C67" s="67">
        <f>G16</f>
        <v>7.1891891891891895</v>
      </c>
      <c r="D67" s="68">
        <f>G17</f>
        <v>-6.7804878048780486</v>
      </c>
      <c r="E67" s="68">
        <f>G18</f>
        <v>-1.5121951219512195</v>
      </c>
      <c r="F67" s="68"/>
      <c r="G67" s="69"/>
      <c r="J67" s="46" t="str">
        <f t="shared" ref="J67:N71" ca="1" si="10">_xlfn.FORMULATEXT(C67)</f>
        <v>=G16</v>
      </c>
      <c r="K67" s="47" t="str">
        <f t="shared" ca="1" si="10"/>
        <v>=G17</v>
      </c>
      <c r="L67" s="47" t="str">
        <f t="shared" ca="1" si="10"/>
        <v>=G18</v>
      </c>
      <c r="M67" s="47" t="e">
        <f t="shared" ca="1" si="10"/>
        <v>#N/A</v>
      </c>
      <c r="N67" s="59" t="e">
        <f t="shared" ca="1" si="10"/>
        <v>#N/A</v>
      </c>
    </row>
    <row r="68" spans="2:14" x14ac:dyDescent="0.25">
      <c r="B68" s="53">
        <v>1</v>
      </c>
      <c r="C68" s="60">
        <f>C67*C16+D67*D16+E67*E16+G16</f>
        <v>8.9808833223467381</v>
      </c>
      <c r="D68" s="51">
        <f>C68*C17+D67*D17+E67*E17+G17</f>
        <v>-6.6743412061675</v>
      </c>
      <c r="E68" s="51">
        <f>C68*C18+D68*D18+E67*E18+G18</f>
        <v>-2.9892595400060471</v>
      </c>
      <c r="F68" s="51">
        <f>((H22^1)*C25)/(1-H22)</f>
        <v>6.4676605942619174</v>
      </c>
      <c r="G68" s="61">
        <f>MAX(ABS(C68-C67),ABS(D68-D67),ABS(E68-E67))</f>
        <v>1.7916941331575487</v>
      </c>
      <c r="J68" s="50" t="str">
        <f t="shared" ca="1" si="10"/>
        <v>=C67*C16+D67*D16+E67*E16+G16</v>
      </c>
      <c r="K68" s="51" t="str">
        <f t="shared" ca="1" si="10"/>
        <v>=C68*C17+D67*D17+E67*E17+G17</v>
      </c>
      <c r="L68" s="51" t="str">
        <f t="shared" ca="1" si="10"/>
        <v>=C68*C18+D68*D18+E67*E18+G18</v>
      </c>
      <c r="M68" s="51" t="str">
        <f t="shared" ca="1" si="10"/>
        <v>=((H22^1)*C25)/(1-H22)</v>
      </c>
      <c r="N68" s="61" t="str">
        <f t="shared" ca="1" si="10"/>
        <v>=МАКС(ABS(C68-C67);ABS(D68-D67);ABS(E68-E67))</v>
      </c>
    </row>
    <row r="69" spans="2:14" x14ac:dyDescent="0.25">
      <c r="B69" s="53">
        <v>2</v>
      </c>
      <c r="C69" s="60">
        <f>C68*C16+D68*D16+E68*E16+G16</f>
        <v>8.9122743924775403</v>
      </c>
      <c r="D69" s="51">
        <f>C69*C17+D68*D17+E68*E17+G17</f>
        <v>-7.0019216359780323</v>
      </c>
      <c r="E69" s="51">
        <f>C69*C18+D69*D18+E68*E18+G18</f>
        <v>-2.9872089753864213</v>
      </c>
      <c r="F69" s="51">
        <f>((H22^2)*C25)/(1-H22)</f>
        <v>1.9057641961997873</v>
      </c>
      <c r="G69" s="61">
        <f>MAX(ABS(C69-C68),ABS(D69-D68),ABS(E69-E68))</f>
        <v>0.32758042981053226</v>
      </c>
      <c r="J69" s="50" t="str">
        <f t="shared" ca="1" si="10"/>
        <v>=C68*C16+D68*D16+E68*E16+G16</v>
      </c>
      <c r="K69" s="51" t="str">
        <f t="shared" ca="1" si="10"/>
        <v>=C69*C17+D68*D17+E68*E17+G17</v>
      </c>
      <c r="L69" s="51" t="str">
        <f t="shared" ca="1" si="10"/>
        <v>=C69*C18+D69*D18+E68*E18+G18</v>
      </c>
      <c r="M69" s="51" t="str">
        <f t="shared" ca="1" si="10"/>
        <v>=((H22^2)*C25)/(1-H22)</v>
      </c>
      <c r="N69" s="61" t="str">
        <f t="shared" ca="1" si="10"/>
        <v>=МАКС(ABS(C69-C68);ABS(D69-D68);ABS(E69-E68))</v>
      </c>
    </row>
    <row r="70" spans="2:14" x14ac:dyDescent="0.25">
      <c r="B70" s="53">
        <v>3</v>
      </c>
      <c r="C70" s="60">
        <f>C69*C16+D69*D16+E69*E16+G16</f>
        <v>9.0008650644430794</v>
      </c>
      <c r="D70" s="51">
        <f>C70*C17+D69*D17+E69*E17+G17</f>
        <v>-6.9971500158436983</v>
      </c>
      <c r="E70" s="51">
        <f>C70*C18+D70*D18+E69*E18+G18</f>
        <v>-3.0000570829878579</v>
      </c>
      <c r="F70" s="51">
        <f>((H22^3)*C25)/(1-H22)</f>
        <v>0.56155345794416944</v>
      </c>
      <c r="G70" s="61">
        <f>MAX(ABS(C70-C69),ABS(D70-D69),ABS(E70-E69))</f>
        <v>8.8590671965539158E-2</v>
      </c>
      <c r="J70" s="50" t="str">
        <f t="shared" ca="1" si="10"/>
        <v>=C69*C16+D69*D16+E69*E16+G16</v>
      </c>
      <c r="K70" s="51" t="str">
        <f t="shared" ca="1" si="10"/>
        <v>=C70*C17+D69*D17+E69*E17+G17</v>
      </c>
      <c r="L70" s="51" t="str">
        <f t="shared" ca="1" si="10"/>
        <v>=C70*C18+D70*D18+E69*E18+G18</v>
      </c>
      <c r="M70" s="51" t="str">
        <f t="shared" ca="1" si="10"/>
        <v>=((H22^3)*C25)/(1-H22)</v>
      </c>
      <c r="N70" s="61" t="str">
        <f t="shared" ca="1" si="10"/>
        <v>=МАКС(ABS(C70-C69);ABS(D70-D69);ABS(E70-E69))</v>
      </c>
    </row>
    <row r="71" spans="2:14" ht="15.75" thickBot="1" x14ac:dyDescent="0.3">
      <c r="B71" s="57">
        <v>4</v>
      </c>
      <c r="C71" s="62">
        <f>C70*C16+D70*D16+E70*E16+G16</f>
        <v>8.9992281912283545</v>
      </c>
      <c r="D71" s="55">
        <f>C71*C17+D70*D17+E70*E17+G17</f>
        <v>-7.0000501796203416</v>
      </c>
      <c r="E71" s="55">
        <f>C71*C18+D71*D18+E70*E18+G18</f>
        <v>-2.9998882762680603</v>
      </c>
      <c r="F71" s="55">
        <f>((H22^4)*C25)/(1-H22)</f>
        <v>0.16546763065329187</v>
      </c>
      <c r="G71" s="63">
        <f>MAX(ABS(C71-C70),ABS(D71-D70),ABS(E71-E70))</f>
        <v>2.9001637766432609E-3</v>
      </c>
      <c r="J71" s="54" t="str">
        <f t="shared" ca="1" si="10"/>
        <v>=C70*C16+D70*D16+E70*E16+G16</v>
      </c>
      <c r="K71" s="55" t="str">
        <f t="shared" ca="1" si="10"/>
        <v>=C71*C17+D70*D17+E70*E17+G17</v>
      </c>
      <c r="L71" s="55" t="str">
        <f t="shared" ca="1" si="10"/>
        <v>=C71*C18+D71*D18+E70*E18+G18</v>
      </c>
      <c r="M71" s="55" t="str">
        <f t="shared" ca="1" si="10"/>
        <v>=((H22^4)*C25)/(1-H22)</v>
      </c>
      <c r="N71" s="63" t="str">
        <f t="shared" ca="1" si="10"/>
        <v>=МАКС(ABS(C71-C70);ABS(D71-D70);ABS(E71-E70))</v>
      </c>
    </row>
    <row r="73" spans="2:14" x14ac:dyDescent="0.25">
      <c r="B73" s="64" t="s">
        <v>12</v>
      </c>
    </row>
    <row r="74" spans="2:14" ht="15.75" thickBot="1" x14ac:dyDescent="0.3"/>
    <row r="75" spans="2:14" x14ac:dyDescent="0.25">
      <c r="C75" s="46">
        <f>D3*C71</f>
        <v>332.97144307544909</v>
      </c>
      <c r="D75" s="47">
        <f>E3*D71</f>
        <v>-70.000501796203423</v>
      </c>
      <c r="E75" s="47">
        <f>F3*E71</f>
        <v>2.9998882762680603</v>
      </c>
      <c r="F75" s="59">
        <f>C75+D75+E75</f>
        <v>265.97082955551372</v>
      </c>
    </row>
    <row r="76" spans="2:14" x14ac:dyDescent="0.25">
      <c r="C76" s="50">
        <f>D4*C71</f>
        <v>17.998456382456709</v>
      </c>
      <c r="D76" s="51">
        <f>E4*D71</f>
        <v>287.00205736443399</v>
      </c>
      <c r="E76" s="51">
        <f>F4*E71</f>
        <v>-26.998994486412542</v>
      </c>
      <c r="F76" s="61">
        <f>C76+D76+E76</f>
        <v>278.00151926047818</v>
      </c>
    </row>
    <row r="77" spans="2:14" ht="15.75" thickBot="1" x14ac:dyDescent="0.3">
      <c r="C77" s="54">
        <f>D5*C71</f>
        <v>-53.995369147370127</v>
      </c>
      <c r="D77" s="55">
        <f>E5*D71</f>
        <v>-7.0000501796203416</v>
      </c>
      <c r="E77" s="55">
        <f>F5*E71</f>
        <v>122.99541932699047</v>
      </c>
      <c r="F77" s="63">
        <f>C77+D77+E77</f>
        <v>62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4"/>
  <sheetViews>
    <sheetView tabSelected="1" zoomScaleNormal="100" workbookViewId="0">
      <selection activeCell="N37" sqref="N37"/>
    </sheetView>
  </sheetViews>
  <sheetFormatPr defaultRowHeight="15" x14ac:dyDescent="0.25"/>
  <cols>
    <col min="1" max="1" width="15.7109375" customWidth="1"/>
    <col min="2" max="3" width="11.85546875" customWidth="1"/>
    <col min="4" max="4" width="12.140625" customWidth="1"/>
    <col min="5" max="5" width="16" customWidth="1"/>
    <col min="6" max="6" width="12" customWidth="1"/>
    <col min="7" max="7" width="13.140625" customWidth="1"/>
    <col min="8" max="8" width="12.7109375" customWidth="1"/>
    <col min="9" max="9" width="9.140625" customWidth="1"/>
    <col min="10" max="10" width="34" customWidth="1"/>
    <col min="11" max="11" width="33.28515625" customWidth="1"/>
    <col min="12" max="12" width="29.7109375" customWidth="1"/>
    <col min="13" max="13" width="27.42578125" bestFit="1" customWidth="1"/>
    <col min="14" max="14" width="27.85546875" customWidth="1"/>
    <col min="15" max="15" width="26.42578125" customWidth="1"/>
    <col min="16" max="16" width="32.140625" customWidth="1"/>
    <col min="17" max="17" width="12.85546875" customWidth="1"/>
  </cols>
  <sheetData>
    <row r="1" spans="1:13" x14ac:dyDescent="0.25">
      <c r="A1" s="42" t="s">
        <v>68</v>
      </c>
    </row>
    <row r="2" spans="1:13" ht="15.75" thickBot="1" x14ac:dyDescent="0.3"/>
    <row r="3" spans="1:13" x14ac:dyDescent="0.25">
      <c r="C3" s="3">
        <v>10</v>
      </c>
      <c r="D3" s="4">
        <v>4</v>
      </c>
      <c r="E3" s="5">
        <v>10</v>
      </c>
      <c r="H3" s="11">
        <f>1/SQRT(3)</f>
        <v>0.57735026918962584</v>
      </c>
      <c r="I3" s="14"/>
    </row>
    <row r="4" spans="1:13" x14ac:dyDescent="0.25">
      <c r="B4" t="s">
        <v>69</v>
      </c>
      <c r="C4" s="6">
        <v>4</v>
      </c>
      <c r="D4" s="1">
        <v>13</v>
      </c>
      <c r="E4" s="7">
        <v>-4</v>
      </c>
      <c r="G4" t="s">
        <v>98</v>
      </c>
      <c r="H4" s="12">
        <f>1/SQRT(3)</f>
        <v>0.57735026918962584</v>
      </c>
      <c r="I4" s="14"/>
    </row>
    <row r="5" spans="1:13" ht="15.75" thickBot="1" x14ac:dyDescent="0.3">
      <c r="C5" s="8">
        <v>10</v>
      </c>
      <c r="D5" s="9">
        <v>-4</v>
      </c>
      <c r="E5" s="10">
        <v>1</v>
      </c>
      <c r="H5" s="13">
        <f>1/SQRT(3)</f>
        <v>0.57735026918962584</v>
      </c>
      <c r="I5" s="14"/>
    </row>
    <row r="7" spans="1:13" x14ac:dyDescent="0.25">
      <c r="B7" s="41" t="s">
        <v>70</v>
      </c>
      <c r="C7" s="41" t="s">
        <v>71</v>
      </c>
      <c r="D7" s="41"/>
      <c r="E7" s="41"/>
    </row>
    <row r="8" spans="1:13" x14ac:dyDescent="0.25">
      <c r="B8" s="41" t="s">
        <v>75</v>
      </c>
      <c r="C8" s="41" t="s">
        <v>72</v>
      </c>
      <c r="D8" s="41"/>
      <c r="E8" s="41"/>
    </row>
    <row r="9" spans="1:13" x14ac:dyDescent="0.25">
      <c r="B9" s="41" t="s">
        <v>73</v>
      </c>
      <c r="C9" s="41" t="s">
        <v>74</v>
      </c>
      <c r="D9" s="41"/>
      <c r="E9" s="41"/>
    </row>
    <row r="11" spans="1:13" ht="15.75" thickBot="1" x14ac:dyDescent="0.3"/>
    <row r="12" spans="1:13" ht="15.75" thickBot="1" x14ac:dyDescent="0.3">
      <c r="B12" s="3" t="s">
        <v>76</v>
      </c>
      <c r="C12" s="4" t="s">
        <v>95</v>
      </c>
      <c r="D12" s="4" t="s">
        <v>96</v>
      </c>
      <c r="E12" s="4" t="s">
        <v>97</v>
      </c>
      <c r="F12" s="5" t="s">
        <v>94</v>
      </c>
      <c r="J12" t="s">
        <v>15</v>
      </c>
    </row>
    <row r="13" spans="1:13" x14ac:dyDescent="0.25">
      <c r="B13" s="6" t="s">
        <v>77</v>
      </c>
      <c r="C13" s="1">
        <f>H3</f>
        <v>0.57735026918962584</v>
      </c>
      <c r="D13" s="1">
        <f>H4</f>
        <v>0.57735026918962584</v>
      </c>
      <c r="E13" s="1">
        <f>H5</f>
        <v>0.57735026918962584</v>
      </c>
      <c r="F13" s="7"/>
      <c r="J13" s="3" t="str">
        <f t="shared" ref="J13:J31" ca="1" si="0">_xlfn.FORMULATEXT(C13)</f>
        <v>=H3</v>
      </c>
      <c r="K13" s="4" t="str">
        <f t="shared" ref="K13:K31" ca="1" si="1">_xlfn.FORMULATEXT(D13)</f>
        <v>=H4</v>
      </c>
      <c r="L13" s="4" t="str">
        <f t="shared" ref="L13:L31" ca="1" si="2">_xlfn.FORMULATEXT(E13)</f>
        <v>=H5</v>
      </c>
      <c r="M13" s="5" t="e">
        <f t="shared" ref="M13:M31" ca="1" si="3">_xlfn.FORMULATEXT(F13)</f>
        <v>#N/A</v>
      </c>
    </row>
    <row r="14" spans="1:13" x14ac:dyDescent="0.25">
      <c r="B14" s="6" t="s">
        <v>78</v>
      </c>
      <c r="C14" s="1">
        <f>C3*C13+D3*D13+E3*E13</f>
        <v>13.856406460551019</v>
      </c>
      <c r="D14" s="1">
        <f>C4*C13+D4*D13+E4*E13</f>
        <v>7.5055534994651367</v>
      </c>
      <c r="E14" s="1">
        <f>C5*C13+D5*D13+E5*E13</f>
        <v>4.0414518843273806</v>
      </c>
      <c r="F14" s="7">
        <f>C14*C13+D14*D13+E14*E13</f>
        <v>14.66666666666667</v>
      </c>
      <c r="J14" s="6" t="str">
        <f t="shared" ca="1" si="0"/>
        <v>=C3*C13+D3*D13+E3*E13</v>
      </c>
      <c r="K14" s="1" t="str">
        <f t="shared" ca="1" si="1"/>
        <v>=C4*C13+D4*D13+E4*E13</v>
      </c>
      <c r="L14" s="1" t="str">
        <f t="shared" ca="1" si="2"/>
        <v>=C5*C13+D5*D13+E5*E13</v>
      </c>
      <c r="M14" s="7" t="str">
        <f t="shared" ca="1" si="3"/>
        <v>=C14*C13+D14*D13+E14*E13</v>
      </c>
    </row>
    <row r="15" spans="1:13" x14ac:dyDescent="0.25">
      <c r="B15" s="6" t="s">
        <v>79</v>
      </c>
      <c r="C15" s="1">
        <f>C14/(SQRT(C14^2+D14^2+E14^2))</f>
        <v>0.85172812918521146</v>
      </c>
      <c r="D15" s="1">
        <f>D14/(SQRT(C14^2+D14^2+E14^2))</f>
        <v>0.46135273664198961</v>
      </c>
      <c r="E15" s="1">
        <f>E14/(SQRT(C14^2+D14^2+E14^2))</f>
        <v>0.24842070434568667</v>
      </c>
      <c r="F15" s="7"/>
      <c r="J15" s="6" t="str">
        <f t="shared" ca="1" si="0"/>
        <v>=C14/(КОРЕНЬ(C14^2+D14^2+E14^2))</v>
      </c>
      <c r="K15" s="1" t="str">
        <f t="shared" ca="1" si="1"/>
        <v>=D14/(КОРЕНЬ(C14^2+D14^2+E14^2))</v>
      </c>
      <c r="L15" s="1" t="str">
        <f t="shared" ca="1" si="2"/>
        <v>=E14/(КОРЕНЬ(C14^2+D14^2+E14^2))</v>
      </c>
      <c r="M15" s="7" t="e">
        <f t="shared" ca="1" si="3"/>
        <v>#N/A</v>
      </c>
    </row>
    <row r="16" spans="1:13" x14ac:dyDescent="0.25">
      <c r="B16" s="6" t="s">
        <v>81</v>
      </c>
      <c r="C16" s="1">
        <f>C3*C15+D3*D15+E3*E15</f>
        <v>12.84689928187694</v>
      </c>
      <c r="D16" s="1">
        <f>C4*C15+D4*D15+E4*E15</f>
        <v>8.4108152757039658</v>
      </c>
      <c r="E16" s="1">
        <f>C5*C15+D5*D15+E5*E15</f>
        <v>6.9202910496298431</v>
      </c>
      <c r="F16" s="7">
        <f>C16*C15+D16*D15+E16*E15</f>
        <v>16.541561712846356</v>
      </c>
      <c r="J16" s="6" t="str">
        <f t="shared" ca="1" si="0"/>
        <v>=C3*C15+D3*D15+E3*E15</v>
      </c>
      <c r="K16" s="1" t="str">
        <f t="shared" ca="1" si="1"/>
        <v>=C4*C15+D4*D15+E4*E15</v>
      </c>
      <c r="L16" s="1" t="str">
        <f t="shared" ca="1" si="2"/>
        <v>=C5*C15+D5*D15+E5*E15</v>
      </c>
      <c r="M16" s="7" t="str">
        <f t="shared" ca="1" si="3"/>
        <v>=C16*C15+D16*D15+E16*E15</v>
      </c>
    </row>
    <row r="17" spans="2:13" x14ac:dyDescent="0.25">
      <c r="B17" s="6" t="s">
        <v>80</v>
      </c>
      <c r="C17" s="1">
        <f>C16/(SQRT(C16^2+D16^2+E16^2))</f>
        <v>0.76275970014817329</v>
      </c>
      <c r="D17" s="1">
        <f>D16/(SQRT(C16^2+D16^2+E16^2))</f>
        <v>0.49937582578761636</v>
      </c>
      <c r="E17" s="1">
        <f>E16/(SQRT(C16^2+D16^2+E16^2))</f>
        <v>0.41087884400246899</v>
      </c>
      <c r="F17" s="7"/>
      <c r="J17" s="6" t="str">
        <f t="shared" ca="1" si="0"/>
        <v>=C16/(КОРЕНЬ(C16^2+D16^2+E16^2))</v>
      </c>
      <c r="K17" s="1" t="str">
        <f t="shared" ca="1" si="1"/>
        <v>=D16/(КОРЕНЬ(C16^2+D16^2+E16^2))</v>
      </c>
      <c r="L17" s="1" t="str">
        <f t="shared" ca="1" si="2"/>
        <v>=E16/(КОРЕНЬ(C16^2+D16^2+E16^2))</v>
      </c>
      <c r="M17" s="7" t="e">
        <f t="shared" ca="1" si="3"/>
        <v>#N/A</v>
      </c>
    </row>
    <row r="18" spans="2:13" x14ac:dyDescent="0.25">
      <c r="B18" s="6" t="s">
        <v>82</v>
      </c>
      <c r="C18" s="1">
        <f>C3*C17+D3*D17+E3*E17</f>
        <v>13.733888744656888</v>
      </c>
      <c r="D18" s="1">
        <f>C4*C17+D4*D17+E4*E17</f>
        <v>7.899409159821829</v>
      </c>
      <c r="E18" s="1">
        <f>C5*C17+D5*D17+E5*E17</f>
        <v>6.0409725423337362</v>
      </c>
      <c r="F18" s="7">
        <f>C18*C17+D18*D17+E18*E17</f>
        <v>16.902538648007887</v>
      </c>
      <c r="J18" s="6" t="str">
        <f t="shared" ca="1" si="0"/>
        <v>=C3*C17+D3*D17+E3*E17</v>
      </c>
      <c r="K18" s="1" t="str">
        <f t="shared" ca="1" si="1"/>
        <v>=C4*C17+D4*D17+E4*E17</v>
      </c>
      <c r="L18" s="1" t="str">
        <f t="shared" ca="1" si="2"/>
        <v>=C5*C17+D5*D17+E5*E17</v>
      </c>
      <c r="M18" s="7" t="str">
        <f t="shared" ca="1" si="3"/>
        <v>=C18*C17+D18*D17+E18*E17</v>
      </c>
    </row>
    <row r="19" spans="2:13" x14ac:dyDescent="0.25">
      <c r="B19" s="6" t="s">
        <v>83</v>
      </c>
      <c r="C19" s="1">
        <f>C18/(SQRT(C18^2+D18^2+E18^2))</f>
        <v>0.80996125061450275</v>
      </c>
      <c r="D19" s="1">
        <f>D18/(SQRT(C18^2+D18^2+E18^2))</f>
        <v>0.46587062420278785</v>
      </c>
      <c r="E19" s="1">
        <f>E18/(SQRT(C18^2+D18^2+E18^2))</f>
        <v>0.35626862619082217</v>
      </c>
      <c r="F19" s="7"/>
      <c r="J19" s="6" t="str">
        <f t="shared" ca="1" si="0"/>
        <v>=C18/(КОРЕНЬ(C18^2+D18^2+E18^2))</v>
      </c>
      <c r="K19" s="1" t="str">
        <f t="shared" ca="1" si="1"/>
        <v>=D18/(КОРЕНЬ(C18^2+D18^2+E18^2))</v>
      </c>
      <c r="L19" s="1" t="str">
        <f t="shared" ca="1" si="2"/>
        <v>=E18/(КОРЕНЬ(C18^2+D18^2+E18^2))</v>
      </c>
      <c r="M19" s="7" t="e">
        <f t="shared" ca="1" si="3"/>
        <v>#N/A</v>
      </c>
    </row>
    <row r="20" spans="2:13" x14ac:dyDescent="0.25">
      <c r="B20" s="6" t="s">
        <v>84</v>
      </c>
      <c r="C20" s="1">
        <f>C3*C19+D3*D19+E3*E19</f>
        <v>13.525781264864399</v>
      </c>
      <c r="D20" s="1">
        <f>C4*C19+D4*D19+E4*E19</f>
        <v>7.871088612330964</v>
      </c>
      <c r="E20" s="1">
        <f>C5*C19+D5*D19+E5*E19</f>
        <v>6.5923986355246971</v>
      </c>
      <c r="F20" s="7">
        <f>C20*C19+D20*D19+E20*E19</f>
        <v>16.970932478990495</v>
      </c>
      <c r="J20" s="6" t="str">
        <f t="shared" ca="1" si="0"/>
        <v>=C3*C19+D3*D19+E3*E19</v>
      </c>
      <c r="K20" s="1" t="str">
        <f t="shared" ca="1" si="1"/>
        <v>=C4*C19+D4*D19+E4*E19</v>
      </c>
      <c r="L20" s="1" t="str">
        <f t="shared" ca="1" si="2"/>
        <v>=C5*C19+D5*D19+E5*E19</v>
      </c>
      <c r="M20" s="7" t="str">
        <f t="shared" ca="1" si="3"/>
        <v>=C20*C19+D20*D19+E20*E19</v>
      </c>
    </row>
    <row r="21" spans="2:13" x14ac:dyDescent="0.25">
      <c r="B21" s="6" t="s">
        <v>85</v>
      </c>
      <c r="C21" s="1">
        <f>C20/(SQRT(C20^2+D20^2+E20^2))</f>
        <v>0.79651592637542878</v>
      </c>
      <c r="D21" s="1">
        <f>D20/(SQRT(C20^2+D20^2+E20^2))</f>
        <v>0.46351832214822819</v>
      </c>
      <c r="E21" s="1">
        <f>E20/(SQRT(C20^2+D20^2+E20^2))</f>
        <v>0.38821790796301991</v>
      </c>
      <c r="F21" s="7"/>
      <c r="J21" s="6" t="str">
        <f t="shared" ca="1" si="0"/>
        <v>=C20/(КОРЕНЬ(C20^2+D20^2+E20^2))</v>
      </c>
      <c r="K21" s="1" t="str">
        <f t="shared" ca="1" si="1"/>
        <v>=D20/(КОРЕНЬ(C20^2+D20^2+E20^2))</v>
      </c>
      <c r="L21" s="1" t="str">
        <f t="shared" ca="1" si="2"/>
        <v>=E20/(КОРЕНЬ(C20^2+D20^2+E20^2))</v>
      </c>
      <c r="M21" s="7" t="e">
        <f t="shared" ca="1" si="3"/>
        <v>#N/A</v>
      </c>
    </row>
    <row r="22" spans="2:13" x14ac:dyDescent="0.25">
      <c r="B22" s="6" t="s">
        <v>86</v>
      </c>
      <c r="C22" s="1">
        <f>C3*C21+D3*D21+E3*E21</f>
        <v>13.7014116319774</v>
      </c>
      <c r="D22" s="1">
        <f>C4*C21+D4*D21+E4*E21</f>
        <v>7.6589302615766019</v>
      </c>
      <c r="E22" s="1">
        <f>C5*C21+D5*D21+E5*E21</f>
        <v>6.4993038831243943</v>
      </c>
      <c r="F22" s="7">
        <f>C22*C21+D22*D21+E22*E21</f>
        <v>16.986593239714317</v>
      </c>
      <c r="J22" s="6" t="str">
        <f t="shared" ca="1" si="0"/>
        <v>=C3*C21+D3*D21+E3*E21</v>
      </c>
      <c r="K22" s="1" t="str">
        <f t="shared" ca="1" si="1"/>
        <v>=C4*C21+D4*D21+E4*E21</v>
      </c>
      <c r="L22" s="1" t="str">
        <f t="shared" ca="1" si="2"/>
        <v>=C5*C21+D5*D21+E5*E21</v>
      </c>
      <c r="M22" s="7" t="str">
        <f t="shared" ca="1" si="3"/>
        <v>=C22*C21+D22*D21+E22*E21</v>
      </c>
    </row>
    <row r="23" spans="2:13" x14ac:dyDescent="0.25">
      <c r="B23" s="6" t="s">
        <v>142</v>
      </c>
      <c r="C23" s="1">
        <f>C22/(SQRT(C22^2+D22^2+E22^2))</f>
        <v>0.80648342988808863</v>
      </c>
      <c r="D23" s="1">
        <f>D22/(SQRT(C22^2+D22^2+E22^2))</f>
        <v>0.45081488773128209</v>
      </c>
      <c r="E23" s="1">
        <f>E22/(SQRT(C22^2+D22^2+E22^2))</f>
        <v>0.38255772677568006</v>
      </c>
      <c r="F23" s="7"/>
      <c r="J23" s="6" t="str">
        <f t="shared" ca="1" si="0"/>
        <v>=C22/(КОРЕНЬ(C22^2+D22^2+E22^2))</v>
      </c>
      <c r="K23" s="1" t="str">
        <f t="shared" ca="1" si="1"/>
        <v>=D22/(КОРЕНЬ(C22^2+D22^2+E22^2))</v>
      </c>
      <c r="L23" s="1" t="str">
        <f t="shared" ca="1" si="2"/>
        <v>=E22/(КОРЕНЬ(C22^2+D22^2+E22^2))</v>
      </c>
      <c r="M23" s="7" t="e">
        <f t="shared" ca="1" si="3"/>
        <v>#N/A</v>
      </c>
    </row>
    <row r="24" spans="2:13" x14ac:dyDescent="0.25">
      <c r="B24" s="6" t="s">
        <v>143</v>
      </c>
      <c r="C24" s="1">
        <f>C3*C23+D3*D23+E3*E23</f>
        <v>13.693671117562815</v>
      </c>
      <c r="D24" s="1">
        <f>C4*C23+D4*D23+E4*E23</f>
        <v>7.5562963529563012</v>
      </c>
      <c r="E24" s="1">
        <f>C5*C23+D5*D23+E5*E23</f>
        <v>6.6441324747314372</v>
      </c>
      <c r="F24" s="7">
        <f>C24*C23+D24*D23+E24*E23</f>
        <v>16.991973958603538</v>
      </c>
      <c r="J24" s="6" t="str">
        <f t="shared" ca="1" si="0"/>
        <v>=C3*C23+D3*D23+E3*E23</v>
      </c>
      <c r="K24" s="1" t="str">
        <f t="shared" ca="1" si="1"/>
        <v>=C4*C23+D4*D23+E4*E23</v>
      </c>
      <c r="L24" s="1" t="str">
        <f t="shared" ca="1" si="2"/>
        <v>=C5*C23+D5*D23+E5*E23</v>
      </c>
      <c r="M24" s="7" t="str">
        <f t="shared" ca="1" si="3"/>
        <v>=C24*C23+D24*D23+E24*E23</v>
      </c>
    </row>
    <row r="25" spans="2:13" x14ac:dyDescent="0.25">
      <c r="B25" s="6" t="s">
        <v>87</v>
      </c>
      <c r="C25" s="1">
        <f>C24/(SQRT(C24^2+D24^2+E24^2))</f>
        <v>0.80584650077134279</v>
      </c>
      <c r="D25" s="1">
        <f>D24/(SQRT(C24^2+D24^2+E24^2))</f>
        <v>0.44467366877326076</v>
      </c>
      <c r="E25" s="1">
        <f>E24/(SQRT(C24^2+D24^2+E24^2))</f>
        <v>0.39099455941778866</v>
      </c>
      <c r="F25" s="7"/>
      <c r="J25" s="6" t="str">
        <f t="shared" ca="1" si="0"/>
        <v>=C24/(КОРЕНЬ(C24^2+D24^2+E24^2))</v>
      </c>
      <c r="K25" s="1" t="str">
        <f t="shared" ca="1" si="1"/>
        <v>=D24/(КОРЕНЬ(C24^2+D24^2+E24^2))</v>
      </c>
      <c r="L25" s="1" t="str">
        <f t="shared" ca="1" si="2"/>
        <v>=E24/(КОРЕНЬ(C24^2+D24^2+E24^2))</v>
      </c>
      <c r="M25" s="7" t="e">
        <f t="shared" ca="1" si="3"/>
        <v>#N/A</v>
      </c>
    </row>
    <row r="26" spans="2:13" x14ac:dyDescent="0.25">
      <c r="B26" s="6" t="s">
        <v>88</v>
      </c>
      <c r="C26" s="1">
        <f>C3*C25+D3*D25+E3*E25</f>
        <v>13.747105276984357</v>
      </c>
      <c r="D26" s="1">
        <f>C4*C25+D4*D25+E4*E25</f>
        <v>7.4401654594666073</v>
      </c>
      <c r="E26" s="1">
        <f>C5*C25+D5*D25+E5*E25</f>
        <v>6.6707648920381741</v>
      </c>
      <c r="F26" s="7">
        <f>C26*C25+D26*D25+E26*E25</f>
        <v>16.994735134276333</v>
      </c>
      <c r="J26" s="6" t="str">
        <f t="shared" ca="1" si="0"/>
        <v>=C3*C25+D3*D25+E3*E25</v>
      </c>
      <c r="K26" s="1" t="str">
        <f t="shared" ca="1" si="1"/>
        <v>=C4*C25+D4*D25+E4*E25</v>
      </c>
      <c r="L26" s="1" t="str">
        <f t="shared" ca="1" si="2"/>
        <v>=C5*C25+D5*D25+E5*E25</v>
      </c>
      <c r="M26" s="7" t="str">
        <f t="shared" ca="1" si="3"/>
        <v>=C26*C25+D26*D25+E26*E25</v>
      </c>
    </row>
    <row r="27" spans="2:13" x14ac:dyDescent="0.25">
      <c r="B27" s="6" t="s">
        <v>89</v>
      </c>
      <c r="C27" s="1">
        <f>C26/(SQRT(C26^2+D26^2+E26^2))</f>
        <v>0.80887989593275333</v>
      </c>
      <c r="D27" s="1">
        <f>D26/(SQRT(C26^2+D26^2+E26^2))</f>
        <v>0.43777945547937214</v>
      </c>
      <c r="E27" s="1">
        <f>E26/(SQRT(C26^2+D26^2+E26^2))</f>
        <v>0.39250791369856786</v>
      </c>
      <c r="F27" s="7"/>
      <c r="J27" s="6" t="str">
        <f t="shared" ca="1" si="0"/>
        <v>=C26/(КОРЕНЬ(C26^2+D26^2+E26^2))</v>
      </c>
      <c r="K27" s="1" t="str">
        <f t="shared" ca="1" si="1"/>
        <v>=D26/(КОРЕНЬ(C26^2+D26^2+E26^2))</v>
      </c>
      <c r="L27" s="1" t="str">
        <f t="shared" ca="1" si="2"/>
        <v>=E26/(КОРЕНЬ(C26^2+D26^2+E26^2))</v>
      </c>
      <c r="M27" s="7" t="e">
        <f t="shared" ca="1" si="3"/>
        <v>#N/A</v>
      </c>
    </row>
    <row r="28" spans="2:13" x14ac:dyDescent="0.25">
      <c r="B28" s="6" t="s">
        <v>90</v>
      </c>
      <c r="C28" s="1">
        <f>C3*C27+D3*D27+E3*E27</f>
        <v>13.764995918230701</v>
      </c>
      <c r="D28" s="1">
        <f>C4*C27+D4*D27+E4*E27</f>
        <v>7.3566208501685795</v>
      </c>
      <c r="E28" s="1">
        <f>C5*C27+D5*D27+E5*E27</f>
        <v>6.7301890511086127</v>
      </c>
      <c r="F28" s="7">
        <f>C28*C27+D28*D27+E28*E27</f>
        <v>16.996458399055808</v>
      </c>
      <c r="J28" s="6" t="str">
        <f t="shared" ca="1" si="0"/>
        <v>=C3*C27+D3*D27+E3*E27</v>
      </c>
      <c r="K28" s="1" t="str">
        <f t="shared" ca="1" si="1"/>
        <v>=C4*C27+D4*D27+E4*E27</v>
      </c>
      <c r="L28" s="1" t="str">
        <f t="shared" ca="1" si="2"/>
        <v>=C5*C27+D5*D27+E5*E27</v>
      </c>
      <c r="M28" s="7" t="str">
        <f t="shared" ca="1" si="3"/>
        <v>=C28*C27+D28*D27+E28*E27</v>
      </c>
    </row>
    <row r="29" spans="2:13" x14ac:dyDescent="0.25">
      <c r="B29" s="6" t="s">
        <v>91</v>
      </c>
      <c r="C29" s="1">
        <f>C28/(SQRT(C28^2+D28^2+E28^2))</f>
        <v>0.8098591830901285</v>
      </c>
      <c r="D29" s="1">
        <f>D28/(SQRT(C28^2+D28^2+E28^2))</f>
        <v>0.4328244619477612</v>
      </c>
      <c r="E29" s="1">
        <f>E28/(SQRT(C28^2+D28^2+E28^2))</f>
        <v>0.39596854509445684</v>
      </c>
      <c r="F29" s="7"/>
      <c r="J29" s="6" t="str">
        <f t="shared" ca="1" si="0"/>
        <v>=C28/(КОРЕНЬ(C28^2+D28^2+E28^2))</v>
      </c>
      <c r="K29" s="1" t="str">
        <f t="shared" ca="1" si="1"/>
        <v>=D28/(КОРЕНЬ(C28^2+D28^2+E28^2))</v>
      </c>
      <c r="L29" s="1" t="str">
        <f t="shared" ca="1" si="2"/>
        <v>=E28/(КОРЕНЬ(C28^2+D28^2+E28^2))</v>
      </c>
      <c r="M29" s="7" t="e">
        <f t="shared" ca="1" si="3"/>
        <v>#N/A</v>
      </c>
    </row>
    <row r="30" spans="2:13" x14ac:dyDescent="0.25">
      <c r="B30" s="6" t="s">
        <v>92</v>
      </c>
      <c r="C30" s="1">
        <f>C3*C29+D3*D29+E3*E29</f>
        <v>13.789575129636898</v>
      </c>
      <c r="D30" s="1">
        <f>C4*C29+D4*D29+E4*E29</f>
        <v>7.282280557303582</v>
      </c>
      <c r="E30" s="1">
        <f>C5*C29+D5*D29+E5*E29</f>
        <v>6.7632625282046961</v>
      </c>
      <c r="F30" s="7">
        <f>C30*C29+D30*D29+E30*E29</f>
        <v>16.997602437000328</v>
      </c>
      <c r="J30" s="6" t="str">
        <f t="shared" ca="1" si="0"/>
        <v>=C3*C29+D3*D29+E3*E29</v>
      </c>
      <c r="K30" s="1" t="str">
        <f t="shared" ca="1" si="1"/>
        <v>=C4*C29+D4*D29+E4*E29</v>
      </c>
      <c r="L30" s="1" t="str">
        <f t="shared" ca="1" si="2"/>
        <v>=C5*C29+D5*D29+E5*E29</v>
      </c>
      <c r="M30" s="7" t="str">
        <f t="shared" ca="1" si="3"/>
        <v>=C30*C29+D30*D29+E30*E29</v>
      </c>
    </row>
    <row r="31" spans="2:13" x14ac:dyDescent="0.25">
      <c r="B31" s="6" t="s">
        <v>93</v>
      </c>
      <c r="C31" s="1">
        <f>C30/(SQRT(C30^2+D30^2+E30^2))</f>
        <v>0.81125575177606202</v>
      </c>
      <c r="D31" s="1">
        <f>D30/(SQRT(C30^2+D30^2+E30^2))</f>
        <v>0.42842451146028016</v>
      </c>
      <c r="E31" s="1">
        <f>E30/(SQRT(C30^2+D30^2+E30^2))</f>
        <v>0.39789011446664091</v>
      </c>
      <c r="F31" s="7"/>
      <c r="J31" s="6" t="str">
        <f t="shared" ref="J31:J33" ca="1" si="4">_xlfn.FORMULATEXT(C31)</f>
        <v>=C30/(КОРЕНЬ(C30^2+D30^2+E30^2))</v>
      </c>
      <c r="K31" s="1" t="str">
        <f t="shared" ref="K31:K33" ca="1" si="5">_xlfn.FORMULATEXT(D31)</f>
        <v>=D30/(КОРЕНЬ(C30^2+D30^2+E30^2))</v>
      </c>
      <c r="L31" s="1" t="str">
        <f t="shared" ref="L31:L33" ca="1" si="6">_xlfn.FORMULATEXT(E31)</f>
        <v>=E30/(КОРЕНЬ(C30^2+D30^2+E30^2))</v>
      </c>
      <c r="M31" s="7" t="e">
        <f t="shared" ref="M31:M33" ca="1" si="7">_xlfn.FORMULATEXT(F31)</f>
        <v>#N/A</v>
      </c>
    </row>
    <row r="32" spans="2:13" x14ac:dyDescent="0.25">
      <c r="B32" s="6" t="s">
        <v>144</v>
      </c>
      <c r="C32" s="1">
        <f>C3*C31+D3*D31+E3*E31</f>
        <v>13.80515670826815</v>
      </c>
      <c r="D32" s="1">
        <f>C4*C31+D4*D31+E4*E31</f>
        <v>7.2229811982213263</v>
      </c>
      <c r="E32" s="1">
        <f>C5*C31+D5*D31+E5*E31</f>
        <v>6.7967495863861416</v>
      </c>
      <c r="F32" s="7">
        <f>C32*C31+D32*D31+E32*E31</f>
        <v>16.998374445815458</v>
      </c>
      <c r="J32" s="6" t="str">
        <f t="shared" ca="1" si="4"/>
        <v>=C3*C31+D3*D31+E3*E31</v>
      </c>
      <c r="K32" s="1" t="str">
        <f t="shared" ca="1" si="5"/>
        <v>=C4*C31+D4*D31+E4*E31</v>
      </c>
      <c r="L32" s="1" t="str">
        <f t="shared" ca="1" si="6"/>
        <v>=C5*C31+D5*D31+E5*E31</v>
      </c>
      <c r="M32" s="7" t="str">
        <f t="shared" ca="1" si="7"/>
        <v>=C32*C31+D32*D31+E32*E31</v>
      </c>
    </row>
    <row r="33" spans="1:13" ht="15.75" thickBot="1" x14ac:dyDescent="0.3">
      <c r="B33" s="8" t="s">
        <v>145</v>
      </c>
      <c r="C33" s="9">
        <f>C32/(SQRT(C32^2+D32^2+E32^2))</f>
        <v>0.81213884123851576</v>
      </c>
      <c r="D33" s="9">
        <f>D32/(SQRT(C32^2+D32^2+E32^2))</f>
        <v>0.42491828992406627</v>
      </c>
      <c r="E33" s="9">
        <f>E32/(SQRT(C32^2+D32^2+E32^2))</f>
        <v>0.39984365624549811</v>
      </c>
      <c r="F33" s="10"/>
      <c r="J33" s="8" t="str">
        <f t="shared" ca="1" si="4"/>
        <v>=C32/(КОРЕНЬ(C32^2+D32^2+E32^2))</v>
      </c>
      <c r="K33" s="9" t="str">
        <f t="shared" ca="1" si="5"/>
        <v>=D32/(КОРЕНЬ(C32^2+D32^2+E32^2))</v>
      </c>
      <c r="L33" s="9" t="str">
        <f t="shared" ca="1" si="6"/>
        <v>=E32/(КОРЕНЬ(C32^2+D32^2+E32^2))</v>
      </c>
      <c r="M33" s="10" t="e">
        <f t="shared" ca="1" si="7"/>
        <v>#N/A</v>
      </c>
    </row>
    <row r="34" spans="1:13" x14ac:dyDescent="0.25">
      <c r="B34" s="14"/>
      <c r="C34" s="14"/>
      <c r="D34" s="14"/>
      <c r="E34" s="14"/>
      <c r="F34" s="14"/>
      <c r="J34" s="14"/>
      <c r="K34" s="14"/>
      <c r="L34" s="14"/>
      <c r="M34" s="14"/>
    </row>
    <row r="35" spans="1:13" x14ac:dyDescent="0.25">
      <c r="B35" s="32" t="s">
        <v>12</v>
      </c>
      <c r="C35" s="14"/>
      <c r="D35" s="14"/>
      <c r="E35" s="14"/>
      <c r="F35" s="14"/>
      <c r="J35" s="14"/>
      <c r="K35" s="14"/>
      <c r="L35" s="14"/>
      <c r="M35" s="14"/>
    </row>
    <row r="36" spans="1:13" ht="15.75" thickBot="1" x14ac:dyDescent="0.3">
      <c r="B36" s="32"/>
      <c r="C36" s="14"/>
      <c r="D36" s="14"/>
      <c r="E36" s="14"/>
      <c r="F36" s="14"/>
      <c r="J36" s="14"/>
      <c r="K36" s="14"/>
      <c r="L36" s="14"/>
      <c r="M36" s="14"/>
    </row>
    <row r="37" spans="1:13" x14ac:dyDescent="0.25">
      <c r="B37" s="14"/>
      <c r="C37" s="11">
        <f>C3*C30+D3*D30+E3*E30</f>
        <v>234.65749880763025</v>
      </c>
      <c r="D37" s="14"/>
      <c r="E37" s="11">
        <f>F30*C30</f>
        <v>234.38971582871525</v>
      </c>
      <c r="F37" s="14"/>
      <c r="J37" s="14"/>
      <c r="K37" s="14"/>
      <c r="L37" s="14"/>
      <c r="M37" s="14"/>
    </row>
    <row r="38" spans="1:13" x14ac:dyDescent="0.25">
      <c r="B38" s="14"/>
      <c r="C38" s="12">
        <f>C4*C30+D4*D30+E4*E30</f>
        <v>122.77489765067536</v>
      </c>
      <c r="D38" s="14"/>
      <c r="E38" s="12">
        <f>F30*D30</f>
        <v>123.78130974774348</v>
      </c>
      <c r="F38" s="14"/>
      <c r="J38" s="14"/>
      <c r="K38" s="14"/>
      <c r="L38" s="14"/>
      <c r="M38" s="14"/>
    </row>
    <row r="39" spans="1:13" ht="15.75" thickBot="1" x14ac:dyDescent="0.3">
      <c r="B39" s="14"/>
      <c r="C39" s="13">
        <f>C5*C30+D5*D30+E5*E30</f>
        <v>115.52989159535935</v>
      </c>
      <c r="D39" s="14"/>
      <c r="E39" s="13">
        <f>F30*E30</f>
        <v>114.95924763148514</v>
      </c>
      <c r="F39" s="14"/>
      <c r="J39" s="14"/>
      <c r="K39" s="14"/>
      <c r="L39" s="14"/>
      <c r="M39" s="14"/>
    </row>
    <row r="40" spans="1:13" x14ac:dyDescent="0.25">
      <c r="J40" s="14"/>
      <c r="K40" s="14"/>
      <c r="L40" s="14"/>
      <c r="M40" s="14"/>
    </row>
    <row r="41" spans="1:13" x14ac:dyDescent="0.25">
      <c r="A41" s="42" t="s">
        <v>99</v>
      </c>
    </row>
    <row r="42" spans="1:13" ht="15.75" thickBot="1" x14ac:dyDescent="0.3"/>
    <row r="43" spans="1:13" x14ac:dyDescent="0.25">
      <c r="C43" s="3">
        <f>C3</f>
        <v>10</v>
      </c>
      <c r="D43" s="4">
        <f>D3</f>
        <v>4</v>
      </c>
      <c r="E43" s="5">
        <f>E3</f>
        <v>10</v>
      </c>
    </row>
    <row r="44" spans="1:13" x14ac:dyDescent="0.25">
      <c r="B44" t="s">
        <v>69</v>
      </c>
      <c r="C44" s="6">
        <f>C4</f>
        <v>4</v>
      </c>
      <c r="D44" s="1">
        <f>D4</f>
        <v>13</v>
      </c>
      <c r="E44" s="7">
        <f>E4</f>
        <v>-4</v>
      </c>
    </row>
    <row r="45" spans="1:13" ht="15.75" thickBot="1" x14ac:dyDescent="0.3">
      <c r="C45" s="8">
        <f>C5</f>
        <v>10</v>
      </c>
      <c r="D45" s="9">
        <f>D5</f>
        <v>-4</v>
      </c>
      <c r="E45" s="10">
        <f>E5</f>
        <v>1</v>
      </c>
    </row>
    <row r="47" spans="1:13" x14ac:dyDescent="0.25">
      <c r="B47" s="41" t="s">
        <v>134</v>
      </c>
      <c r="C47" s="41"/>
      <c r="D47" s="41"/>
      <c r="E47" s="41"/>
    </row>
    <row r="48" spans="1:13" x14ac:dyDescent="0.25">
      <c r="B48" s="41" t="s">
        <v>135</v>
      </c>
      <c r="C48" s="41"/>
      <c r="D48" s="41"/>
      <c r="E48" s="41"/>
    </row>
    <row r="49" spans="1:16" x14ac:dyDescent="0.25">
      <c r="B49" s="41" t="s">
        <v>101</v>
      </c>
      <c r="C49" s="41"/>
      <c r="D49" s="41"/>
      <c r="E49" s="41"/>
    </row>
    <row r="52" spans="1:16" ht="15.75" thickBot="1" x14ac:dyDescent="0.3"/>
    <row r="53" spans="1:16" ht="15.75" thickBot="1" x14ac:dyDescent="0.3">
      <c r="A53" s="38" t="s">
        <v>100</v>
      </c>
      <c r="B53">
        <f>MAX(ABS(D43),ABS(E43),ABS(E44))</f>
        <v>10</v>
      </c>
      <c r="E53" s="38" t="s">
        <v>126</v>
      </c>
      <c r="F53">
        <f>1/2*ATAN((2*E43)/(C43-E45))</f>
        <v>0.57397120033097793</v>
      </c>
      <c r="J53" s="40" t="str">
        <f ca="1">_xlfn.FORMULATEXT(B53)</f>
        <v>=МАКС(ABS(D43);ABS(E43);ABS(E44))</v>
      </c>
      <c r="N53" s="40" t="str">
        <f ca="1">_xlfn.FORMULATEXT(F53)</f>
        <v>=1/2*ATAN((2*E43)/(C43-E45))</v>
      </c>
    </row>
    <row r="54" spans="1:16" ht="15.75" thickBot="1" x14ac:dyDescent="0.3">
      <c r="A54" s="38"/>
    </row>
    <row r="55" spans="1:16" x14ac:dyDescent="0.25">
      <c r="B55" s="3">
        <f>COS(F53)</f>
        <v>0.83975135526201983</v>
      </c>
      <c r="C55" s="4">
        <v>0</v>
      </c>
      <c r="D55" s="5">
        <f>-SIN(F53)</f>
        <v>-0.54297114226780141</v>
      </c>
      <c r="F55" s="3">
        <f>F59*B55+G59*B56+H59*B57</f>
        <v>16.465856099730658</v>
      </c>
      <c r="G55" s="4">
        <f>F59*C55+G59*C56+H59*C57</f>
        <v>1.1871208519768737</v>
      </c>
      <c r="H55" s="5">
        <f>F59*D55+G59*D56+H59*D57</f>
        <v>0</v>
      </c>
      <c r="I55" s="14"/>
      <c r="J55" s="3" t="str">
        <f t="shared" ref="J55:L57" ca="1" si="8">_xlfn.FORMULATEXT(B55)</f>
        <v>=COS(F53)</v>
      </c>
      <c r="K55" s="4" t="e">
        <f t="shared" ca="1" si="8"/>
        <v>#N/A</v>
      </c>
      <c r="L55" s="5" t="str">
        <f t="shared" ca="1" si="8"/>
        <v>=-SIN(F53)</v>
      </c>
      <c r="N55" s="3" t="str">
        <f t="shared" ref="N55:P57" ca="1" si="9">_xlfn.FORMULATEXT(F55)</f>
        <v>=F59*B55+G59*B56+H59*B57</v>
      </c>
      <c r="O55" s="4" t="str">
        <f t="shared" ca="1" si="9"/>
        <v>=F59*C55+G59*C56+H59*C57</v>
      </c>
      <c r="P55" s="5" t="str">
        <f t="shared" ca="1" si="9"/>
        <v>=F59*D55+G59*D56+H59*D57</v>
      </c>
    </row>
    <row r="56" spans="1:16" x14ac:dyDescent="0.25">
      <c r="A56" s="38" t="s">
        <v>102</v>
      </c>
      <c r="B56" s="6">
        <v>0</v>
      </c>
      <c r="C56" s="1">
        <v>1</v>
      </c>
      <c r="D56" s="7">
        <v>0</v>
      </c>
      <c r="E56" s="38" t="s">
        <v>105</v>
      </c>
      <c r="F56" s="6">
        <f>F60*B55+G60*B56+H60*B57</f>
        <v>1.1871208519768737</v>
      </c>
      <c r="G56" s="1">
        <f>F60*C55+G60*C56+H60*C57</f>
        <v>13</v>
      </c>
      <c r="H56" s="7">
        <f>F60*D55+G60*D56+H60*D57</f>
        <v>-5.5308899901192845</v>
      </c>
      <c r="I56" s="14"/>
      <c r="J56" s="6" t="e">
        <f t="shared" ca="1" si="8"/>
        <v>#N/A</v>
      </c>
      <c r="K56" s="1" t="e">
        <f t="shared" ca="1" si="8"/>
        <v>#N/A</v>
      </c>
      <c r="L56" s="7" t="e">
        <f t="shared" ca="1" si="8"/>
        <v>#N/A</v>
      </c>
      <c r="N56" s="6" t="str">
        <f t="shared" ca="1" si="9"/>
        <v>=F60*B55+G60*B56+H60*B57</v>
      </c>
      <c r="O56" s="1" t="str">
        <f t="shared" ca="1" si="9"/>
        <v>=F60*C55+G60*C56+H60*C57</v>
      </c>
      <c r="P56" s="7" t="str">
        <f t="shared" ca="1" si="9"/>
        <v>=F60*D55+G60*D56+H60*D57</v>
      </c>
    </row>
    <row r="57" spans="1:16" ht="15.75" thickBot="1" x14ac:dyDescent="0.3">
      <c r="B57" s="8">
        <f>SIN(F53)</f>
        <v>0.54297114226780141</v>
      </c>
      <c r="C57" s="9">
        <v>0</v>
      </c>
      <c r="D57" s="10">
        <f>COS(F53)</f>
        <v>0.83975135526201983</v>
      </c>
      <c r="F57" s="8">
        <f>F61*B55+G61*B56+H61*B57</f>
        <v>0</v>
      </c>
      <c r="G57" s="9">
        <f>F61*C55+G61*C56+H61*C57</f>
        <v>-5.5308899901192845</v>
      </c>
      <c r="H57" s="10">
        <f>F61*D55+G61*D56+H61*D57</f>
        <v>-5.4658560997306553</v>
      </c>
      <c r="I57" s="14"/>
      <c r="J57" s="8" t="str">
        <f t="shared" ca="1" si="8"/>
        <v>=SIN(F53)</v>
      </c>
      <c r="K57" s="9" t="e">
        <f t="shared" ca="1" si="8"/>
        <v>#N/A</v>
      </c>
      <c r="L57" s="10" t="str">
        <f t="shared" ca="1" si="8"/>
        <v>=COS(F53)</v>
      </c>
      <c r="N57" s="8" t="str">
        <f t="shared" ca="1" si="9"/>
        <v>=F61*B55+G61*B56+H61*B57</v>
      </c>
      <c r="O57" s="9" t="str">
        <f t="shared" ca="1" si="9"/>
        <v>=F61*C55+G61*C56+H61*C57</v>
      </c>
      <c r="P57" s="10" t="str">
        <f t="shared" ca="1" si="9"/>
        <v>=F61*D55+G61*D56+H61*D57</v>
      </c>
    </row>
    <row r="58" spans="1:16" ht="15.75" thickBot="1" x14ac:dyDescent="0.3"/>
    <row r="59" spans="1:16" x14ac:dyDescent="0.25">
      <c r="B59" s="3">
        <f>B55</f>
        <v>0.83975135526201983</v>
      </c>
      <c r="C59" s="4">
        <f>B56</f>
        <v>0</v>
      </c>
      <c r="D59" s="5">
        <f>B57</f>
        <v>0.54297114226780141</v>
      </c>
      <c r="F59" s="3">
        <f>B59*C43+C59*C44+D59*C45</f>
        <v>13.827224975298213</v>
      </c>
      <c r="G59" s="4">
        <f>B59*D43+C59*D44+D59*D45</f>
        <v>1.1871208519768737</v>
      </c>
      <c r="H59" s="5">
        <f>B59*E43+C59*E44+D59*E45</f>
        <v>8.9404846948879992</v>
      </c>
      <c r="I59" s="14"/>
      <c r="J59" s="3" t="str">
        <f t="shared" ref="J59:L61" ca="1" si="10">_xlfn.FORMULATEXT(B59)</f>
        <v>=B55</v>
      </c>
      <c r="K59" s="4" t="str">
        <f t="shared" ca="1" si="10"/>
        <v>=B56</v>
      </c>
      <c r="L59" s="5" t="str">
        <f t="shared" ca="1" si="10"/>
        <v>=B57</v>
      </c>
      <c r="N59" s="3" t="str">
        <f t="shared" ref="N59:P61" ca="1" si="11">_xlfn.FORMULATEXT(F59)</f>
        <v>=B59*C43+C59*C44+D59*C45</v>
      </c>
      <c r="O59" s="4" t="str">
        <f t="shared" ca="1" si="11"/>
        <v>=B59*D43+C59*D44+D59*D45</v>
      </c>
      <c r="P59" s="5" t="str">
        <f t="shared" ca="1" si="11"/>
        <v>=B59*E43+C59*E44+D59*E45</v>
      </c>
    </row>
    <row r="60" spans="1:16" x14ac:dyDescent="0.25">
      <c r="A60" s="38" t="s">
        <v>103</v>
      </c>
      <c r="B60" s="6">
        <f>C55</f>
        <v>0</v>
      </c>
      <c r="C60" s="1">
        <f>C56</f>
        <v>1</v>
      </c>
      <c r="D60" s="7">
        <f>C57</f>
        <v>0</v>
      </c>
      <c r="E60" s="38" t="s">
        <v>104</v>
      </c>
      <c r="F60" s="6">
        <f>B60*C43+C60*C44+D60*C45</f>
        <v>4</v>
      </c>
      <c r="G60" s="1">
        <f>B60*D43+C60*D44+D60*D45</f>
        <v>13</v>
      </c>
      <c r="H60" s="7">
        <f>B60*E43+C60*E44+D60*E45</f>
        <v>-4</v>
      </c>
      <c r="I60" s="14"/>
      <c r="J60" s="6" t="str">
        <f t="shared" ca="1" si="10"/>
        <v>=C55</v>
      </c>
      <c r="K60" s="1" t="str">
        <f t="shared" ca="1" si="10"/>
        <v>=C56</v>
      </c>
      <c r="L60" s="7" t="str">
        <f t="shared" ca="1" si="10"/>
        <v>=C57</v>
      </c>
      <c r="N60" s="6" t="str">
        <f t="shared" ca="1" si="11"/>
        <v>=B60*C43+C60*C44+D60*C45</v>
      </c>
      <c r="O60" s="1" t="str">
        <f t="shared" ca="1" si="11"/>
        <v>=B60*D43+C60*D44+D60*D45</v>
      </c>
      <c r="P60" s="7" t="str">
        <f t="shared" ca="1" si="11"/>
        <v>=B60*E43+C60*E44+D60*E45</v>
      </c>
    </row>
    <row r="61" spans="1:16" ht="15.75" thickBot="1" x14ac:dyDescent="0.3">
      <c r="B61" s="8">
        <f>D55</f>
        <v>-0.54297114226780141</v>
      </c>
      <c r="C61" s="9">
        <f>D56</f>
        <v>0</v>
      </c>
      <c r="D61" s="10">
        <f>D57</f>
        <v>0.83975135526201983</v>
      </c>
      <c r="F61" s="8">
        <f>B61*C43+C61*C44+D61*C45</f>
        <v>2.967802129942184</v>
      </c>
      <c r="G61" s="9">
        <f>B61*D43+C61*D44+D61*D45</f>
        <v>-5.5308899901192845</v>
      </c>
      <c r="H61" s="10">
        <f>B61*E43+C61*E44+D61*E45</f>
        <v>-4.589960067415995</v>
      </c>
      <c r="I61" s="14"/>
      <c r="J61" s="8" t="str">
        <f t="shared" ca="1" si="10"/>
        <v>=D55</v>
      </c>
      <c r="K61" s="9" t="str">
        <f t="shared" ca="1" si="10"/>
        <v>=D56</v>
      </c>
      <c r="L61" s="10" t="str">
        <f t="shared" ca="1" si="10"/>
        <v>=D57</v>
      </c>
      <c r="N61" s="8" t="str">
        <f t="shared" ca="1" si="11"/>
        <v>=B61*C43+C61*C44+D61*C45</v>
      </c>
      <c r="O61" s="9" t="str">
        <f t="shared" ca="1" si="11"/>
        <v>=B61*D43+C61*D44+D61*D45</v>
      </c>
      <c r="P61" s="10" t="str">
        <f t="shared" ca="1" si="11"/>
        <v>=B61*E43+C61*E44+D61*E45</v>
      </c>
    </row>
    <row r="62" spans="1:16" ht="15.75" thickBot="1" x14ac:dyDescent="0.3">
      <c r="B62" s="14"/>
      <c r="C62" s="14"/>
      <c r="D62" s="14"/>
      <c r="F62" s="14"/>
      <c r="G62" s="14"/>
      <c r="H62" s="14"/>
      <c r="I62" s="14"/>
      <c r="J62" s="14"/>
      <c r="K62" s="14"/>
      <c r="L62" s="14"/>
      <c r="N62" s="14"/>
      <c r="O62" s="14"/>
      <c r="P62" s="14"/>
    </row>
    <row r="63" spans="1:16" ht="15.75" thickBot="1" x14ac:dyDescent="0.3">
      <c r="A63" s="38" t="s">
        <v>127</v>
      </c>
      <c r="B63">
        <f>MAX(ABS(G55),ABS(H55),ABS(H56))</f>
        <v>5.5308899901192845</v>
      </c>
      <c r="E63" s="38" t="s">
        <v>126</v>
      </c>
      <c r="F63" s="14">
        <f>1/2*ATAN((2*H56)/(G56-H57))</f>
        <v>-0.26985653079343941</v>
      </c>
      <c r="G63" s="14"/>
      <c r="H63" s="14"/>
      <c r="I63" s="14"/>
      <c r="J63" s="40" t="str">
        <f ca="1">_xlfn.FORMULATEXT(B63)</f>
        <v>=МАКС(ABS(G55);ABS(H55);ABS(H56))</v>
      </c>
      <c r="K63" s="14"/>
      <c r="L63" s="14"/>
      <c r="N63" s="40" t="str">
        <f ca="1">_xlfn.FORMULATEXT(F63)</f>
        <v>=1/2*ATAN((2*H56)/(G56-H57))</v>
      </c>
      <c r="O63" s="14"/>
      <c r="P63" s="14"/>
    </row>
    <row r="64" spans="1:16" ht="15.75" thickBot="1" x14ac:dyDescent="0.3"/>
    <row r="65" spans="1:16" x14ac:dyDescent="0.25">
      <c r="B65" s="3">
        <v>1</v>
      </c>
      <c r="C65" s="4">
        <v>0</v>
      </c>
      <c r="D65" s="5">
        <v>0</v>
      </c>
      <c r="F65" s="3">
        <f>F69*B65+G69*B66+H69*B67</f>
        <v>16.465856099730658</v>
      </c>
      <c r="G65" s="4">
        <f>F69*C65+G69*C66+H69*C67</f>
        <v>1.144157944270483</v>
      </c>
      <c r="H65" s="5">
        <f>F69*D65+G69*D66+H69*D67</f>
        <v>0.31647830219628126</v>
      </c>
      <c r="I65" s="14"/>
      <c r="J65" s="3" t="e">
        <f t="shared" ref="J65:L67" ca="1" si="12">_xlfn.FORMULATEXT(B65)</f>
        <v>#N/A</v>
      </c>
      <c r="K65" s="4" t="e">
        <f t="shared" ca="1" si="12"/>
        <v>#N/A</v>
      </c>
      <c r="L65" s="5" t="e">
        <f t="shared" ca="1" si="12"/>
        <v>#N/A</v>
      </c>
      <c r="N65" s="3" t="str">
        <f t="shared" ref="N65:P67" ca="1" si="13">_xlfn.FORMULATEXT(F65)</f>
        <v>=F69*B65+G69*B66+H69*B67</v>
      </c>
      <c r="O65" s="4" t="str">
        <f t="shared" ca="1" si="13"/>
        <v>=F69*C65+G69*C66+H69*C67</v>
      </c>
      <c r="P65" s="5" t="str">
        <f t="shared" ca="1" si="13"/>
        <v>=F69*D65+G69*D66+H69*D67</v>
      </c>
    </row>
    <row r="66" spans="1:16" x14ac:dyDescent="0.25">
      <c r="A66" s="38" t="s">
        <v>112</v>
      </c>
      <c r="B66" s="6">
        <v>0</v>
      </c>
      <c r="C66" s="1">
        <f>COS(F63)</f>
        <v>0.96380915419449842</v>
      </c>
      <c r="D66" s="7">
        <f>-SIN(F63)</f>
        <v>0.266593162498376</v>
      </c>
      <c r="E66" s="38" t="s">
        <v>106</v>
      </c>
      <c r="F66" s="6">
        <f>F70*B65+G70*B66+H70*B67</f>
        <v>1.144157944270483</v>
      </c>
      <c r="G66" s="1">
        <f>F70*C65+G70*C66+H70*C67</f>
        <v>14.529864545775991</v>
      </c>
      <c r="H66" s="7">
        <f>F70*D65+G70*D66+H70*D67</f>
        <v>0</v>
      </c>
      <c r="I66" s="14"/>
      <c r="J66" s="6" t="e">
        <f t="shared" ca="1" si="12"/>
        <v>#N/A</v>
      </c>
      <c r="K66" s="1" t="str">
        <f t="shared" ca="1" si="12"/>
        <v>=COS(F63)</v>
      </c>
      <c r="L66" s="7" t="str">
        <f t="shared" ca="1" si="12"/>
        <v>=-SIN(F63)</v>
      </c>
      <c r="N66" s="6" t="str">
        <f t="shared" ca="1" si="13"/>
        <v>=F70*B65+G70*B66+H70*B67</v>
      </c>
      <c r="O66" s="1" t="str">
        <f t="shared" ca="1" si="13"/>
        <v>=F70*C65+G70*C66+H70*C67</v>
      </c>
      <c r="P66" s="7" t="str">
        <f t="shared" ca="1" si="13"/>
        <v>=F70*D65+G70*D66+H70*D67</v>
      </c>
    </row>
    <row r="67" spans="1:16" ht="15.75" thickBot="1" x14ac:dyDescent="0.3">
      <c r="B67" s="8">
        <v>0</v>
      </c>
      <c r="C67" s="9">
        <f>SIN(F63)</f>
        <v>-0.266593162498376</v>
      </c>
      <c r="D67" s="10">
        <f>COS(F63)</f>
        <v>0.96380915419449842</v>
      </c>
      <c r="F67" s="8">
        <f>F71*B65+G71*B66+H71*B67</f>
        <v>0.31647830219628126</v>
      </c>
      <c r="G67" s="9">
        <f>F71*C65+G71*C66+H71*C67</f>
        <v>0</v>
      </c>
      <c r="H67" s="10">
        <f>F71*D65+G71*D66+H71*D67</f>
        <v>-6.9957206455066494</v>
      </c>
      <c r="I67" s="14"/>
      <c r="J67" s="8" t="e">
        <f t="shared" ca="1" si="12"/>
        <v>#N/A</v>
      </c>
      <c r="K67" s="9" t="str">
        <f t="shared" ca="1" si="12"/>
        <v>=SIN(F63)</v>
      </c>
      <c r="L67" s="10" t="str">
        <f t="shared" ca="1" si="12"/>
        <v>=COS(F63)</v>
      </c>
      <c r="N67" s="8" t="str">
        <f t="shared" ca="1" si="13"/>
        <v>=F71*B65+G71*B66+H71*B67</v>
      </c>
      <c r="O67" s="9" t="str">
        <f t="shared" ca="1" si="13"/>
        <v>=F71*C65+G71*C66+H71*C67</v>
      </c>
      <c r="P67" s="10" t="str">
        <f t="shared" ca="1" si="13"/>
        <v>=F71*D65+G71*D66+H71*D67</v>
      </c>
    </row>
    <row r="68" spans="1:16" ht="15.75" thickBot="1" x14ac:dyDescent="0.3"/>
    <row r="69" spans="1:16" x14ac:dyDescent="0.25">
      <c r="B69" s="3">
        <f>B65</f>
        <v>1</v>
      </c>
      <c r="C69" s="4">
        <f>B66</f>
        <v>0</v>
      </c>
      <c r="D69" s="5">
        <f>B67</f>
        <v>0</v>
      </c>
      <c r="F69" s="3">
        <f>B69*F55+C69*F56+D69*F57</f>
        <v>16.465856099730658</v>
      </c>
      <c r="G69" s="4">
        <f>B69*G55+C69*G56+D69*G57</f>
        <v>1.1871208519768737</v>
      </c>
      <c r="H69" s="5">
        <f>B69*H55+C69*H56+D69*H57</f>
        <v>0</v>
      </c>
      <c r="I69" s="14"/>
      <c r="J69" s="3" t="str">
        <f t="shared" ref="J69:L71" ca="1" si="14">_xlfn.FORMULATEXT(B69)</f>
        <v>=B65</v>
      </c>
      <c r="K69" s="4" t="str">
        <f t="shared" ca="1" si="14"/>
        <v>=B66</v>
      </c>
      <c r="L69" s="5" t="str">
        <f t="shared" ca="1" si="14"/>
        <v>=B67</v>
      </c>
      <c r="N69" s="3" t="str">
        <f t="shared" ref="N69:P71" ca="1" si="15">_xlfn.FORMULATEXT(F69)</f>
        <v>=B69*F55+C69*F56+D69*F57</v>
      </c>
      <c r="O69" s="4" t="str">
        <f t="shared" ca="1" si="15"/>
        <v>=B69*G55+C69*G56+D69*G57</v>
      </c>
      <c r="P69" s="5" t="str">
        <f t="shared" ca="1" si="15"/>
        <v>=B69*H55+C69*H56+D69*H57</v>
      </c>
    </row>
    <row r="70" spans="1:16" x14ac:dyDescent="0.25">
      <c r="A70" s="38" t="s">
        <v>111</v>
      </c>
      <c r="B70" s="6">
        <f>C65</f>
        <v>0</v>
      </c>
      <c r="C70" s="1">
        <f>C66</f>
        <v>0.96380915419449842</v>
      </c>
      <c r="D70" s="7">
        <f>C67</f>
        <v>-0.266593162498376</v>
      </c>
      <c r="E70" s="38" t="s">
        <v>113</v>
      </c>
      <c r="F70" s="6">
        <f>B70*F55+C70*F56+D70*F57</f>
        <v>1.144157944270483</v>
      </c>
      <c r="G70" s="1">
        <f>B70*G55+C70*G56+D70*G57</f>
        <v>14.00401645842499</v>
      </c>
      <c r="H70" s="7">
        <f>B70*H55+C70*H56+D70*H57</f>
        <v>-3.8735625399314504</v>
      </c>
      <c r="I70" s="14"/>
      <c r="J70" s="6" t="str">
        <f t="shared" ca="1" si="14"/>
        <v>=C65</v>
      </c>
      <c r="K70" s="1" t="str">
        <f t="shared" ca="1" si="14"/>
        <v>=C66</v>
      </c>
      <c r="L70" s="7" t="str">
        <f t="shared" ca="1" si="14"/>
        <v>=C67</v>
      </c>
      <c r="N70" s="6" t="str">
        <f t="shared" ca="1" si="15"/>
        <v>=B70*F55+C70*F56+D70*F57</v>
      </c>
      <c r="O70" s="1" t="str">
        <f t="shared" ca="1" si="15"/>
        <v>=B70*G55+C70*G56+D70*G57</v>
      </c>
      <c r="P70" s="7" t="str">
        <f t="shared" ca="1" si="15"/>
        <v>=B70*H55+C70*H56+D70*H57</v>
      </c>
    </row>
    <row r="71" spans="1:16" ht="15.75" thickBot="1" x14ac:dyDescent="0.3">
      <c r="B71" s="8">
        <f>D65</f>
        <v>0</v>
      </c>
      <c r="C71" s="9">
        <f>D66</f>
        <v>0.266593162498376</v>
      </c>
      <c r="D71" s="10">
        <f>D67</f>
        <v>0.96380915419449842</v>
      </c>
      <c r="F71" s="8">
        <f>B71*F55+C71*F56+D71*F57</f>
        <v>0.31647830219628126</v>
      </c>
      <c r="G71" s="9">
        <f>B71*G55+C71*G56+D71*G57</f>
        <v>-1.8650112908407968</v>
      </c>
      <c r="H71" s="10">
        <f>B71*H55+C71*H56+D71*H57</f>
        <v>-6.7425395983267551</v>
      </c>
      <c r="I71" s="14"/>
      <c r="J71" s="8" t="str">
        <f t="shared" ca="1" si="14"/>
        <v>=D65</v>
      </c>
      <c r="K71" s="9" t="str">
        <f t="shared" ca="1" si="14"/>
        <v>=D66</v>
      </c>
      <c r="L71" s="10" t="str">
        <f t="shared" ca="1" si="14"/>
        <v>=D67</v>
      </c>
      <c r="N71" s="8" t="str">
        <f t="shared" ca="1" si="15"/>
        <v>=B71*F55+C71*F56+D71*F57</v>
      </c>
      <c r="O71" s="9" t="str">
        <f t="shared" ca="1" si="15"/>
        <v>=B71*G55+C71*G56+D71*G57</v>
      </c>
      <c r="P71" s="10" t="str">
        <f t="shared" ca="1" si="15"/>
        <v>=B71*H55+C71*H56+D71*H57</v>
      </c>
    </row>
    <row r="72" spans="1:16" ht="15.75" thickBot="1" x14ac:dyDescent="0.3">
      <c r="B72" s="14"/>
      <c r="C72" s="14"/>
      <c r="D72" s="14"/>
      <c r="F72" s="14"/>
      <c r="G72" s="14"/>
      <c r="H72" s="14"/>
      <c r="I72" s="14"/>
      <c r="J72" s="14"/>
      <c r="K72" s="14"/>
      <c r="L72" s="14"/>
      <c r="N72" s="14"/>
      <c r="O72" s="14"/>
      <c r="P72" s="14"/>
    </row>
    <row r="73" spans="1:16" ht="15.75" thickBot="1" x14ac:dyDescent="0.3">
      <c r="A73" s="38" t="s">
        <v>128</v>
      </c>
      <c r="B73">
        <f>MAX(ABS(G65),ABS(H65),ABS(H66))</f>
        <v>1.144157944270483</v>
      </c>
      <c r="E73" s="38" t="s">
        <v>126</v>
      </c>
      <c r="F73" s="14">
        <f>1/2*ATAN((2*G65)/(F65-G66))</f>
        <v>0.43430481020833811</v>
      </c>
      <c r="G73" s="14"/>
      <c r="H73" s="14"/>
      <c r="I73" s="14"/>
      <c r="J73" s="40" t="str">
        <f ca="1">_xlfn.FORMULATEXT(B73)</f>
        <v>=МАКС(ABS(G65);ABS(H65);ABS(H66))</v>
      </c>
      <c r="K73" s="14"/>
      <c r="L73" s="14"/>
      <c r="N73" s="40" t="str">
        <f ca="1">_xlfn.FORMULATEXT(F73)</f>
        <v>=1/2*ATAN((2*G65)/(F65-G66))</v>
      </c>
      <c r="O73" s="14"/>
      <c r="P73" s="14"/>
    </row>
    <row r="74" spans="1:16" ht="15.75" thickBot="1" x14ac:dyDescent="0.3"/>
    <row r="75" spans="1:16" x14ac:dyDescent="0.25">
      <c r="B75" s="3">
        <f>COS(F73)</f>
        <v>0.90716278334478995</v>
      </c>
      <c r="C75" s="4">
        <f>-SIN(F73)</f>
        <v>-0.42077985279018959</v>
      </c>
      <c r="D75" s="5">
        <v>0</v>
      </c>
      <c r="F75" s="3">
        <f>F79*B75+G79*B76+H79*B77</f>
        <v>16.99656417131154</v>
      </c>
      <c r="G75" s="4">
        <f>F79*C75+G79*C76+H79*C77</f>
        <v>8.8817841970012523E-16</v>
      </c>
      <c r="H75" s="5">
        <f>F79*D75+G79*D76+H79*D77</f>
        <v>0.28709733748861205</v>
      </c>
      <c r="I75" s="14"/>
      <c r="J75" s="3" t="str">
        <f t="shared" ref="J75:L77" ca="1" si="16">_xlfn.FORMULATEXT(B75)</f>
        <v>=COS(F73)</v>
      </c>
      <c r="K75" s="4" t="str">
        <f t="shared" ca="1" si="16"/>
        <v>=-SIN(F73)</v>
      </c>
      <c r="L75" s="5" t="e">
        <f t="shared" ca="1" si="16"/>
        <v>#N/A</v>
      </c>
      <c r="N75" s="3" t="str">
        <f t="shared" ref="N75:P77" ca="1" si="17">_xlfn.FORMULATEXT(F75)</f>
        <v>=F79*B75+G79*B76+H79*B77</v>
      </c>
      <c r="O75" s="4" t="str">
        <f t="shared" ca="1" si="17"/>
        <v>=F79*C75+G79*C76+H79*C77</v>
      </c>
      <c r="P75" s="5" t="str">
        <f t="shared" ca="1" si="17"/>
        <v>=F79*D75+G79*D76+H79*D77</v>
      </c>
    </row>
    <row r="76" spans="1:16" x14ac:dyDescent="0.25">
      <c r="A76" s="38" t="s">
        <v>114</v>
      </c>
      <c r="B76" s="6">
        <f>SIN(F73)</f>
        <v>0.42077985279018959</v>
      </c>
      <c r="C76" s="1">
        <f>COS(F73)</f>
        <v>0.90716278334478995</v>
      </c>
      <c r="D76" s="7">
        <v>0</v>
      </c>
      <c r="E76" s="38" t="s">
        <v>107</v>
      </c>
      <c r="F76" s="6">
        <f>F80*B75+G80*B76+H80*B77</f>
        <v>8.8817841970012523E-16</v>
      </c>
      <c r="G76" s="1">
        <f>F80*C75+G80*C76+H80*C77</f>
        <v>13.999156474195107</v>
      </c>
      <c r="H76" s="7">
        <f>F80*D75+G80*D76+H80*D77</f>
        <v>-0.13316769340944037</v>
      </c>
      <c r="I76" s="14"/>
      <c r="J76" s="6" t="str">
        <f t="shared" ca="1" si="16"/>
        <v>=SIN(F73)</v>
      </c>
      <c r="K76" s="1" t="str">
        <f t="shared" ca="1" si="16"/>
        <v>=COS(F73)</v>
      </c>
      <c r="L76" s="7" t="e">
        <f t="shared" ca="1" si="16"/>
        <v>#N/A</v>
      </c>
      <c r="N76" s="6" t="str">
        <f t="shared" ca="1" si="17"/>
        <v>=F80*B75+G80*B76+H80*B77</v>
      </c>
      <c r="O76" s="1" t="str">
        <f t="shared" ca="1" si="17"/>
        <v>=F80*C75+G80*C76+H80*C77</v>
      </c>
      <c r="P76" s="7" t="str">
        <f t="shared" ca="1" si="17"/>
        <v>=F80*D75+G80*D76+H80*D77</v>
      </c>
    </row>
    <row r="77" spans="1:16" ht="15.75" thickBot="1" x14ac:dyDescent="0.3">
      <c r="B77" s="8">
        <v>0</v>
      </c>
      <c r="C77" s="9">
        <v>0</v>
      </c>
      <c r="D77" s="10">
        <v>1</v>
      </c>
      <c r="F77" s="8">
        <f>F81*B75+G81*B76+H81*B77</f>
        <v>0.28709733748861205</v>
      </c>
      <c r="G77" s="9">
        <f>F81*C75+G81*C76+H81*C77</f>
        <v>-0.13316769340944037</v>
      </c>
      <c r="H77" s="10">
        <f>F81*D75+G81*D76+H81*D77</f>
        <v>-6.9957206455066494</v>
      </c>
      <c r="I77" s="14"/>
      <c r="J77" s="8" t="e">
        <f t="shared" ca="1" si="16"/>
        <v>#N/A</v>
      </c>
      <c r="K77" s="9" t="e">
        <f t="shared" ca="1" si="16"/>
        <v>#N/A</v>
      </c>
      <c r="L77" s="10" t="e">
        <f t="shared" ca="1" si="16"/>
        <v>#N/A</v>
      </c>
      <c r="N77" s="8" t="str">
        <f t="shared" ca="1" si="17"/>
        <v>=F81*B75+G81*B76+H81*B77</v>
      </c>
      <c r="O77" s="9" t="str">
        <f t="shared" ca="1" si="17"/>
        <v>=F81*C75+G81*C76+H81*C77</v>
      </c>
      <c r="P77" s="10" t="str">
        <f t="shared" ca="1" si="17"/>
        <v>=F81*D75+G81*D76+H81*D77</v>
      </c>
    </row>
    <row r="78" spans="1:16" ht="15.75" thickBot="1" x14ac:dyDescent="0.3"/>
    <row r="79" spans="1:16" x14ac:dyDescent="0.25">
      <c r="B79" s="3">
        <f>B75</f>
        <v>0.90716278334478995</v>
      </c>
      <c r="C79" s="4">
        <f>B76</f>
        <v>0.42077985279018959</v>
      </c>
      <c r="D79" s="5">
        <f>B77</f>
        <v>0</v>
      </c>
      <c r="F79" s="3">
        <f>B79*F65+C79*F66+D79*F67</f>
        <v>15.41865046094531</v>
      </c>
      <c r="G79" s="4">
        <f>B79*G65+C79*G66+D79*G67</f>
        <v>7.1518117699434818</v>
      </c>
      <c r="H79" s="5">
        <f>B79*H65+C79*H66+D79*H67</f>
        <v>0.28709733748861205</v>
      </c>
      <c r="I79" s="14"/>
      <c r="J79" s="3" t="str">
        <f t="shared" ref="J79:L81" ca="1" si="18">_xlfn.FORMULATEXT(B79)</f>
        <v>=B75</v>
      </c>
      <c r="K79" s="4" t="str">
        <f t="shared" ca="1" si="18"/>
        <v>=B76</v>
      </c>
      <c r="L79" s="5" t="str">
        <f t="shared" ca="1" si="18"/>
        <v>=B77</v>
      </c>
      <c r="N79" s="3" t="str">
        <f t="shared" ref="N79:P81" ca="1" si="19">_xlfn.FORMULATEXT(F79)</f>
        <v>=B79*F65+C79*F66+D79*F67</v>
      </c>
      <c r="O79" s="4" t="str">
        <f t="shared" ca="1" si="19"/>
        <v>=B79*G65+C79*G66+D79*G67</v>
      </c>
      <c r="P79" s="5" t="str">
        <f t="shared" ca="1" si="19"/>
        <v>=B79*H65+C79*H66+D79*H67</v>
      </c>
    </row>
    <row r="80" spans="1:16" x14ac:dyDescent="0.25">
      <c r="A80" s="38" t="s">
        <v>115</v>
      </c>
      <c r="B80" s="6">
        <f>C75</f>
        <v>-0.42077985279018959</v>
      </c>
      <c r="C80" s="1">
        <f>C76</f>
        <v>0.90716278334478995</v>
      </c>
      <c r="D80" s="7">
        <f>C77</f>
        <v>0</v>
      </c>
      <c r="E80" s="38" t="s">
        <v>122</v>
      </c>
      <c r="F80" s="6">
        <f>B80*F65+C80*F66+D80*F67</f>
        <v>-5.8905630003986467</v>
      </c>
      <c r="G80" s="1">
        <f>B80*G65+C80*G66+D80*G67</f>
        <v>12.699513751610072</v>
      </c>
      <c r="H80" s="7">
        <f>B80*H65+C80*H66+D80*H67</f>
        <v>-0.13316769340944037</v>
      </c>
      <c r="I80" s="14"/>
      <c r="J80" s="6" t="str">
        <f t="shared" ca="1" si="18"/>
        <v>=C75</v>
      </c>
      <c r="K80" s="1" t="str">
        <f t="shared" ca="1" si="18"/>
        <v>=C76</v>
      </c>
      <c r="L80" s="7" t="str">
        <f t="shared" ca="1" si="18"/>
        <v>=C77</v>
      </c>
      <c r="N80" s="6" t="str">
        <f t="shared" ca="1" si="19"/>
        <v>=B80*F65+C80*F66+D80*F67</v>
      </c>
      <c r="O80" s="1" t="str">
        <f t="shared" ca="1" si="19"/>
        <v>=B80*G65+C80*G66+D80*G67</v>
      </c>
      <c r="P80" s="7" t="str">
        <f t="shared" ca="1" si="19"/>
        <v>=B80*H65+C80*H66+D80*H67</v>
      </c>
    </row>
    <row r="81" spans="1:16" ht="15.75" thickBot="1" x14ac:dyDescent="0.3">
      <c r="B81" s="8">
        <f>D75</f>
        <v>0</v>
      </c>
      <c r="C81" s="9">
        <f>D76</f>
        <v>0</v>
      </c>
      <c r="D81" s="10">
        <f>D77</f>
        <v>1</v>
      </c>
      <c r="F81" s="8">
        <f>B81*F65+C81*F66+D81*F67</f>
        <v>0.31647830219628126</v>
      </c>
      <c r="G81" s="9">
        <f>B81*G65+C81*G66+D81*G67</f>
        <v>0</v>
      </c>
      <c r="H81" s="10">
        <f>B81*H65+C81*H66+D81*H67</f>
        <v>-6.9957206455066494</v>
      </c>
      <c r="I81" s="14"/>
      <c r="J81" s="8" t="str">
        <f t="shared" ca="1" si="18"/>
        <v>=D75</v>
      </c>
      <c r="K81" s="9" t="str">
        <f t="shared" ca="1" si="18"/>
        <v>=D76</v>
      </c>
      <c r="L81" s="10" t="str">
        <f t="shared" ca="1" si="18"/>
        <v>=D77</v>
      </c>
      <c r="N81" s="8" t="str">
        <f t="shared" ca="1" si="19"/>
        <v>=B81*F65+C81*F66+D81*F67</v>
      </c>
      <c r="O81" s="9" t="str">
        <f t="shared" ca="1" si="19"/>
        <v>=B81*G65+C81*G66+D81*G67</v>
      </c>
      <c r="P81" s="10" t="str">
        <f t="shared" ca="1" si="19"/>
        <v>=B81*H65+C81*H66+D81*H67</v>
      </c>
    </row>
    <row r="82" spans="1:16" ht="15.75" thickBot="1" x14ac:dyDescent="0.3">
      <c r="B82" s="14"/>
      <c r="C82" s="14"/>
      <c r="D82" s="14"/>
      <c r="F82" s="14"/>
      <c r="G82" s="14"/>
      <c r="H82" s="14"/>
      <c r="I82" s="14"/>
      <c r="J82" s="14"/>
      <c r="K82" s="14"/>
      <c r="L82" s="14"/>
      <c r="N82" s="14"/>
      <c r="O82" s="14"/>
      <c r="P82" s="14"/>
    </row>
    <row r="83" spans="1:16" ht="15.75" thickBot="1" x14ac:dyDescent="0.3">
      <c r="A83" s="38" t="s">
        <v>100</v>
      </c>
      <c r="B83">
        <f>MAX(ABS(G75),ABS(H75),ABS(H76))</f>
        <v>0.28709733748861205</v>
      </c>
      <c r="E83" s="38" t="s">
        <v>126</v>
      </c>
      <c r="F83" s="14">
        <f>1/2*ATAN((2*H75)/(F75-H77))</f>
        <v>1.1963951977886897E-2</v>
      </c>
      <c r="G83" s="14"/>
      <c r="H83" s="14"/>
      <c r="I83" s="14"/>
      <c r="J83" s="40" t="str">
        <f ca="1">_xlfn.FORMULATEXT(B83)</f>
        <v>=МАКС(ABS(G75);ABS(H75);ABS(H76))</v>
      </c>
      <c r="K83" s="14"/>
      <c r="L83" s="14"/>
      <c r="N83" s="40" t="str">
        <f ca="1">_xlfn.FORMULATEXT(F83)</f>
        <v>=1/2*ATAN((2*H75)/(F75-H77))</v>
      </c>
      <c r="O83" s="14"/>
      <c r="P83" s="14"/>
    </row>
    <row r="84" spans="1:16" ht="15.75" thickBot="1" x14ac:dyDescent="0.3"/>
    <row r="85" spans="1:16" x14ac:dyDescent="0.25">
      <c r="B85" s="3">
        <f>COS(F83)</f>
        <v>0.99992843278019616</v>
      </c>
      <c r="C85" s="4">
        <v>0</v>
      </c>
      <c r="D85" s="5">
        <f>-SIN(F83)</f>
        <v>-1.1963666567598171E-2</v>
      </c>
      <c r="F85" s="3">
        <f>F89*B85+G89*B86+H89*B87</f>
        <v>16.999999153961859</v>
      </c>
      <c r="G85" s="4">
        <f>F89*C85+G89*C86+H89*C87</f>
        <v>-1.5931738815257968E-3</v>
      </c>
      <c r="H85" s="5">
        <f>F89*D85+G89*D86+H89*D87</f>
        <v>0</v>
      </c>
      <c r="I85" s="14"/>
      <c r="J85" s="3" t="str">
        <f t="shared" ref="J85:L87" ca="1" si="20">_xlfn.FORMULATEXT(B85)</f>
        <v>=COS(F83)</v>
      </c>
      <c r="K85" s="4" t="e">
        <f t="shared" ca="1" si="20"/>
        <v>#N/A</v>
      </c>
      <c r="L85" s="5" t="str">
        <f t="shared" ca="1" si="20"/>
        <v>=-SIN(F83)</v>
      </c>
      <c r="N85" s="3" t="str">
        <f t="shared" ref="N85:P87" ca="1" si="21">_xlfn.FORMULATEXT(F85)</f>
        <v>=F89*B85+G89*B86+H89*B87</v>
      </c>
      <c r="O85" s="4" t="str">
        <f t="shared" ca="1" si="21"/>
        <v>=F89*C85+G89*C86+H89*C87</v>
      </c>
      <c r="P85" s="5" t="str">
        <f t="shared" ca="1" si="21"/>
        <v>=F89*D85+G89*D86+H89*D87</v>
      </c>
    </row>
    <row r="86" spans="1:16" x14ac:dyDescent="0.25">
      <c r="A86" s="38" t="s">
        <v>116</v>
      </c>
      <c r="B86" s="6">
        <v>0</v>
      </c>
      <c r="C86" s="1">
        <v>1</v>
      </c>
      <c r="D86" s="7">
        <v>0</v>
      </c>
      <c r="E86" s="38" t="s">
        <v>108</v>
      </c>
      <c r="F86" s="6">
        <f>F90*B85+G90*B86+H90*B87</f>
        <v>-1.5931738815257968E-3</v>
      </c>
      <c r="G86" s="1">
        <f>F90*C85+G90*C86+H90*C87</f>
        <v>13.999156474195107</v>
      </c>
      <c r="H86" s="7">
        <f>F90*D85+G90*D86+H90*D87</f>
        <v>-0.13315816296785538</v>
      </c>
      <c r="I86" s="14"/>
      <c r="J86" s="6" t="e">
        <f t="shared" ca="1" si="20"/>
        <v>#N/A</v>
      </c>
      <c r="K86" s="1" t="e">
        <f t="shared" ca="1" si="20"/>
        <v>#N/A</v>
      </c>
      <c r="L86" s="7" t="e">
        <f t="shared" ca="1" si="20"/>
        <v>#N/A</v>
      </c>
      <c r="N86" s="6" t="str">
        <f t="shared" ca="1" si="21"/>
        <v>=F90*B85+G90*B86+H90*B87</v>
      </c>
      <c r="O86" s="1" t="str">
        <f t="shared" ca="1" si="21"/>
        <v>=F90*C85+G90*C86+H90*C87</v>
      </c>
      <c r="P86" s="7" t="str">
        <f t="shared" ca="1" si="21"/>
        <v>=F90*D85+G90*D86+H90*D87</v>
      </c>
    </row>
    <row r="87" spans="1:16" ht="15.75" thickBot="1" x14ac:dyDescent="0.3">
      <c r="B87" s="8">
        <f>SIN(F83)</f>
        <v>1.1963666567598171E-2</v>
      </c>
      <c r="C87" s="9">
        <v>0</v>
      </c>
      <c r="D87" s="10">
        <f>COS(F83)</f>
        <v>0.99992843278019616</v>
      </c>
      <c r="F87" s="8">
        <f>F91*B85+G91*B86+H91*B87</f>
        <v>0</v>
      </c>
      <c r="G87" s="9">
        <f>F91*C85+G91*C86+H91*C87</f>
        <v>-0.13315816296785538</v>
      </c>
      <c r="H87" s="10">
        <f>F91*D85+G91*D86+H91*D87</f>
        <v>-6.9991556281569665</v>
      </c>
      <c r="I87" s="14"/>
      <c r="J87" s="8" t="str">
        <f t="shared" ca="1" si="20"/>
        <v>=SIN(F83)</v>
      </c>
      <c r="K87" s="9" t="e">
        <f t="shared" ca="1" si="20"/>
        <v>#N/A</v>
      </c>
      <c r="L87" s="10" t="str">
        <f t="shared" ca="1" si="20"/>
        <v>=COS(F83)</v>
      </c>
      <c r="N87" s="8" t="str">
        <f t="shared" ca="1" si="21"/>
        <v>=F91*B85+G91*B86+H91*B87</v>
      </c>
      <c r="O87" s="9" t="str">
        <f t="shared" ca="1" si="21"/>
        <v>=F91*C85+G91*C86+H91*C87</v>
      </c>
      <c r="P87" s="10" t="str">
        <f t="shared" ca="1" si="21"/>
        <v>=F91*D85+G91*D86+H91*D87</v>
      </c>
    </row>
    <row r="88" spans="1:16" ht="15.75" thickBot="1" x14ac:dyDescent="0.3"/>
    <row r="89" spans="1:16" x14ac:dyDescent="0.25">
      <c r="B89" s="3">
        <f>B85</f>
        <v>0.99992843278019616</v>
      </c>
      <c r="C89" s="4">
        <f>B86</f>
        <v>0</v>
      </c>
      <c r="D89" s="5">
        <f>B87</f>
        <v>1.1963666567598171E-2</v>
      </c>
      <c r="F89" s="3">
        <f>B89*F75+C89*F76+D89*F77</f>
        <v>16.998782511285743</v>
      </c>
      <c r="G89" s="4">
        <f>B89*G75+C89*G76+D89*G77</f>
        <v>-1.5931738815257968E-3</v>
      </c>
      <c r="H89" s="5">
        <f>B89*H75+C89*H76+D89*H77</f>
        <v>0.20338232152745073</v>
      </c>
      <c r="I89" s="14"/>
      <c r="J89" s="3" t="str">
        <f t="shared" ref="J89:L91" ca="1" si="22">_xlfn.FORMULATEXT(B89)</f>
        <v>=B85</v>
      </c>
      <c r="K89" s="4" t="str">
        <f t="shared" ca="1" si="22"/>
        <v>=B86</v>
      </c>
      <c r="L89" s="5" t="str">
        <f t="shared" ca="1" si="22"/>
        <v>=B87</v>
      </c>
      <c r="N89" s="3" t="str">
        <f t="shared" ref="N89:P91" ca="1" si="23">_xlfn.FORMULATEXT(F89)</f>
        <v>=B89*F75+C89*F76+D89*F77</v>
      </c>
      <c r="O89" s="4" t="str">
        <f t="shared" ca="1" si="23"/>
        <v>=B89*G75+C89*G76+D89*G77</v>
      </c>
      <c r="P89" s="5" t="str">
        <f t="shared" ca="1" si="23"/>
        <v>=B89*H75+C89*H76+D89*H77</v>
      </c>
    </row>
    <row r="90" spans="1:16" x14ac:dyDescent="0.25">
      <c r="A90" s="38" t="s">
        <v>117</v>
      </c>
      <c r="B90" s="6">
        <f>C85</f>
        <v>0</v>
      </c>
      <c r="C90" s="1">
        <f>C86</f>
        <v>1</v>
      </c>
      <c r="D90" s="7">
        <f>C87</f>
        <v>0</v>
      </c>
      <c r="E90" s="38" t="s">
        <v>123</v>
      </c>
      <c r="F90" s="6">
        <f>B90*F75+C90*F76+D90*F77</f>
        <v>8.8817841970012523E-16</v>
      </c>
      <c r="G90" s="1">
        <f>B90*G75+C90*G76+D90*G77</f>
        <v>13.999156474195107</v>
      </c>
      <c r="H90" s="7">
        <f>B90*H75+C90*H76+D90*H77</f>
        <v>-0.13316769340944037</v>
      </c>
      <c r="I90" s="14"/>
      <c r="J90" s="6" t="str">
        <f t="shared" ca="1" si="22"/>
        <v>=C85</v>
      </c>
      <c r="K90" s="1" t="str">
        <f t="shared" ca="1" si="22"/>
        <v>=C86</v>
      </c>
      <c r="L90" s="7" t="str">
        <f t="shared" ca="1" si="22"/>
        <v>=C87</v>
      </c>
      <c r="N90" s="6" t="str">
        <f t="shared" ca="1" si="23"/>
        <v>=B90*F75+C90*F76+D90*F77</v>
      </c>
      <c r="O90" s="1" t="str">
        <f t="shared" ca="1" si="23"/>
        <v>=B90*G75+C90*G76+D90*G77</v>
      </c>
      <c r="P90" s="7" t="str">
        <f t="shared" ca="1" si="23"/>
        <v>=B90*H75+C90*H76+D90*H77</v>
      </c>
    </row>
    <row r="91" spans="1:16" ht="15.75" thickBot="1" x14ac:dyDescent="0.3">
      <c r="B91" s="8">
        <f>D85</f>
        <v>-1.1963666567598171E-2</v>
      </c>
      <c r="C91" s="9">
        <f>D86</f>
        <v>0</v>
      </c>
      <c r="D91" s="10">
        <f>D87</f>
        <v>0.99992843278019616</v>
      </c>
      <c r="F91" s="8">
        <f>B91*F75+C91*F76+D91*F77</f>
        <v>8.3735564189998113E-2</v>
      </c>
      <c r="G91" s="9">
        <f>B91*G75+C91*G76+D91*G77</f>
        <v>-0.13315816296785538</v>
      </c>
      <c r="H91" s="10">
        <f>B91*H75+C91*H76+D91*H77</f>
        <v>-6.9986547180476855</v>
      </c>
      <c r="I91" s="14"/>
      <c r="J91" s="8" t="str">
        <f t="shared" ca="1" si="22"/>
        <v>=D85</v>
      </c>
      <c r="K91" s="9" t="str">
        <f t="shared" ca="1" si="22"/>
        <v>=D86</v>
      </c>
      <c r="L91" s="10" t="str">
        <f t="shared" ca="1" si="22"/>
        <v>=D87</v>
      </c>
      <c r="N91" s="8" t="str">
        <f t="shared" ca="1" si="23"/>
        <v>=B91*F75+C91*F76+D91*F77</v>
      </c>
      <c r="O91" s="9" t="str">
        <f t="shared" ca="1" si="23"/>
        <v>=B91*G75+C91*G76+D91*G77</v>
      </c>
      <c r="P91" s="10" t="str">
        <f t="shared" ca="1" si="23"/>
        <v>=B91*H75+C91*H76+D91*H77</v>
      </c>
    </row>
    <row r="92" spans="1:16" ht="15.75" thickBot="1" x14ac:dyDescent="0.3">
      <c r="B92" s="14"/>
      <c r="C92" s="14"/>
      <c r="D92" s="14"/>
      <c r="F92" s="14"/>
      <c r="G92" s="14"/>
      <c r="H92" s="14"/>
      <c r="I92" s="14"/>
      <c r="J92" s="14"/>
      <c r="K92" s="14"/>
      <c r="L92" s="14"/>
      <c r="N92" s="14"/>
      <c r="O92" s="14"/>
      <c r="P92" s="14"/>
    </row>
    <row r="93" spans="1:16" ht="15.75" thickBot="1" x14ac:dyDescent="0.3">
      <c r="A93" s="38" t="s">
        <v>127</v>
      </c>
      <c r="B93">
        <f>MAX(ABS(G85),ABS(H85),ABS(H86))</f>
        <v>0.13315816296785538</v>
      </c>
      <c r="E93" s="38" t="s">
        <v>126</v>
      </c>
      <c r="F93" s="14">
        <f>1/2*ATAN((2*H86)/(G86-H87))</f>
        <v>-6.3410346229999205E-3</v>
      </c>
      <c r="G93" s="14"/>
      <c r="H93" s="14"/>
      <c r="I93" s="14"/>
      <c r="J93" s="40" t="str">
        <f ca="1">_xlfn.FORMULATEXT(B93)</f>
        <v>=МАКС(ABS(G85);ABS(H85);ABS(H86))</v>
      </c>
      <c r="K93" s="14"/>
      <c r="L93" s="14"/>
      <c r="N93" s="40" t="str">
        <f ca="1">_xlfn.FORMULATEXT(F93)</f>
        <v>=1/2*ATAN((2*H86)/(G86-H87))</v>
      </c>
      <c r="O93" s="14"/>
      <c r="P93" s="14"/>
    </row>
    <row r="94" spans="1:16" ht="15.75" thickBot="1" x14ac:dyDescent="0.3"/>
    <row r="95" spans="1:16" x14ac:dyDescent="0.25">
      <c r="B95" s="3">
        <v>1</v>
      </c>
      <c r="C95" s="4">
        <v>0</v>
      </c>
      <c r="D95" s="5">
        <v>0</v>
      </c>
      <c r="F95" s="3">
        <f>F99*B95+G99*B96+H99*B97</f>
        <v>16.999999153961859</v>
      </c>
      <c r="G95" s="4">
        <f>F99*C95+G99*C96+H99*C97</f>
        <v>-1.593141851891791E-3</v>
      </c>
      <c r="H95" s="5">
        <f>F99*D95+G99*D96+H99*D97</f>
        <v>-1.0102303042784117E-5</v>
      </c>
      <c r="I95" s="14"/>
      <c r="J95" s="3" t="e">
        <f t="shared" ref="J95:L97" ca="1" si="24">_xlfn.FORMULATEXT(B95)</f>
        <v>#N/A</v>
      </c>
      <c r="K95" s="4" t="e">
        <f t="shared" ca="1" si="24"/>
        <v>#N/A</v>
      </c>
      <c r="L95" s="5" t="e">
        <f t="shared" ca="1" si="24"/>
        <v>#N/A</v>
      </c>
      <c r="N95" s="3" t="str">
        <f t="shared" ref="N95:P97" ca="1" si="25">_xlfn.FORMULATEXT(F95)</f>
        <v>=F99*B95+G99*B96+H99*B97</v>
      </c>
      <c r="O95" s="4" t="str">
        <f t="shared" ca="1" si="25"/>
        <v>=F99*C95+G99*C96+H99*C97</v>
      </c>
      <c r="P95" s="5" t="str">
        <f t="shared" ca="1" si="25"/>
        <v>=F99*D95+G99*D96+H99*D97</v>
      </c>
    </row>
    <row r="96" spans="1:16" x14ac:dyDescent="0.25">
      <c r="A96" s="38" t="s">
        <v>118</v>
      </c>
      <c r="B96" s="6">
        <v>0</v>
      </c>
      <c r="C96" s="1">
        <f>COS(F93)</f>
        <v>0.99997989570731904</v>
      </c>
      <c r="D96" s="7">
        <f>-SIN(F93)</f>
        <v>6.3409921289376463E-3</v>
      </c>
      <c r="E96" s="38" t="s">
        <v>109</v>
      </c>
      <c r="F96" s="6">
        <f>F100*B95+G100*B96+H100*B97</f>
        <v>-1.593141851891791E-3</v>
      </c>
      <c r="G96" s="1">
        <f>F100*C95+G100*C96+H100*C97</f>
        <v>14.000000846033888</v>
      </c>
      <c r="H96" s="7">
        <f>F100*D95+G100*D96+H100*D97</f>
        <v>0</v>
      </c>
      <c r="I96" s="14"/>
      <c r="J96" s="6" t="e">
        <f t="shared" ca="1" si="24"/>
        <v>#N/A</v>
      </c>
      <c r="K96" s="1" t="str">
        <f t="shared" ca="1" si="24"/>
        <v>=COS(F93)</v>
      </c>
      <c r="L96" s="7" t="str">
        <f t="shared" ca="1" si="24"/>
        <v>=-SIN(F93)</v>
      </c>
      <c r="N96" s="6" t="str">
        <f t="shared" ca="1" si="25"/>
        <v>=F100*B95+G100*B96+H100*B97</v>
      </c>
      <c r="O96" s="1" t="str">
        <f t="shared" ca="1" si="25"/>
        <v>=F100*C95+G100*C96+H100*C97</v>
      </c>
      <c r="P96" s="7" t="str">
        <f t="shared" ca="1" si="25"/>
        <v>=F100*D95+G100*D96+H100*D97</v>
      </c>
    </row>
    <row r="97" spans="1:16" ht="15.75" thickBot="1" x14ac:dyDescent="0.3">
      <c r="B97" s="8">
        <v>0</v>
      </c>
      <c r="C97" s="9">
        <f>SIN(F93)</f>
        <v>-6.3409921289376463E-3</v>
      </c>
      <c r="D97" s="10">
        <f>COS(F93)</f>
        <v>0.99997989570731904</v>
      </c>
      <c r="F97" s="8">
        <f>F101*B95+G101*B96+H101*B97</f>
        <v>-1.0102303042784117E-5</v>
      </c>
      <c r="G97" s="9">
        <f>F101*C95+G101*C96+H101*C97</f>
        <v>0</v>
      </c>
      <c r="H97" s="10">
        <f>F101*D95+G101*D96+H101*D97</f>
        <v>-6.9999999999957474</v>
      </c>
      <c r="I97" s="14"/>
      <c r="J97" s="8" t="e">
        <f t="shared" ca="1" si="24"/>
        <v>#N/A</v>
      </c>
      <c r="K97" s="9" t="str">
        <f t="shared" ca="1" si="24"/>
        <v>=SIN(F93)</v>
      </c>
      <c r="L97" s="10" t="str">
        <f t="shared" ca="1" si="24"/>
        <v>=COS(F93)</v>
      </c>
      <c r="N97" s="8" t="str">
        <f t="shared" ca="1" si="25"/>
        <v>=F101*B95+G101*B96+H101*B97</v>
      </c>
      <c r="O97" s="9" t="str">
        <f t="shared" ca="1" si="25"/>
        <v>=F101*C95+G101*C96+H101*C97</v>
      </c>
      <c r="P97" s="10" t="str">
        <f t="shared" ca="1" si="25"/>
        <v>=F101*D95+G101*D96+H101*D97</v>
      </c>
    </row>
    <row r="98" spans="1:16" ht="15.75" thickBot="1" x14ac:dyDescent="0.3"/>
    <row r="99" spans="1:16" x14ac:dyDescent="0.25">
      <c r="B99" s="3">
        <f>B95</f>
        <v>1</v>
      </c>
      <c r="C99" s="4">
        <f>B96</f>
        <v>0</v>
      </c>
      <c r="D99" s="5">
        <f>B97</f>
        <v>0</v>
      </c>
      <c r="F99" s="3">
        <f>B99*F85+C99*F86+D99*F87</f>
        <v>16.999999153961859</v>
      </c>
      <c r="G99" s="4">
        <f>B99*G85+C99*G86+D99*G87</f>
        <v>-1.5931738815257968E-3</v>
      </c>
      <c r="H99" s="5">
        <f>B99*H85+C99*H86+D99*H87</f>
        <v>0</v>
      </c>
      <c r="I99" s="14"/>
      <c r="J99" s="3" t="str">
        <f t="shared" ref="J99:L101" ca="1" si="26">_xlfn.FORMULATEXT(B99)</f>
        <v>=B95</v>
      </c>
      <c r="K99" s="4" t="str">
        <f t="shared" ca="1" si="26"/>
        <v>=B96</v>
      </c>
      <c r="L99" s="5" t="str">
        <f t="shared" ca="1" si="26"/>
        <v>=B97</v>
      </c>
      <c r="N99" s="3" t="str">
        <f t="shared" ref="N99:P101" ca="1" si="27">_xlfn.FORMULATEXT(F99)</f>
        <v>=B99*F85+C99*F86+D99*F87</v>
      </c>
      <c r="O99" s="4" t="str">
        <f t="shared" ca="1" si="27"/>
        <v>=B99*G85+C99*G86+D99*G87</v>
      </c>
      <c r="P99" s="5" t="str">
        <f t="shared" ca="1" si="27"/>
        <v>=B99*H85+C99*H86+D99*H87</v>
      </c>
    </row>
    <row r="100" spans="1:16" x14ac:dyDescent="0.25">
      <c r="A100" s="38" t="s">
        <v>119</v>
      </c>
      <c r="B100" s="6">
        <f>C95</f>
        <v>0</v>
      </c>
      <c r="C100" s="1">
        <f>C96</f>
        <v>0.99997989570731904</v>
      </c>
      <c r="D100" s="7">
        <f>C97</f>
        <v>-6.3409921289376463E-3</v>
      </c>
      <c r="E100" s="38" t="s">
        <v>124</v>
      </c>
      <c r="F100" s="6">
        <f>B100*F85+C100*F86+D100*F87</f>
        <v>-1.593141851891791E-3</v>
      </c>
      <c r="G100" s="1">
        <f>B100*G85+C100*G86+D100*G87</f>
        <v>13.999719385919347</v>
      </c>
      <c r="H100" s="7">
        <f>B100*H85+C100*H86+D100*H87</f>
        <v>-8.877389516982126E-2</v>
      </c>
      <c r="I100" s="14"/>
      <c r="J100" s="6" t="str">
        <f t="shared" ca="1" si="26"/>
        <v>=C95</v>
      </c>
      <c r="K100" s="1" t="str">
        <f t="shared" ca="1" si="26"/>
        <v>=C96</v>
      </c>
      <c r="L100" s="7" t="str">
        <f t="shared" ca="1" si="26"/>
        <v>=C97</v>
      </c>
      <c r="N100" s="6" t="str">
        <f t="shared" ca="1" si="27"/>
        <v>=B100*F85+C100*F86+D100*F87</v>
      </c>
      <c r="O100" s="1" t="str">
        <f t="shared" ca="1" si="27"/>
        <v>=B100*G85+C100*G86+D100*G87</v>
      </c>
      <c r="P100" s="7" t="str">
        <f t="shared" ca="1" si="27"/>
        <v>=B100*H85+C100*H86+D100*H87</v>
      </c>
    </row>
    <row r="101" spans="1:16" ht="15.75" thickBot="1" x14ac:dyDescent="0.3">
      <c r="B101" s="8">
        <f>D95</f>
        <v>0</v>
      </c>
      <c r="C101" s="9">
        <f>D96</f>
        <v>6.3409921289376463E-3</v>
      </c>
      <c r="D101" s="10">
        <f>D97</f>
        <v>0.99997989570731904</v>
      </c>
      <c r="F101" s="8">
        <f>B101*F85+C101*F86+D101*F87</f>
        <v>-1.0102303042784117E-5</v>
      </c>
      <c r="G101" s="9">
        <f>B101*G85+C101*G86+D101*G87</f>
        <v>-4.4386944902536543E-2</v>
      </c>
      <c r="H101" s="10">
        <f>B101*H85+C101*H86+D101*H87</f>
        <v>-6.999859269946981</v>
      </c>
      <c r="I101" s="14"/>
      <c r="J101" s="8" t="str">
        <f t="shared" ca="1" si="26"/>
        <v>=D95</v>
      </c>
      <c r="K101" s="9" t="str">
        <f t="shared" ca="1" si="26"/>
        <v>=D96</v>
      </c>
      <c r="L101" s="10" t="str">
        <f t="shared" ca="1" si="26"/>
        <v>=D97</v>
      </c>
      <c r="N101" s="8" t="str">
        <f t="shared" ca="1" si="27"/>
        <v>=B101*F85+C101*F86+D101*F87</v>
      </c>
      <c r="O101" s="9" t="str">
        <f t="shared" ca="1" si="27"/>
        <v>=B101*G85+C101*G86+D101*G87</v>
      </c>
      <c r="P101" s="10" t="str">
        <f t="shared" ca="1" si="27"/>
        <v>=B101*H85+C101*H86+D101*H87</v>
      </c>
    </row>
    <row r="102" spans="1:16" ht="15.75" thickBot="1" x14ac:dyDescent="0.3">
      <c r="B102" s="14"/>
      <c r="C102" s="14"/>
      <c r="D102" s="14"/>
      <c r="F102" s="14"/>
      <c r="G102" s="14"/>
      <c r="H102" s="14"/>
      <c r="I102" s="14"/>
      <c r="J102" s="14"/>
      <c r="K102" s="14"/>
      <c r="L102" s="14"/>
      <c r="N102" s="14"/>
      <c r="O102" s="14"/>
      <c r="P102" s="14"/>
    </row>
    <row r="103" spans="1:16" ht="15.75" thickBot="1" x14ac:dyDescent="0.3">
      <c r="A103" s="38" t="s">
        <v>128</v>
      </c>
      <c r="B103">
        <f>MAX(ABS(G95),ABS(H95),ABS(H96))</f>
        <v>1.593141851891791E-3</v>
      </c>
      <c r="E103" s="38" t="s">
        <v>126</v>
      </c>
      <c r="F103" s="14">
        <f>1/2*ATAN((2*G99)/(F99-G100))</f>
        <v>-5.3100824114014813E-4</v>
      </c>
      <c r="G103" s="14"/>
      <c r="H103" s="14"/>
      <c r="I103" s="14"/>
      <c r="J103" s="40" t="str">
        <f ca="1">_xlfn.FORMULATEXT(B103)</f>
        <v>=МАКС(ABS(G95);ABS(H95);ABS(H96))</v>
      </c>
      <c r="K103" s="14"/>
      <c r="L103" s="14"/>
      <c r="N103" s="40" t="str">
        <f ca="1">_xlfn.FORMULATEXT(F103)</f>
        <v>=1/2*ATAN((2*G99)/(F99-G100))</v>
      </c>
      <c r="O103" s="14"/>
      <c r="P103" s="14"/>
    </row>
    <row r="104" spans="1:16" ht="15.75" thickBot="1" x14ac:dyDescent="0.3"/>
    <row r="105" spans="1:16" x14ac:dyDescent="0.25">
      <c r="B105" s="3">
        <f>COS(F103)</f>
        <v>0.99999985901512722</v>
      </c>
      <c r="C105" s="4">
        <f>-SIN(F103)</f>
        <v>5.3100821618543817E-4</v>
      </c>
      <c r="D105" s="5">
        <v>0</v>
      </c>
      <c r="F105" s="3">
        <f>F109*B105+G109*B106+H109*B107</f>
        <v>16.999999999995747</v>
      </c>
      <c r="G105" s="4">
        <f>F109*C105+G109*C106+H109*C107</f>
        <v>-1.1742799633542023E-7</v>
      </c>
      <c r="H105" s="5">
        <f>F109*D105+G109*D106+H109*D107</f>
        <v>-1.0102301618512207E-5</v>
      </c>
      <c r="I105" s="14"/>
      <c r="J105" s="3" t="str">
        <f t="shared" ref="J105:L107" ca="1" si="28">_xlfn.FORMULATEXT(B105)</f>
        <v>=COS(F103)</v>
      </c>
      <c r="K105" s="4" t="str">
        <f t="shared" ca="1" si="28"/>
        <v>=-SIN(F103)</v>
      </c>
      <c r="L105" s="5" t="e">
        <f t="shared" ca="1" si="28"/>
        <v>#N/A</v>
      </c>
      <c r="N105" s="3" t="str">
        <f t="shared" ref="N105:P107" ca="1" si="29">_xlfn.FORMULATEXT(F105)</f>
        <v>=F109*B105+G109*B106+H109*B107</v>
      </c>
      <c r="O105" s="4" t="str">
        <f t="shared" ca="1" si="29"/>
        <v>=F109*C105+G109*C106+H109*C107</v>
      </c>
      <c r="P105" s="5" t="str">
        <f t="shared" ca="1" si="29"/>
        <v>=F109*D105+G109*D106+H109*D107</v>
      </c>
    </row>
    <row r="106" spans="1:16" x14ac:dyDescent="0.25">
      <c r="A106" s="38" t="s">
        <v>120</v>
      </c>
      <c r="B106" s="6">
        <f>SIN(F103)</f>
        <v>-5.3100821618543817E-4</v>
      </c>
      <c r="C106" s="1">
        <f>COS(F103)</f>
        <v>0.99999985901512722</v>
      </c>
      <c r="D106" s="7">
        <v>0</v>
      </c>
      <c r="E106" s="38" t="s">
        <v>110</v>
      </c>
      <c r="F106" s="6">
        <f>F110*B105+G110*B106+H110*B107</f>
        <v>-1.1742799633542023E-7</v>
      </c>
      <c r="G106" s="1">
        <f>F110*C105+G110*C106+H110*C107</f>
        <v>14.000000000000002</v>
      </c>
      <c r="H106" s="7">
        <f>F110*D105+G110*D106+H110*D107</f>
        <v>-5.3644059181135179E-9</v>
      </c>
      <c r="I106" s="14"/>
      <c r="J106" s="6" t="str">
        <f t="shared" ca="1" si="28"/>
        <v>=SIN(F103)</v>
      </c>
      <c r="K106" s="1" t="str">
        <f t="shared" ca="1" si="28"/>
        <v>=COS(F103)</v>
      </c>
      <c r="L106" s="7" t="e">
        <f t="shared" ca="1" si="28"/>
        <v>#N/A</v>
      </c>
      <c r="N106" s="6" t="str">
        <f t="shared" ca="1" si="29"/>
        <v>=F110*B105+G110*B106+H110*B107</v>
      </c>
      <c r="O106" s="1" t="str">
        <f t="shared" ca="1" si="29"/>
        <v>=F110*C105+G110*C106+H110*C107</v>
      </c>
      <c r="P106" s="7" t="str">
        <f t="shared" ca="1" si="29"/>
        <v>=F110*D105+G110*D106+H110*D107</v>
      </c>
    </row>
    <row r="107" spans="1:16" ht="15.75" thickBot="1" x14ac:dyDescent="0.3">
      <c r="B107" s="8">
        <v>0</v>
      </c>
      <c r="C107" s="9">
        <v>0</v>
      </c>
      <c r="D107" s="10">
        <v>1</v>
      </c>
      <c r="F107" s="8">
        <f>F111*B105+G111*B106+H111*B107</f>
        <v>-1.0102301618512207E-5</v>
      </c>
      <c r="G107" s="9">
        <f>F111*C105+G111*C106+H111*C107</f>
        <v>-5.3644059181135179E-9</v>
      </c>
      <c r="H107" s="10">
        <f>F111*D105+G111*D106+H111*D107</f>
        <v>-6.9999999999957474</v>
      </c>
      <c r="I107" s="14"/>
      <c r="J107" s="8" t="e">
        <f t="shared" ca="1" si="28"/>
        <v>#N/A</v>
      </c>
      <c r="K107" s="9" t="e">
        <f t="shared" ca="1" si="28"/>
        <v>#N/A</v>
      </c>
      <c r="L107" s="10" t="e">
        <f t="shared" ca="1" si="28"/>
        <v>#N/A</v>
      </c>
      <c r="N107" s="8" t="str">
        <f t="shared" ca="1" si="29"/>
        <v>=F111*B105+G111*B106+H111*B107</v>
      </c>
      <c r="O107" s="9" t="str">
        <f t="shared" ca="1" si="29"/>
        <v>=F111*C105+G111*C106+H111*C107</v>
      </c>
      <c r="P107" s="10" t="str">
        <f t="shared" ca="1" si="29"/>
        <v>=F111*D105+G111*D106+H111*D107</v>
      </c>
    </row>
    <row r="108" spans="1:16" ht="15.75" thickBot="1" x14ac:dyDescent="0.3"/>
    <row r="109" spans="1:16" x14ac:dyDescent="0.25">
      <c r="B109" s="3">
        <f>B105</f>
        <v>0.99999985901512722</v>
      </c>
      <c r="C109" s="4">
        <f>B106</f>
        <v>-5.3100821618543817E-4</v>
      </c>
      <c r="D109" s="5">
        <f>B107</f>
        <v>0</v>
      </c>
      <c r="F109" s="3">
        <f>B109*F95+C109*F96+D109*F97</f>
        <v>16.999997603190554</v>
      </c>
      <c r="G109" s="4">
        <f>B109*G95+C109*G96+D109*G97</f>
        <v>-9.0272571031299702E-3</v>
      </c>
      <c r="H109" s="5">
        <f>B109*H95+C109*H96+D109*H97</f>
        <v>-1.0102301618512207E-5</v>
      </c>
      <c r="I109" s="14"/>
      <c r="J109" s="3" t="str">
        <f t="shared" ref="J109:L111" ca="1" si="30">_xlfn.FORMULATEXT(B109)</f>
        <v>=B105</v>
      </c>
      <c r="K109" s="4" t="str">
        <f t="shared" ca="1" si="30"/>
        <v>=B106</v>
      </c>
      <c r="L109" s="5" t="str">
        <f t="shared" ca="1" si="30"/>
        <v>=B107</v>
      </c>
      <c r="N109" s="3" t="str">
        <f t="shared" ref="N109:P111" ca="1" si="31">_xlfn.FORMULATEXT(F109)</f>
        <v>=B109*F95+C109*F96+D109*F97</v>
      </c>
      <c r="O109" s="4" t="str">
        <f t="shared" ca="1" si="31"/>
        <v>=B109*G95+C109*G96+D109*G97</v>
      </c>
      <c r="P109" s="5" t="str">
        <f t="shared" ca="1" si="31"/>
        <v>=B109*H95+C109*H96+D109*H97</v>
      </c>
    </row>
    <row r="110" spans="1:16" x14ac:dyDescent="0.25">
      <c r="A110" s="38" t="s">
        <v>121</v>
      </c>
      <c r="B110" s="6">
        <f>C105</f>
        <v>5.3100821618543817E-4</v>
      </c>
      <c r="C110" s="1">
        <f>C106</f>
        <v>0.99999985901512722</v>
      </c>
      <c r="D110" s="7">
        <f>C107</f>
        <v>0</v>
      </c>
      <c r="E110" s="38" t="s">
        <v>125</v>
      </c>
      <c r="F110" s="6">
        <f>B110*F95+C110*F96+D110*F97</f>
        <v>7.4339975986163556E-3</v>
      </c>
      <c r="G110" s="1">
        <f>B110*G95+C110*G96+D110*G97</f>
        <v>13.999998026274138</v>
      </c>
      <c r="H110" s="7">
        <f>B110*H95+C110*H96+D110*H97</f>
        <v>-5.3644059181135179E-9</v>
      </c>
      <c r="I110" s="14"/>
      <c r="J110" s="6" t="str">
        <f t="shared" ca="1" si="30"/>
        <v>=C105</v>
      </c>
      <c r="K110" s="1" t="str">
        <f t="shared" ca="1" si="30"/>
        <v>=C106</v>
      </c>
      <c r="L110" s="7" t="str">
        <f t="shared" ca="1" si="30"/>
        <v>=C107</v>
      </c>
      <c r="N110" s="6" t="str">
        <f t="shared" ca="1" si="31"/>
        <v>=B110*F95+C110*F96+D110*F97</v>
      </c>
      <c r="O110" s="1" t="str">
        <f t="shared" ca="1" si="31"/>
        <v>=B110*G95+C110*G96+D110*G97</v>
      </c>
      <c r="P110" s="7" t="str">
        <f t="shared" ca="1" si="31"/>
        <v>=B110*H95+C110*H96+D110*H97</v>
      </c>
    </row>
    <row r="111" spans="1:16" ht="15.75" thickBot="1" x14ac:dyDescent="0.3">
      <c r="B111" s="8">
        <f>D105</f>
        <v>0</v>
      </c>
      <c r="C111" s="9">
        <f>D106</f>
        <v>0</v>
      </c>
      <c r="D111" s="10">
        <f>D107</f>
        <v>1</v>
      </c>
      <c r="F111" s="8">
        <f>B111*F95+C111*F96+D111*F97</f>
        <v>-1.0102303042784117E-5</v>
      </c>
      <c r="G111" s="9">
        <f>B111*G95+C111*G96+D111*G97</f>
        <v>0</v>
      </c>
      <c r="H111" s="10">
        <f>B111*H95+C111*H96+D111*H97</f>
        <v>-6.9999999999957474</v>
      </c>
      <c r="I111" s="14"/>
      <c r="J111" s="8" t="str">
        <f t="shared" ca="1" si="30"/>
        <v>=D105</v>
      </c>
      <c r="K111" s="9" t="str">
        <f t="shared" ca="1" si="30"/>
        <v>=D106</v>
      </c>
      <c r="L111" s="10" t="str">
        <f t="shared" ca="1" si="30"/>
        <v>=D107</v>
      </c>
      <c r="N111" s="8" t="str">
        <f t="shared" ca="1" si="31"/>
        <v>=B111*F95+C111*F96+D111*F97</v>
      </c>
      <c r="O111" s="9" t="str">
        <f t="shared" ca="1" si="31"/>
        <v>=B111*G95+C111*G96+D111*G97</v>
      </c>
      <c r="P111" s="10" t="str">
        <f t="shared" ca="1" si="31"/>
        <v>=B111*H95+C111*H96+D111*H97</v>
      </c>
    </row>
    <row r="113" spans="1:16" x14ac:dyDescent="0.25">
      <c r="A113" s="39"/>
      <c r="B113" s="39"/>
      <c r="C113" s="41" t="s">
        <v>140</v>
      </c>
      <c r="D113" s="41"/>
      <c r="E113" s="41"/>
    </row>
    <row r="114" spans="1:16" ht="15.75" thickBot="1" x14ac:dyDescent="0.3">
      <c r="A114" s="38"/>
    </row>
    <row r="115" spans="1:16" x14ac:dyDescent="0.25">
      <c r="B115" s="3">
        <f>B55*B65+C55*B66+D55*B67</f>
        <v>0.83975135526201983</v>
      </c>
      <c r="C115" s="4">
        <f>B55*C65+C55*C66+D55*C67</f>
        <v>0.14475239396252881</v>
      </c>
      <c r="D115" s="5">
        <f>B55*D65+C55*D66+D55*D67</f>
        <v>-0.52332055738115035</v>
      </c>
      <c r="F115" s="3">
        <f>B115*B75+C115*B76+D115*B77</f>
        <v>0.82270006777963389</v>
      </c>
      <c r="G115" s="4">
        <f>B115*C75+C115*C76+D115*C77</f>
        <v>-0.22203646704464569</v>
      </c>
      <c r="H115" s="5">
        <f>B115*D75+C115*D76+D115*D77</f>
        <v>-0.52332055738115035</v>
      </c>
      <c r="J115" s="3" t="str">
        <f t="shared" ref="J115:L117" ca="1" si="32">_xlfn.FORMULATEXT(B115)</f>
        <v>=B55*B65+C55*B66+D55*B67</v>
      </c>
      <c r="K115" s="4" t="str">
        <f t="shared" ca="1" si="32"/>
        <v>=B55*C65+C55*C66+D55*C67</v>
      </c>
      <c r="L115" s="5" t="str">
        <f t="shared" ca="1" si="32"/>
        <v>=B55*D65+C55*D66+D55*D67</v>
      </c>
      <c r="N115" s="3" t="str">
        <f t="shared" ref="N115:P117" ca="1" si="33">_xlfn.FORMULATEXT(F115)</f>
        <v>=B115*B75+C115*B76+D115*B77</v>
      </c>
      <c r="O115" s="4" t="str">
        <f t="shared" ca="1" si="33"/>
        <v>=B115*C75+C115*C76+D115*C77</v>
      </c>
      <c r="P115" s="5" t="str">
        <f t="shared" ca="1" si="33"/>
        <v>=B115*D75+C115*D76+D115*D77</v>
      </c>
    </row>
    <row r="116" spans="1:16" x14ac:dyDescent="0.25">
      <c r="A116" s="38" t="s">
        <v>130</v>
      </c>
      <c r="B116" s="6">
        <f>B56*B65+C56*B66+D56*B67</f>
        <v>0</v>
      </c>
      <c r="C116" s="1">
        <f>B56*C65+C56*C66+D56*C67</f>
        <v>0.96380915419449842</v>
      </c>
      <c r="D116" s="7">
        <f>B56*D65+C56*D66+D56*D67</f>
        <v>0.266593162498376</v>
      </c>
      <c r="E116" s="38" t="s">
        <v>129</v>
      </c>
      <c r="F116" s="6">
        <f>B116*B75+C116*B76+D116*B77</f>
        <v>0.40555147401979819</v>
      </c>
      <c r="G116" s="1">
        <f>B116*C75+C116*C76+D116*C77</f>
        <v>0.87433179493226898</v>
      </c>
      <c r="H116" s="7">
        <f>B116*D75+C116*D76+D116*D77</f>
        <v>0.266593162498376</v>
      </c>
      <c r="J116" s="6" t="str">
        <f t="shared" ca="1" si="32"/>
        <v>=B56*B65+C56*B66+D56*B67</v>
      </c>
      <c r="K116" s="1" t="str">
        <f t="shared" ca="1" si="32"/>
        <v>=B56*C65+C56*C66+D56*C67</v>
      </c>
      <c r="L116" s="7" t="str">
        <f t="shared" ca="1" si="32"/>
        <v>=B56*D65+C56*D66+D56*D67</v>
      </c>
      <c r="N116" s="6" t="str">
        <f t="shared" ca="1" si="33"/>
        <v>=B116*B75+C116*B76+D116*B77</v>
      </c>
      <c r="O116" s="1" t="str">
        <f t="shared" ca="1" si="33"/>
        <v>=B116*C75+C116*C76+D116*C77</v>
      </c>
      <c r="P116" s="7" t="str">
        <f t="shared" ca="1" si="33"/>
        <v>=B116*D75+C116*D76+D116*D77</v>
      </c>
    </row>
    <row r="117" spans="1:16" ht="15.75" thickBot="1" x14ac:dyDescent="0.3">
      <c r="B117" s="8">
        <f>B57*B65+C57*B66+D57*B67</f>
        <v>0.54297114226780141</v>
      </c>
      <c r="C117" s="9">
        <f>B57*C65+C57*C66+D57*C67</f>
        <v>-0.22387196951159913</v>
      </c>
      <c r="D117" s="10">
        <f>B57*D65+C57*D66+D57*D67</f>
        <v>0.8093600434487711</v>
      </c>
      <c r="F117" s="8">
        <f>B117*B75+C117*B76+D117*B77</f>
        <v>0.39836239832061815</v>
      </c>
      <c r="G117" s="9">
        <f>B117*C75+C117*C76+D117*C77</f>
        <v>-0.43155963628778882</v>
      </c>
      <c r="H117" s="10">
        <f>B117*D75+C117*D76+D117*D77</f>
        <v>0.8093600434487711</v>
      </c>
      <c r="J117" s="8" t="str">
        <f t="shared" ca="1" si="32"/>
        <v>=B57*B65+C57*B66+D57*B67</v>
      </c>
      <c r="K117" s="9" t="str">
        <f t="shared" ca="1" si="32"/>
        <v>=B57*C65+C57*C66+D57*C67</v>
      </c>
      <c r="L117" s="10" t="str">
        <f t="shared" ca="1" si="32"/>
        <v>=B57*D65+C57*D66+D57*D67</v>
      </c>
      <c r="N117" s="8" t="str">
        <f t="shared" ca="1" si="33"/>
        <v>=B117*B75+C117*B76+D117*B77</v>
      </c>
      <c r="O117" s="9" t="str">
        <f t="shared" ca="1" si="33"/>
        <v>=B117*C75+C117*C76+D117*C77</v>
      </c>
      <c r="P117" s="10" t="str">
        <f t="shared" ca="1" si="33"/>
        <v>=B117*D75+C117*D76+D117*D77</v>
      </c>
    </row>
    <row r="118" spans="1:16" ht="15.75" thickBot="1" x14ac:dyDescent="0.3"/>
    <row r="119" spans="1:16" x14ac:dyDescent="0.25">
      <c r="B119" s="3">
        <f>F115*B85+G115*B86+H115*B87</f>
        <v>0.81638035676657272</v>
      </c>
      <c r="C119" s="4">
        <f>F115*C85+G115*C86+H115*C87</f>
        <v>-0.22203646704464569</v>
      </c>
      <c r="D119" s="5">
        <f>F115*D85+G115*D86+H115*D87</f>
        <v>-0.53312561407984826</v>
      </c>
      <c r="F119" s="3">
        <f>B119*B95+C119*B96+D119*B97</f>
        <v>0.81638035676657272</v>
      </c>
      <c r="G119" s="4">
        <f>B119*C95+C119*C96+D119*C97</f>
        <v>-0.21865145783591103</v>
      </c>
      <c r="H119" s="5">
        <f>B119*D95+C119*D96+D119*D97</f>
        <v>-0.53452282745633428</v>
      </c>
      <c r="J119" s="3" t="str">
        <f t="shared" ref="J119:L121" ca="1" si="34">_xlfn.FORMULATEXT(B119)</f>
        <v>=F115*B85+G115*B86+H115*B87</v>
      </c>
      <c r="K119" s="4" t="str">
        <f t="shared" ca="1" si="34"/>
        <v>=F115*C85+G115*C86+H115*C87</v>
      </c>
      <c r="L119" s="5" t="str">
        <f t="shared" ca="1" si="34"/>
        <v>=F115*D85+G115*D86+H115*D87</v>
      </c>
      <c r="N119" s="3" t="str">
        <f t="shared" ref="N119:P121" ca="1" si="35">_xlfn.FORMULATEXT(F119)</f>
        <v>=B119*B95+C119*B96+D119*B97</v>
      </c>
      <c r="O119" s="4" t="str">
        <f t="shared" ca="1" si="35"/>
        <v>=B119*C95+C119*C96+D119*C97</v>
      </c>
      <c r="P119" s="5" t="str">
        <f t="shared" ca="1" si="35"/>
        <v>=B119*D95+C119*D96+D119*D97</v>
      </c>
    </row>
    <row r="120" spans="1:16" x14ac:dyDescent="0.25">
      <c r="A120" t="s">
        <v>131</v>
      </c>
      <c r="B120" s="6">
        <f>F116*B85+G116*B86+H116*B87</f>
        <v>0.40871188153364735</v>
      </c>
      <c r="C120" s="1">
        <f>F116*C85+G116*C86+H116*C87</f>
        <v>0.87433179493226898</v>
      </c>
      <c r="D120" s="7">
        <f>F116*D85+G116*D86+H116*D87</f>
        <v>0.26172220055574646</v>
      </c>
      <c r="E120" t="s">
        <v>132</v>
      </c>
      <c r="F120" s="6">
        <f>B120*B95+C120*B96+D120*B97</f>
        <v>0.40871188153364735</v>
      </c>
      <c r="G120" s="1">
        <f>B120*C95+C120*C96+D120*C97</f>
        <v>0.87265463869627113</v>
      </c>
      <c r="H120" s="7">
        <f>B120*D95+C120*D96+D120*D97</f>
        <v>0.2672610698457708</v>
      </c>
      <c r="J120" s="6" t="str">
        <f t="shared" ca="1" si="34"/>
        <v>=F116*B85+G116*B86+H116*B87</v>
      </c>
      <c r="K120" s="1" t="str">
        <f t="shared" ca="1" si="34"/>
        <v>=F116*C85+G116*C86+H116*C87</v>
      </c>
      <c r="L120" s="7" t="str">
        <f t="shared" ca="1" si="34"/>
        <v>=F116*D85+G116*D86+H116*D87</v>
      </c>
      <c r="N120" s="6" t="str">
        <f t="shared" ca="1" si="35"/>
        <v>=B120*B95+C120*B96+D120*B97</v>
      </c>
      <c r="O120" s="1" t="str">
        <f t="shared" ca="1" si="35"/>
        <v>=B120*C95+C120*C96+D120*C97</v>
      </c>
      <c r="P120" s="7" t="str">
        <f t="shared" ca="1" si="35"/>
        <v>=B120*D95+C120*D96+D120*D97</v>
      </c>
    </row>
    <row r="121" spans="1:16" ht="15.75" thickBot="1" x14ac:dyDescent="0.3">
      <c r="B121" s="8">
        <f>F117*B85+G117*B86+H117*B87</f>
        <v>0.4080168023242538</v>
      </c>
      <c r="C121" s="9">
        <f>F117*C85+G117*C86+H117*C87</f>
        <v>-0.43155963628778882</v>
      </c>
      <c r="D121" s="10">
        <f>F117*D85+G117*D86+H117*D87</f>
        <v>0.8045362448940645</v>
      </c>
      <c r="F121" s="8">
        <f>B121*B95+C121*B96+D121*B97</f>
        <v>0.4080168023242538</v>
      </c>
      <c r="G121" s="9">
        <f>B121*C95+C121*C96+D121*C97</f>
        <v>-0.43665251808286992</v>
      </c>
      <c r="H121" s="10">
        <f>B121*D95+C121*D96+D121*D97</f>
        <v>0.80178355400505663</v>
      </c>
      <c r="J121" s="8" t="str">
        <f t="shared" ca="1" si="34"/>
        <v>=F117*B85+G117*B86+H117*B87</v>
      </c>
      <c r="K121" s="9" t="str">
        <f t="shared" ca="1" si="34"/>
        <v>=F117*C85+G117*C86+H117*C87</v>
      </c>
      <c r="L121" s="10" t="str">
        <f t="shared" ca="1" si="34"/>
        <v>=F117*D85+G117*D86+H117*D87</v>
      </c>
      <c r="N121" s="8" t="str">
        <f t="shared" ca="1" si="35"/>
        <v>=B121*B95+C121*B96+D121*B97</v>
      </c>
      <c r="O121" s="9" t="str">
        <f t="shared" ca="1" si="35"/>
        <v>=B121*C95+C121*C96+D121*C97</v>
      </c>
      <c r="P121" s="10" t="str">
        <f t="shared" ca="1" si="35"/>
        <v>=B121*D95+C121*D96+D121*D97</v>
      </c>
    </row>
    <row r="122" spans="1:16" ht="15.75" thickBot="1" x14ac:dyDescent="0.3"/>
    <row r="123" spans="1:16" x14ac:dyDescent="0.25">
      <c r="B123" s="3">
        <f>F119*B105+G119*B106+H119*B107</f>
        <v>0.81649634738988386</v>
      </c>
      <c r="C123" s="4">
        <f>F119*C105+G119*C106+H119*C107</f>
        <v>-0.21821792233238763</v>
      </c>
      <c r="D123" s="5">
        <f>F119*D105+G119*D106+H119*D107</f>
        <v>-0.53452282745633428</v>
      </c>
      <c r="J123" s="3" t="str">
        <f t="shared" ref="J123:L125" ca="1" si="36">_xlfn.FORMULATEXT(B123)</f>
        <v>=F119*B105+G119*B106+H119*B107</v>
      </c>
      <c r="K123" s="4" t="str">
        <f t="shared" ca="1" si="36"/>
        <v>=F119*C105+G119*C106+H119*C107</v>
      </c>
      <c r="L123" s="5" t="str">
        <f t="shared" ca="1" si="36"/>
        <v>=F119*D105+G119*D106+H119*D107</v>
      </c>
      <c r="N123" s="3" t="e">
        <f ca="1">_xlfn.FORMULATEXT(F123)</f>
        <v>#N/A</v>
      </c>
      <c r="O123" s="4" t="e">
        <f ca="1">_xlfn.FORMULATEXT(G123)</f>
        <v>#N/A</v>
      </c>
      <c r="P123" s="5" t="e">
        <f ca="1">_xlfn.FORMULATEXT(H123)</f>
        <v>#N/A</v>
      </c>
    </row>
    <row r="124" spans="1:16" x14ac:dyDescent="0.25">
      <c r="A124" t="s">
        <v>133</v>
      </c>
      <c r="B124" s="6">
        <f>F120*B105+G120*B106+H120*B107</f>
        <v>0.40824843712841469</v>
      </c>
      <c r="C124" s="1">
        <f>F120*C105+G120*C106+H120*C107</f>
        <v>0.8728715450323149</v>
      </c>
      <c r="D124" s="7">
        <f>F120*D105+G120*D106+H120*D107</f>
        <v>0.2672610698457708</v>
      </c>
      <c r="J124" s="6" t="str">
        <f t="shared" ca="1" si="36"/>
        <v>=F120*B105+G120*B106+H120*B107</v>
      </c>
      <c r="K124" s="1" t="str">
        <f t="shared" ca="1" si="36"/>
        <v>=F120*C105+G120*C106+H120*C107</v>
      </c>
      <c r="L124" s="7" t="str">
        <f t="shared" ca="1" si="36"/>
        <v>=F120*D105+G120*D106+H120*D107</v>
      </c>
      <c r="N124" s="6" t="e">
        <f ca="1">_xlfn.FORMULATEXT(B129)</f>
        <v>#N/A</v>
      </c>
      <c r="O124" s="1" t="str">
        <f ca="1">_xlfn.FORMULATEXT(C129)</f>
        <v>=F105</v>
      </c>
      <c r="P124" s="7" t="e">
        <f ca="1">_xlfn.FORMULATEXT(H124)</f>
        <v>#N/A</v>
      </c>
    </row>
    <row r="125" spans="1:16" ht="15.75" thickBot="1" x14ac:dyDescent="0.3">
      <c r="B125" s="8">
        <f>F121*B105+G121*B106+H121*B107</f>
        <v>0.40824861087477693</v>
      </c>
      <c r="C125" s="9">
        <f>F121*C105+G121*C106+H121*C107</f>
        <v>-0.43643579624709433</v>
      </c>
      <c r="D125" s="10">
        <f>F121*D105+G121*D106+H121*D107</f>
        <v>0.80178355400505663</v>
      </c>
      <c r="J125" s="8" t="str">
        <f t="shared" ca="1" si="36"/>
        <v>=F121*B105+G121*B106+H121*B107</v>
      </c>
      <c r="K125" s="9" t="str">
        <f t="shared" ca="1" si="36"/>
        <v>=F121*C105+G121*C106+H121*C107</v>
      </c>
      <c r="L125" s="10" t="str">
        <f t="shared" ca="1" si="36"/>
        <v>=F121*D105+G121*D106+H121*D107</v>
      </c>
      <c r="N125" s="8" t="e">
        <f ca="1">_xlfn.FORMULATEXT(B130)</f>
        <v>#N/A</v>
      </c>
      <c r="O125" s="9" t="str">
        <f ca="1">_xlfn.FORMULATEXT(C130)</f>
        <v>=G106</v>
      </c>
      <c r="P125" s="10" t="e">
        <f ca="1">_xlfn.FORMULATEXT(H125)</f>
        <v>#N/A</v>
      </c>
    </row>
    <row r="127" spans="1:16" x14ac:dyDescent="0.25">
      <c r="B127" s="41" t="s">
        <v>136</v>
      </c>
      <c r="C127" s="41"/>
    </row>
    <row r="128" spans="1:16" ht="15.75" thickBot="1" x14ac:dyDescent="0.3"/>
    <row r="129" spans="2:8" x14ac:dyDescent="0.25">
      <c r="B129" t="s">
        <v>137</v>
      </c>
      <c r="C129" s="11">
        <f>F105</f>
        <v>16.999999999995747</v>
      </c>
      <c r="F129" s="3">
        <f>B123/B123</f>
        <v>1</v>
      </c>
      <c r="G129" s="4">
        <f>C123/C124</f>
        <v>-0.25000004132831355</v>
      </c>
      <c r="H129" s="5">
        <f>D123/D125</f>
        <v>-0.66666723804235473</v>
      </c>
    </row>
    <row r="130" spans="2:8" x14ac:dyDescent="0.25">
      <c r="B130" t="s">
        <v>138</v>
      </c>
      <c r="C130" s="12">
        <f>G106</f>
        <v>14.000000000000002</v>
      </c>
      <c r="E130" s="38" t="s">
        <v>141</v>
      </c>
      <c r="F130" s="6">
        <f>B124/B123</f>
        <v>0.50000032263888694</v>
      </c>
      <c r="G130" s="1">
        <f>C124/C124</f>
        <v>1</v>
      </c>
      <c r="H130" s="7">
        <f>D124/D125</f>
        <v>0.33333319012438267</v>
      </c>
    </row>
    <row r="131" spans="2:8" ht="15.75" thickBot="1" x14ac:dyDescent="0.3">
      <c r="B131" t="s">
        <v>139</v>
      </c>
      <c r="C131" s="13">
        <f>H107</f>
        <v>-6.9999999999957474</v>
      </c>
      <c r="F131" s="8">
        <f>B125/B123</f>
        <v>0.50000053543391398</v>
      </c>
      <c r="G131" s="9">
        <f>C125/C124</f>
        <v>-0.50000002718720415</v>
      </c>
      <c r="H131" s="10">
        <f>D125/D125</f>
        <v>1</v>
      </c>
    </row>
    <row r="133" spans="2:8" ht="15.75" thickBot="1" x14ac:dyDescent="0.3"/>
    <row r="134" spans="2:8" x14ac:dyDescent="0.25">
      <c r="D134" s="11">
        <f>C43*F129+D43*F130+E43*F131</f>
        <v>17.00000664489469</v>
      </c>
      <c r="F134" s="11">
        <f>F129*C129</f>
        <v>16.999999999995747</v>
      </c>
    </row>
    <row r="135" spans="2:8" x14ac:dyDescent="0.25">
      <c r="D135" s="12">
        <f>C44*F129+D44*F130+E44*F131</f>
        <v>8.5000020525698741</v>
      </c>
      <c r="F135" s="12">
        <f>F130*C129</f>
        <v>8.500005484858951</v>
      </c>
    </row>
    <row r="136" spans="2:8" ht="15.75" thickBot="1" x14ac:dyDescent="0.3">
      <c r="D136" s="13">
        <f>C45*F129+D45*F130+E45*F131</f>
        <v>8.4999992448783654</v>
      </c>
      <c r="F136" s="13">
        <f>F131*C129</f>
        <v>8.5000091023744115</v>
      </c>
    </row>
    <row r="137" spans="2:8" ht="15.75" thickBot="1" x14ac:dyDescent="0.3"/>
    <row r="138" spans="2:8" x14ac:dyDescent="0.25">
      <c r="D138" s="11">
        <f>C43*G129+D43*G130+E43*G131</f>
        <v>-3.500000685155177</v>
      </c>
      <c r="F138" s="11">
        <f>G129*C130</f>
        <v>-3.5000005785963904</v>
      </c>
    </row>
    <row r="139" spans="2:8" x14ac:dyDescent="0.25">
      <c r="D139" s="12">
        <f>C44*G129+D44*G130+E44*G131</f>
        <v>13.999999943435562</v>
      </c>
      <c r="F139" s="12">
        <f>G130*C130</f>
        <v>14.000000000000002</v>
      </c>
    </row>
    <row r="140" spans="2:8" ht="15.75" thickBot="1" x14ac:dyDescent="0.3">
      <c r="D140" s="13">
        <f>C45*G129+D45*G130+E45*G131</f>
        <v>-7.0000004404703402</v>
      </c>
      <c r="F140" s="13">
        <f>G131*C130</f>
        <v>-7.0000003806208593</v>
      </c>
    </row>
    <row r="141" spans="2:8" ht="15.75" thickBot="1" x14ac:dyDescent="0.3"/>
    <row r="142" spans="2:8" x14ac:dyDescent="0.25">
      <c r="D142" s="11">
        <f>C43*H129+D43*H130+E43*H131</f>
        <v>4.6666603800739832</v>
      </c>
      <c r="F142" s="11">
        <f>H129*C131</f>
        <v>4.6666706662936477</v>
      </c>
    </row>
    <row r="143" spans="2:8" x14ac:dyDescent="0.25">
      <c r="D143" s="12">
        <f>C44*H129+D44*H130+E44*H131</f>
        <v>-2.3333374805524438</v>
      </c>
      <c r="F143" s="12">
        <f>H130*C131</f>
        <v>-2.3333323308692613</v>
      </c>
    </row>
    <row r="144" spans="2:8" ht="15.75" thickBot="1" x14ac:dyDescent="0.3">
      <c r="D144" s="13">
        <f>C45*H129+D45*H130+E45*H131</f>
        <v>-7.0000051409210773</v>
      </c>
      <c r="F144" s="13">
        <f>H131*C131</f>
        <v>-6.9999999999957474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М. Гаусса</vt:lpstr>
      <vt:lpstr>М. Прогонки</vt:lpstr>
      <vt:lpstr>МПИ и м. Зейделя</vt:lpstr>
      <vt:lpstr>Ст. М. и м. Якоби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Александр Аксёнов</cp:lastModifiedBy>
  <dcterms:created xsi:type="dcterms:W3CDTF">2021-03-11T09:43:43Z</dcterms:created>
  <dcterms:modified xsi:type="dcterms:W3CDTF">2021-03-19T11:48:35Z</dcterms:modified>
</cp:coreProperties>
</file>