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0DEAE243-3937-4CF2-A075-7DA942414EC5}" xr6:coauthVersionLast="41" xr6:coauthVersionMax="41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Resumo!$A$18:$O$1072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M11614" i="6" l="1"/>
  <c r="L11652" i="6"/>
  <c r="M11642" i="6"/>
  <c r="L11620" i="6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G5" i="8"/>
  <c r="E2" i="6"/>
  <c r="I2" i="6"/>
  <c r="D4" i="8"/>
  <c r="E4" i="8" s="1"/>
  <c r="H5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8" i="6"/>
  <c r="L20" i="6"/>
  <c r="L24" i="6"/>
  <c r="L42" i="6"/>
  <c r="L45" i="6"/>
  <c r="L49" i="6"/>
  <c r="L53" i="6"/>
  <c r="L57" i="6"/>
  <c r="N57" i="6" s="1"/>
  <c r="L60" i="6"/>
  <c r="L66" i="6"/>
  <c r="N66" i="6" s="1"/>
  <c r="L73" i="6"/>
  <c r="L87" i="6"/>
  <c r="N87" i="6" s="1"/>
  <c r="L90" i="6"/>
  <c r="N90" i="6" s="1"/>
  <c r="L91" i="6"/>
  <c r="N91" i="6" s="1"/>
  <c r="L93" i="6"/>
  <c r="L94" i="6"/>
  <c r="L95" i="6"/>
  <c r="N95" i="6" s="1"/>
  <c r="L97" i="6"/>
  <c r="L99" i="6"/>
  <c r="N99" i="6" s="1"/>
  <c r="L101" i="6"/>
  <c r="L103" i="6"/>
  <c r="L105" i="6"/>
  <c r="N105" i="6" s="1"/>
  <c r="L106" i="6"/>
  <c r="L107" i="6"/>
  <c r="L109" i="6"/>
  <c r="N109" i="6" s="1"/>
  <c r="L111" i="6"/>
  <c r="L113" i="6"/>
  <c r="N113" i="6" s="1"/>
  <c r="L115" i="6"/>
  <c r="N115" i="6" s="1"/>
  <c r="L117" i="6"/>
  <c r="L119" i="6"/>
  <c r="N119" i="6" s="1"/>
  <c r="L121" i="6"/>
  <c r="L122" i="6"/>
  <c r="L123" i="6"/>
  <c r="N123" i="6" s="1"/>
  <c r="L125" i="6"/>
  <c r="L127" i="6"/>
  <c r="N127" i="6" s="1"/>
  <c r="L129" i="6"/>
  <c r="N129" i="6" s="1"/>
  <c r="L131" i="6"/>
  <c r="N131" i="6" s="1"/>
  <c r="L133" i="6"/>
  <c r="N133" i="6" s="1"/>
  <c r="L135" i="6"/>
  <c r="N135" i="6" s="1"/>
  <c r="L137" i="6"/>
  <c r="N137" i="6" s="1"/>
  <c r="L139" i="6"/>
  <c r="N139" i="6" s="1"/>
  <c r="L141" i="6"/>
  <c r="L143" i="6"/>
  <c r="N143" i="6" s="1"/>
  <c r="L145" i="6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L167" i="6"/>
  <c r="N167" i="6" s="1"/>
  <c r="L169" i="6"/>
  <c r="L170" i="6"/>
  <c r="L171" i="6"/>
  <c r="N171" i="6" s="1"/>
  <c r="L173" i="6"/>
  <c r="L175" i="6"/>
  <c r="N175" i="6" s="1"/>
  <c r="L177" i="6"/>
  <c r="L178" i="6"/>
  <c r="L179" i="6"/>
  <c r="N179" i="6" s="1"/>
  <c r="L181" i="6"/>
  <c r="L182" i="6"/>
  <c r="L183" i="6"/>
  <c r="N183" i="6" s="1"/>
  <c r="L185" i="6"/>
  <c r="L186" i="6"/>
  <c r="L187" i="6"/>
  <c r="N187" i="6" s="1"/>
  <c r="L189" i="6"/>
  <c r="L190" i="6"/>
  <c r="L191" i="6"/>
  <c r="N191" i="6" s="1"/>
  <c r="L193" i="6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L210" i="6"/>
  <c r="L211" i="6"/>
  <c r="N211" i="6" s="1"/>
  <c r="L213" i="6"/>
  <c r="L214" i="6"/>
  <c r="L215" i="6"/>
  <c r="N215" i="6" s="1"/>
  <c r="L217" i="6"/>
  <c r="L218" i="6"/>
  <c r="L219" i="6"/>
  <c r="N219" i="6" s="1"/>
  <c r="L221" i="6"/>
  <c r="L222" i="6"/>
  <c r="L223" i="6"/>
  <c r="N223" i="6" s="1"/>
  <c r="L225" i="6"/>
  <c r="L227" i="6"/>
  <c r="N227" i="6" s="1"/>
  <c r="L229" i="6"/>
  <c r="L230" i="6"/>
  <c r="L231" i="6"/>
  <c r="N231" i="6" s="1"/>
  <c r="L233" i="6"/>
  <c r="L234" i="6"/>
  <c r="L235" i="6"/>
  <c r="N235" i="6" s="1"/>
  <c r="L237" i="6"/>
  <c r="L238" i="6"/>
  <c r="N238" i="6" s="1"/>
  <c r="L239" i="6"/>
  <c r="N239" i="6" s="1"/>
  <c r="L241" i="6"/>
  <c r="L242" i="6"/>
  <c r="L243" i="6"/>
  <c r="N243" i="6" s="1"/>
  <c r="L245" i="6"/>
  <c r="L246" i="6"/>
  <c r="L247" i="6"/>
  <c r="N247" i="6" s="1"/>
  <c r="L249" i="6"/>
  <c r="L250" i="6"/>
  <c r="L251" i="6"/>
  <c r="N251" i="6" s="1"/>
  <c r="L253" i="6"/>
  <c r="L255" i="6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L294" i="6"/>
  <c r="L295" i="6"/>
  <c r="N295" i="6" s="1"/>
  <c r="L297" i="6"/>
  <c r="L299" i="6"/>
  <c r="N299" i="6" s="1"/>
  <c r="L301" i="6"/>
  <c r="L302" i="6"/>
  <c r="L303" i="6"/>
  <c r="N303" i="6" s="1"/>
  <c r="L305" i="6"/>
  <c r="L307" i="6"/>
  <c r="N307" i="6" s="1"/>
  <c r="L309" i="6"/>
  <c r="N309" i="6" s="1"/>
  <c r="L311" i="6"/>
  <c r="N311" i="6" s="1"/>
  <c r="L313" i="6"/>
  <c r="N313" i="6" s="1"/>
  <c r="L315" i="6"/>
  <c r="N315" i="6" s="1"/>
  <c r="L317" i="6"/>
  <c r="L319" i="6"/>
  <c r="N319" i="6" s="1"/>
  <c r="L320" i="6"/>
  <c r="L321" i="6"/>
  <c r="L323" i="6"/>
  <c r="N323" i="6" s="1"/>
  <c r="L325" i="6"/>
  <c r="N325" i="6" s="1"/>
  <c r="L326" i="6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L343" i="6"/>
  <c r="N343" i="6" s="1"/>
  <c r="L345" i="6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L358" i="6"/>
  <c r="N358" i="6" s="1"/>
  <c r="L359" i="6"/>
  <c r="N359" i="6" s="1"/>
  <c r="L361" i="6"/>
  <c r="L363" i="6"/>
  <c r="N363" i="6" s="1"/>
  <c r="L365" i="6"/>
  <c r="L366" i="6"/>
  <c r="L367" i="6"/>
  <c r="N367" i="6" s="1"/>
  <c r="L369" i="6"/>
  <c r="N369" i="6" s="1"/>
  <c r="L371" i="6"/>
  <c r="L373" i="6"/>
  <c r="N373" i="6" s="1"/>
  <c r="L375" i="6"/>
  <c r="L377" i="6"/>
  <c r="N377" i="6" s="1"/>
  <c r="L379" i="6"/>
  <c r="N379" i="6" s="1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E9" i="8" l="1"/>
  <c r="L368" i="6"/>
  <c r="L364" i="6"/>
  <c r="L344" i="6"/>
  <c r="L304" i="6"/>
  <c r="L300" i="6"/>
  <c r="N94" i="6"/>
  <c r="N230" i="6"/>
  <c r="N234" i="6"/>
  <c r="L76" i="6"/>
  <c r="N76" i="6" s="1"/>
  <c r="L71" i="6"/>
  <c r="N71" i="6" s="1"/>
  <c r="L17" i="6"/>
  <c r="N17" i="6" s="1"/>
  <c r="K104" i="6"/>
  <c r="M104" i="6" s="1"/>
  <c r="L104" i="6"/>
  <c r="N104" i="6" s="1"/>
  <c r="K108" i="6"/>
  <c r="L108" i="6"/>
  <c r="N108" i="6" s="1"/>
  <c r="K128" i="6"/>
  <c r="M128" i="6" s="1"/>
  <c r="L128" i="6"/>
  <c r="K152" i="6"/>
  <c r="L152" i="6"/>
  <c r="K156" i="6"/>
  <c r="M156" i="6" s="1"/>
  <c r="L156" i="6"/>
  <c r="K196" i="6"/>
  <c r="L196" i="6"/>
  <c r="K256" i="6"/>
  <c r="L256" i="6"/>
  <c r="K260" i="6"/>
  <c r="L260" i="6"/>
  <c r="N260" i="6" s="1"/>
  <c r="K264" i="6"/>
  <c r="M264" i="6" s="1"/>
  <c r="L264" i="6"/>
  <c r="N264" i="6" s="1"/>
  <c r="K268" i="6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L292" i="6"/>
  <c r="K296" i="6"/>
  <c r="M296" i="6" s="1"/>
  <c r="L296" i="6"/>
  <c r="K308" i="6"/>
  <c r="L308" i="6"/>
  <c r="K312" i="6"/>
  <c r="L312" i="6"/>
  <c r="N312" i="6" s="1"/>
  <c r="K316" i="6"/>
  <c r="L316" i="6"/>
  <c r="K324" i="6"/>
  <c r="M324" i="6" s="1"/>
  <c r="L324" i="6"/>
  <c r="K328" i="6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L348" i="6"/>
  <c r="K352" i="6"/>
  <c r="M352" i="6" s="1"/>
  <c r="L352" i="6"/>
  <c r="K356" i="6"/>
  <c r="L356" i="6"/>
  <c r="K360" i="6"/>
  <c r="M360" i="6" s="1"/>
  <c r="L360" i="6"/>
  <c r="K372" i="6"/>
  <c r="L372" i="6"/>
  <c r="K376" i="6"/>
  <c r="M376" i="6" s="1"/>
  <c r="L376" i="6"/>
  <c r="N376" i="6" s="1"/>
  <c r="K380" i="6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L200" i="6"/>
  <c r="N200" i="6" s="1"/>
  <c r="L160" i="6"/>
  <c r="N160" i="6" s="1"/>
  <c r="L136" i="6"/>
  <c r="N136" i="6" s="1"/>
  <c r="L132" i="6"/>
  <c r="N132" i="6" s="1"/>
  <c r="L112" i="6"/>
  <c r="N112" i="6" s="1"/>
  <c r="L224" i="6"/>
  <c r="L220" i="6"/>
  <c r="L216" i="6"/>
  <c r="L212" i="6"/>
  <c r="N212" i="6" s="1"/>
  <c r="L208" i="6"/>
  <c r="L172" i="6"/>
  <c r="L168" i="6"/>
  <c r="L164" i="6"/>
  <c r="N164" i="6" s="1"/>
  <c r="L140" i="6"/>
  <c r="L116" i="6"/>
  <c r="L96" i="6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L248" i="6"/>
  <c r="N248" i="6" s="1"/>
  <c r="L244" i="6"/>
  <c r="L240" i="6"/>
  <c r="L236" i="6"/>
  <c r="N236" i="6" s="1"/>
  <c r="L232" i="6"/>
  <c r="N232" i="6" s="1"/>
  <c r="L228" i="6"/>
  <c r="N228" i="6" s="1"/>
  <c r="L192" i="6"/>
  <c r="L188" i="6"/>
  <c r="L184" i="6"/>
  <c r="L180" i="6"/>
  <c r="L176" i="6"/>
  <c r="L148" i="6"/>
  <c r="N148" i="6" s="1"/>
  <c r="L144" i="6"/>
  <c r="N144" i="6" s="1"/>
  <c r="L124" i="6"/>
  <c r="L120" i="6"/>
  <c r="L100" i="6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N45" i="6"/>
  <c r="L83" i="6"/>
  <c r="N83" i="6" s="1"/>
  <c r="L75" i="6"/>
  <c r="N75" i="6" s="1"/>
  <c r="L70" i="6"/>
  <c r="N70" i="6" s="1"/>
  <c r="L51" i="6"/>
  <c r="N51" i="6" s="1"/>
  <c r="L40" i="6"/>
  <c r="L32" i="6"/>
  <c r="L22" i="6"/>
  <c r="N22" i="6" s="1"/>
  <c r="L16" i="6"/>
  <c r="N16" i="6" s="1"/>
  <c r="L6" i="6"/>
  <c r="M22" i="6"/>
  <c r="L81" i="6"/>
  <c r="N81" i="6" s="1"/>
  <c r="L30" i="6"/>
  <c r="N30" i="6" s="1"/>
  <c r="L14" i="6"/>
  <c r="L38" i="6"/>
  <c r="L77" i="6"/>
  <c r="N77" i="6" s="1"/>
  <c r="L72" i="6"/>
  <c r="N72" i="6" s="1"/>
  <c r="L62" i="6"/>
  <c r="N62" i="6" s="1"/>
  <c r="L55" i="6"/>
  <c r="N55" i="6" s="1"/>
  <c r="L36" i="6"/>
  <c r="N36" i="6" s="1"/>
  <c r="L26" i="6"/>
  <c r="N26" i="6" s="1"/>
  <c r="L18" i="6"/>
  <c r="L10" i="6"/>
  <c r="N10" i="6" s="1"/>
  <c r="L89" i="6"/>
  <c r="N89" i="6" s="1"/>
  <c r="K89" i="6"/>
  <c r="L85" i="6"/>
  <c r="N85" i="6" s="1"/>
  <c r="K85" i="6"/>
  <c r="L68" i="6"/>
  <c r="N68" i="6" s="1"/>
  <c r="K68" i="6"/>
  <c r="M68" i="6" s="1"/>
  <c r="L64" i="6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N2" i="6" s="1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M67" i="6" s="1"/>
  <c r="L63" i="6"/>
  <c r="N63" i="6" s="1"/>
  <c r="K63" i="6"/>
  <c r="L58" i="6"/>
  <c r="K58" i="6"/>
  <c r="M58" i="6" s="1"/>
  <c r="L54" i="6"/>
  <c r="K54" i="6"/>
  <c r="L50" i="6"/>
  <c r="N50" i="6" s="1"/>
  <c r="K50" i="6"/>
  <c r="M50" i="6" s="1"/>
  <c r="L46" i="6"/>
  <c r="N46" i="6" s="1"/>
  <c r="K46" i="6"/>
  <c r="M46" i="6" s="1"/>
  <c r="L41" i="6"/>
  <c r="N41" i="6" s="1"/>
  <c r="K41" i="6"/>
  <c r="M41" i="6" s="1"/>
  <c r="L37" i="6"/>
  <c r="N37" i="6" s="1"/>
  <c r="K37" i="6"/>
  <c r="L33" i="6"/>
  <c r="N33" i="6" s="1"/>
  <c r="K33" i="6"/>
  <c r="M33" i="6" s="1"/>
  <c r="L29" i="6"/>
  <c r="N29" i="6" s="1"/>
  <c r="K29" i="6"/>
  <c r="L25" i="6"/>
  <c r="N25" i="6" s="1"/>
  <c r="K25" i="6"/>
  <c r="M25" i="6" s="1"/>
  <c r="L21" i="6"/>
  <c r="N21" i="6" s="1"/>
  <c r="K21" i="6"/>
  <c r="L13" i="6"/>
  <c r="N13" i="6" s="1"/>
  <c r="K13" i="6"/>
  <c r="M13" i="6" s="1"/>
  <c r="L9" i="6"/>
  <c r="N9" i="6" s="1"/>
  <c r="K9" i="6"/>
  <c r="L5" i="6"/>
  <c r="N5" i="6" s="1"/>
  <c r="K5" i="6"/>
  <c r="M5" i="6" s="1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N44" i="6" s="1"/>
  <c r="K44" i="6"/>
  <c r="L28" i="6"/>
  <c r="K28" i="6"/>
  <c r="L12" i="6"/>
  <c r="N12" i="6" s="1"/>
  <c r="K12" i="6"/>
  <c r="M12" i="6" s="1"/>
  <c r="L134" i="6"/>
  <c r="N134" i="6" s="1"/>
  <c r="K134" i="6"/>
  <c r="L166" i="6"/>
  <c r="N166" i="6" s="1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N86" i="6" s="1"/>
  <c r="K86" i="6"/>
  <c r="L69" i="6"/>
  <c r="K69" i="6"/>
  <c r="L65" i="6"/>
  <c r="K65" i="6"/>
  <c r="M65" i="6" s="1"/>
  <c r="L61" i="6"/>
  <c r="K61" i="6"/>
  <c r="L56" i="6"/>
  <c r="K56" i="6"/>
  <c r="M56" i="6" s="1"/>
  <c r="L48" i="6"/>
  <c r="K48" i="6"/>
  <c r="L43" i="6"/>
  <c r="N43" i="6" s="1"/>
  <c r="K43" i="6"/>
  <c r="M43" i="6" s="1"/>
  <c r="L39" i="6"/>
  <c r="K39" i="6"/>
  <c r="L35" i="6"/>
  <c r="K35" i="6"/>
  <c r="M35" i="6" s="1"/>
  <c r="L31" i="6"/>
  <c r="K31" i="6"/>
  <c r="L27" i="6"/>
  <c r="N27" i="6" s="1"/>
  <c r="K27" i="6"/>
  <c r="M27" i="6" s="1"/>
  <c r="L23" i="6"/>
  <c r="N23" i="6" s="1"/>
  <c r="K23" i="6"/>
  <c r="L19" i="6"/>
  <c r="N19" i="6" s="1"/>
  <c r="K19" i="6"/>
  <c r="M19" i="6" s="1"/>
  <c r="L15" i="6"/>
  <c r="K15" i="6"/>
  <c r="L11" i="6"/>
  <c r="K11" i="6"/>
  <c r="M11" i="6" s="1"/>
  <c r="L7" i="6"/>
  <c r="K7" i="6"/>
  <c r="L3" i="6"/>
  <c r="N3" i="6" s="1"/>
  <c r="K3" i="6"/>
  <c r="M3" i="6" s="1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40" i="6"/>
  <c r="N116" i="6"/>
  <c r="N106" i="6"/>
  <c r="N96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4" i="6"/>
  <c r="N240" i="6"/>
  <c r="N192" i="6"/>
  <c r="N188" i="6"/>
  <c r="N184" i="6"/>
  <c r="N180" i="6"/>
  <c r="N176" i="6"/>
  <c r="N124" i="6"/>
  <c r="N120" i="6"/>
  <c r="N100" i="6"/>
  <c r="N60" i="6"/>
  <c r="N42" i="6"/>
  <c r="N14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24" i="6"/>
  <c r="N18" i="6"/>
  <c r="N6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92" i="6"/>
  <c r="M284" i="6"/>
  <c r="M276" i="6"/>
  <c r="M272" i="6"/>
  <c r="M268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4" i="6"/>
  <c r="M120" i="6"/>
  <c r="M116" i="6"/>
  <c r="M100" i="6"/>
  <c r="M96" i="6"/>
  <c r="M92" i="6"/>
  <c r="M80" i="6"/>
  <c r="M48" i="6"/>
  <c r="N56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N64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35" i="6"/>
  <c r="N31" i="6"/>
  <c r="N15" i="6"/>
  <c r="N11" i="6"/>
  <c r="N7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07" i="6"/>
  <c r="N103" i="6"/>
  <c r="N97" i="6"/>
  <c r="N93" i="6"/>
  <c r="N54" i="6"/>
  <c r="N49" i="6"/>
  <c r="N40" i="6"/>
  <c r="N32" i="6"/>
  <c r="N20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80" i="6"/>
  <c r="M372" i="6"/>
  <c r="M368" i="6"/>
  <c r="M364" i="6"/>
  <c r="M356" i="6"/>
  <c r="M348" i="6"/>
  <c r="M344" i="6"/>
  <c r="M336" i="6"/>
  <c r="M328" i="6"/>
  <c r="M320" i="6"/>
  <c r="M316" i="6"/>
  <c r="M312" i="6"/>
  <c r="M308" i="6"/>
  <c r="M304" i="6"/>
  <c r="M300" i="6"/>
  <c r="M288" i="6"/>
  <c r="M224" i="6"/>
  <c r="M204" i="6"/>
  <c r="M176" i="6"/>
  <c r="M172" i="6"/>
  <c r="M152" i="6"/>
  <c r="M144" i="6"/>
  <c r="M140" i="6"/>
  <c r="M136" i="6"/>
  <c r="M108" i="6"/>
  <c r="M84" i="6"/>
  <c r="M82" i="6"/>
  <c r="M78" i="6"/>
  <c r="M74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M37" i="6"/>
  <c r="M29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1063" i="6"/>
  <c r="M1059" i="6"/>
  <c r="M995" i="6"/>
  <c r="M983" i="6"/>
  <c r="M979" i="6"/>
  <c r="M967" i="6"/>
  <c r="M951" i="6"/>
  <c r="M947" i="6"/>
  <c r="M72" i="6"/>
  <c r="M89" i="6"/>
  <c r="M85" i="6"/>
  <c r="M77" i="6"/>
  <c r="M69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1" i="6"/>
  <c r="M23" i="6"/>
</calcChain>
</file>

<file path=xl/sharedStrings.xml><?xml version="1.0" encoding="utf-8"?>
<sst xmlns="http://schemas.openxmlformats.org/spreadsheetml/2006/main" count="6366" uniqueCount="1254">
  <si>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</si>
  <si>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</si>
  <si>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</si>
  <si>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</si>
  <si>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</si>
  <si>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</si>
  <si>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</si>
  <si>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</si>
  <si>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</si>
  <si>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</si>
  <si>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</si>
  <si>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</si>
  <si>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</si>
  <si>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</si>
  <si>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</si>
  <si>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</si>
  <si>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</si>
  <si>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</si>
  <si>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</si>
  <si>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</si>
  <si>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</si>
  <si>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</si>
  <si>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</si>
  <si>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</si>
  <si>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</si>
  <si>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</si>
  <si>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</si>
  <si>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</si>
  <si>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</si>
  <si>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</si>
  <si>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</si>
  <si>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</si>
  <si>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</si>
  <si>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</si>
  <si>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</si>
  <si>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</si>
  <si>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</si>
  <si>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</si>
  <si>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</si>
  <si>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</si>
  <si>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</si>
  <si>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</si>
  <si>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</si>
  <si>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</si>
  <si>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</si>
  <si>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</si>
  <si>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</si>
  <si>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</si>
  <si>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</si>
  <si>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</si>
  <si>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</si>
  <si>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</si>
  <si>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</si>
  <si>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</si>
  <si>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</si>
  <si>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</si>
  <si>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</si>
  <si>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</si>
  <si>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</si>
  <si>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</si>
  <si>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</si>
  <si>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</si>
  <si>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</si>
  <si>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jul19:400x250:adsmovil:smartphones_android:lal_as_abc_25__pme_micro_empreendedor_e_autonomos:sitesverticais:flash:consideracao:alp_manutencao:cpc</t>
  </si>
  <si>
    <t>251944621</t>
  </si>
  <si>
    <t>447957036</t>
  </si>
  <si>
    <t>jul19:72x72:adsmovil:smartphones_android:lal_as_abc_25__pme_micro_empreendedor_e_autonomos:sitesverticais:flash:consideracao:alp_manutencao:cpc</t>
  </si>
  <si>
    <t>251944630</t>
  </si>
  <si>
    <t>447957486</t>
  </si>
  <si>
    <t>jul19:300x250:globo.com:home-internas:similar_audience__compradores_visitantes_e_impactados:reach:mob:awareness:alp_manutencao:cpm</t>
  </si>
  <si>
    <t>251226326</t>
  </si>
  <si>
    <t>447577767</t>
  </si>
  <si>
    <t>Google Brasil</t>
  </si>
  <si>
    <t>300x250 Default Web Ad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</si>
  <si>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</si>
  <si>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</si>
  <si>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</si>
  <si>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</si>
  <si>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</si>
  <si>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</si>
  <si>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</si>
  <si>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</si>
  <si>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</si>
  <si>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</si>
  <si>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</si>
  <si>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</si>
  <si>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aug19:300x250:globo.com:home-internas:as_abc_25__amplo:home-internas:flah:consideracao:alp_manutencao:cpm</t>
  </si>
  <si>
    <t>253491654</t>
  </si>
  <si>
    <t>449504605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</si>
  <si>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</si>
  <si>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</si>
  <si>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</si>
  <si>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</si>
  <si>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</si>
  <si>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</si>
  <si>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</si>
  <si>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</si>
  <si>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</si>
  <si>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</si>
  <si>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</si>
  <si>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</si>
  <si>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</si>
  <si>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</si>
  <si>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</si>
  <si>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</si>
  <si>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</si>
  <si>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</si>
  <si>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</si>
  <si>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</si>
  <si>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</si>
  <si>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</si>
  <si>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</si>
  <si>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</si>
  <si>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201907:almapbbdo:alp_pegn:display:alcance:dcm:todos</t>
  </si>
  <si>
    <t>201907:almapbbdo:alp_pegn:display:engajamento:dcm:todos</t>
  </si>
  <si>
    <t>sep19:300x250:globo.com:pegn:whitelist:abc_as_25-54_anos_segmentado:flash:consideracao:alp_pegn:patrocinio</t>
  </si>
  <si>
    <t>254640367</t>
  </si>
  <si>
    <t>450679219</t>
  </si>
  <si>
    <t>sep19:300x250:globo.com:pegn:whitelist:abc_as_25-54_anos_segmentado:zip:consideracao:alp_pegn:patrocinio</t>
  </si>
  <si>
    <t>254758185</t>
  </si>
  <si>
    <t>450619277</t>
  </si>
  <si>
    <t>sep19:400x300:globo.com:pegn:whitelist:abc_as_25-54_anos__segmentado:zip:consideracao:alp_pegn:patrocinio</t>
  </si>
  <si>
    <t>254607778</t>
  </si>
  <si>
    <t>450673399</t>
  </si>
  <si>
    <t>almapbbdo:alp_bau:awareness:todos</t>
  </si>
  <si>
    <t>In-Stream Video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</si>
  <si>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</si>
  <si>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</si>
  <si>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</si>
  <si>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</si>
  <si>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</si>
  <si>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</si>
  <si>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</si>
  <si>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</si>
  <si>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</si>
  <si>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</si>
  <si>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</si>
  <si>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</si>
  <si>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</si>
  <si>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</si>
  <si>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</si>
  <si>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</si>
  <si>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</si>
  <si>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</si>
  <si>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</si>
  <si>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</si>
  <si>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</si>
  <si>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adsmovil:marca:carreira:display:cpm:richmedia-interstitial-320x480:aw_ins_nova-cielo-pedro:cidp116.2.284:2</t>
  </si>
  <si>
    <t>256564356</t>
  </si>
  <si>
    <t>452313935</t>
  </si>
  <si>
    <t>adsmovil:marca:carreira:display:cpm:richmedia-interstitial-320x480:aw_ins_nova-cielo-rita:cidp116.2.285:2</t>
  </si>
  <si>
    <t>256564353</t>
  </si>
  <si>
    <t>452313932</t>
  </si>
  <si>
    <t>adsmovil:marca:decisor:display:cpm:richmedia-interstitial-320x480:aw_ins_nova-cielo-danilo:cidp116.2.299:2</t>
  </si>
  <si>
    <t>256564311</t>
  </si>
  <si>
    <t>452313890</t>
  </si>
  <si>
    <t>adsmovil:marca:decisor:display:cpm:richmedia-interstitial-320x480:aw_ins_nova-cielo-marcello:cidp116.2.298:2</t>
  </si>
  <si>
    <t>256564314</t>
  </si>
  <si>
    <t>452313893</t>
  </si>
  <si>
    <t>adsmovil:marca:decisor:display:cpm:richmedia-interstitial-320x480:aw_ins_nova-cielo-pedro:cidp116.2.296:2</t>
  </si>
  <si>
    <t>256564320</t>
  </si>
  <si>
    <t>452313899</t>
  </si>
  <si>
    <t>adsmovil:marca:decisor:display:cpm:richmedia-interstitial-320x480:aw_ins_nova-cielo-rita:cidp116.2.297:2</t>
  </si>
  <si>
    <t>256564317</t>
  </si>
  <si>
    <t>452313896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</si>
  <si>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</si>
  <si>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</si>
  <si>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</si>
  <si>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</si>
  <si>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</si>
  <si>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</si>
  <si>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adsmovil:marca:indepedencia:display:cpm:richmedia-interstitial-320x480:aw_ins_nova-cielo-pedro:cidp116.2.290:2</t>
  </si>
  <si>
    <t>256564338</t>
  </si>
  <si>
    <t>452313917</t>
  </si>
  <si>
    <t>adsmovil:marca:indepedencia:display:cpm:richmedia-interstitial-320x480:aw_ins_nova-cielo-rita:cidp116.2.291:2</t>
  </si>
  <si>
    <t>256564335</t>
  </si>
  <si>
    <t>452313914</t>
  </si>
  <si>
    <t>adsmovil:marca:provedor:display:cpm:richmedia-interstitial-320x480:aw_ins_nova-cielo-danilo:cidp116.2.281:2</t>
  </si>
  <si>
    <t>256564365</t>
  </si>
  <si>
    <t>452313944</t>
  </si>
  <si>
    <t>adsmovil:marca:provedor:display:cpm:richmedia-interstitial-320x480:aw_ins_nova-cielo-marcello:cidp116.2.280:2</t>
  </si>
  <si>
    <t>256564368</t>
  </si>
  <si>
    <t>452313947</t>
  </si>
  <si>
    <t>adsmovil:marca:provedor:display:cpm:richmedia-interstitial-320x480:aw_ins_nova-cielo-pedro:cidp116.2.278:2</t>
  </si>
  <si>
    <t>256564374</t>
  </si>
  <si>
    <t>452313953</t>
  </si>
  <si>
    <t>adsmovil:marca:provedor:display:cpm:richmedia-interstitial-320x480:aw_ins_nova-cielo-rita:cidp116.2.279:2</t>
  </si>
  <si>
    <t>256564371</t>
  </si>
  <si>
    <t>452313950</t>
  </si>
  <si>
    <t>dv_360:marca:affinity:display:cpm:large-mobile-banner-320x100:fre_ins_nova-cielo-danilo:cidp116.2.317:2</t>
  </si>
  <si>
    <t>256547838</t>
  </si>
  <si>
    <t>452302607</t>
  </si>
  <si>
    <t>dv_360:marca:affinity:display:cpm:large-mobile-banner-320x100:fre_ins_nova-cielo-marcello:cidp116.2.316:2</t>
  </si>
  <si>
    <t>256547841</t>
  </si>
  <si>
    <t>452302610</t>
  </si>
  <si>
    <t>dv_360:marca:affinity:display:cpm:large-mobile-banner-320x100:fre_ins_nova-cielo-pedro:cidp116.2.314:2</t>
  </si>
  <si>
    <t>256547844</t>
  </si>
  <si>
    <t>452302613</t>
  </si>
  <si>
    <t>dv_360:marca:affinity:display:cpm:large-mobile-banner-320x100:fre_ins_nova-cielo-rita:cidp116.2.315:2</t>
  </si>
  <si>
    <t>256483219</t>
  </si>
  <si>
    <t>452320974</t>
  </si>
  <si>
    <t>dv_360:marca:affinity:display:cpm:leaderboard-728x90:fre_ins_nova-cielo-danilo:cidp116.2.329:2</t>
  </si>
  <si>
    <t>256547820</t>
  </si>
  <si>
    <t>452302589</t>
  </si>
  <si>
    <t>dv_360:marca:affinity:display:cpm:leaderboard-728x90:fre_ins_nova-cielo-marcello:cidp116.2.328:2</t>
  </si>
  <si>
    <t>256547823</t>
  </si>
  <si>
    <t>452302592</t>
  </si>
  <si>
    <t>dv_360:marca:affinity:display:cpm:leaderboard-728x90:fre_ins_nova-cielo-pedro:cidp116.2.326:2</t>
  </si>
  <si>
    <t>256547826</t>
  </si>
  <si>
    <t>452302595</t>
  </si>
  <si>
    <t>dv_360:marca:affinity:display:cpm:leaderboard-728x90:fre_ins_nova-cielo-rita:cidp116.2.327:2</t>
  </si>
  <si>
    <t>256483213</t>
  </si>
  <si>
    <t>452320968</t>
  </si>
  <si>
    <t>dv_360:marca:affinity:display:cpm:mobile-leaderboard-320x50:fre_ins_nova-cielo-danilo:cidp116.2.323:2</t>
  </si>
  <si>
    <t>256547829</t>
  </si>
  <si>
    <t>452302598</t>
  </si>
  <si>
    <t>dv_360:marca:affinity:display:cpm:mobile-leaderboard-320x50:fre_ins_nova-cielo-marcello:cidp116.2.322:2</t>
  </si>
  <si>
    <t>256547832</t>
  </si>
  <si>
    <t>452302601</t>
  </si>
  <si>
    <t>dv_360:marca:affinity:display:cpm:mobile-leaderboard-320x50:fre_ins_nova-cielo-pedro:cidp116.2.320:2</t>
  </si>
  <si>
    <t>256547835</t>
  </si>
  <si>
    <t>452302604</t>
  </si>
  <si>
    <t>dv_360:marca:affinity:display:cpm:mobile-leaderboard-320x50:fre_ins_nova-cielo-rita:cidp116.2.321:2</t>
  </si>
  <si>
    <t>256483216</t>
  </si>
  <si>
    <t>452320971</t>
  </si>
  <si>
    <t>dv_360:marca:affinity:display:cpm:retangulo-medio-300x250:fre_ins_nova-cielo-danilo:cidp116.2.305:2</t>
  </si>
  <si>
    <t>256547856</t>
  </si>
  <si>
    <t>452302625</t>
  </si>
  <si>
    <t>dv_360:marca:affinity:display:cpm:retangulo-medio-300x250:fre_ins_nova-cielo-marcello:cidp116.2.304:2</t>
  </si>
  <si>
    <t>256547859</t>
  </si>
  <si>
    <t>452302628</t>
  </si>
  <si>
    <t>dv_360:marca:affinity:display:cpm:retangulo-medio-300x250:fre_ins_nova-cielo-pedro:cidp116.2.302:2</t>
  </si>
  <si>
    <t>256577613</t>
  </si>
  <si>
    <t>452275185</t>
  </si>
  <si>
    <t>dv_360:marca:affinity:display:cpm:retangulo-medio-300x250:fre_ins_nova-cielo-rita:cidp116.2.303:2</t>
  </si>
  <si>
    <t>256483228</t>
  </si>
  <si>
    <t>452320983</t>
  </si>
  <si>
    <t>dv_360:marca:affinity:display:cpm:skyscraper-300x600:fre_ins_nova-cielo-danilo:cidp116.2.311:2</t>
  </si>
  <si>
    <t>256547847</t>
  </si>
  <si>
    <t>452302616</t>
  </si>
  <si>
    <t>dv_360:marca:affinity:display:cpm:skyscraper-300x600:fre_ins_nova-cielo-marcello:cidp116.2.310:2</t>
  </si>
  <si>
    <t>256547850</t>
  </si>
  <si>
    <t>452302619</t>
  </si>
  <si>
    <t>dv_360:marca:affinity:display:cpm:skyscraper-300x600:fre_ins_nova-cielo-pedro:cidp116.2.308:2</t>
  </si>
  <si>
    <t>256547853</t>
  </si>
  <si>
    <t>452302622</t>
  </si>
  <si>
    <t>dv_360:marca:affinity:display:cpm:skyscraper-300x600:fre_ins_nova-cielo-rita:cidp116.2.309:2</t>
  </si>
  <si>
    <t>256483222</t>
  </si>
  <si>
    <t>452320977</t>
  </si>
  <si>
    <t>dv_360:marca:categories:display:cpm:large-mobile-banner-320x100:fre_ins_nova-cielo-danilo:cidp116.2.401:2</t>
  </si>
  <si>
    <t>256547748</t>
  </si>
  <si>
    <t>452302517</t>
  </si>
  <si>
    <t>dv_360:marca:categories:display:cpm:large-mobile-banner-320x100:fre_ins_nova-cielo-marcello:cidp116.2.400:2</t>
  </si>
  <si>
    <t>256547751</t>
  </si>
  <si>
    <t>452302520</t>
  </si>
  <si>
    <t>dv_360:marca:categories:display:cpm:large-mobile-banner-320x100:fre_ins_nova-cielo-pedro:cidp116.2.398:2</t>
  </si>
  <si>
    <t>256547754</t>
  </si>
  <si>
    <t>452302523</t>
  </si>
  <si>
    <t>dv_360:marca:categories:display:cpm:leaderboard-728x90:fre_ins_nova-cielo-danilo:cidp116.2.413:2</t>
  </si>
  <si>
    <t>256547730</t>
  </si>
  <si>
    <t>452302499</t>
  </si>
  <si>
    <t>dv_360:marca:categories:display:cpm:leaderboard-728x90:fre_ins_nova-cielo-marcello:cidp116.2.412:2</t>
  </si>
  <si>
    <t>256547733</t>
  </si>
  <si>
    <t>452302502</t>
  </si>
  <si>
    <t>dv_360:marca:categories:display:cpm:leaderboard-728x90:fre_ins_nova-cielo-pedro:cidp116.2.410:2</t>
  </si>
  <si>
    <t>256547736</t>
  </si>
  <si>
    <t>452302505</t>
  </si>
  <si>
    <t>dv_360:marca:categories:display:cpm:mobile-leaderboard-320x50:fre_ins_nova-cielo-danilo:cidp116.2.407:2</t>
  </si>
  <si>
    <t>256547739</t>
  </si>
  <si>
    <t>452302508</t>
  </si>
  <si>
    <t>dv_360:marca:categories:display:cpm:mobile-leaderboard-320x50:fre_ins_nova-cielo-marcello:cidp116.2.406:2</t>
  </si>
  <si>
    <t>256547742</t>
  </si>
  <si>
    <t>452302511</t>
  </si>
  <si>
    <t>dv_360:marca:categories:display:cpm:mobile-leaderboard-320x50:fre_ins_nova-cielo-pedro:cidp116.2.404:2</t>
  </si>
  <si>
    <t>256547745</t>
  </si>
  <si>
    <t>452302514</t>
  </si>
  <si>
    <t>dv_360:marca:categories:display:cpm:mobile-leaderboard-320x50:fre_ins_nova-cielo-rita:cidp116.2.405:2</t>
  </si>
  <si>
    <t>256483192</t>
  </si>
  <si>
    <t>452320947</t>
  </si>
  <si>
    <t>dv_360:marca:categories:display:cpm:retangulo-medio-300x250:fre_ins_nova-cielo-danilo:cidp116.2.389:2</t>
  </si>
  <si>
    <t>256547766</t>
  </si>
  <si>
    <t>452302535</t>
  </si>
  <si>
    <t>dv_360:marca:categories:display:cpm:retangulo-medio-300x250:fre_ins_nova-cielo-marcello:cidp116.2.388:2</t>
  </si>
  <si>
    <t>256547769</t>
  </si>
  <si>
    <t>452302538</t>
  </si>
  <si>
    <t>dv_360:marca:categories:display:cpm:retangulo-medio-300x250:fre_ins_nova-cielo-pedro:cidp116.2.386:2</t>
  </si>
  <si>
    <t>256547772</t>
  </si>
  <si>
    <t>452302541</t>
  </si>
  <si>
    <t>dv_360:marca:categories:display:cpm:retangulo-medio-300x250:fre_ins_nova-cielo-rita:cidp116.2.387:2</t>
  </si>
  <si>
    <t>256483195</t>
  </si>
  <si>
    <t>452320950</t>
  </si>
  <si>
    <t>dv_360:marca:categories:display:cpm:skyscraper-300x600:fre_ins_nova-cielo-danilo:cidp116.2.395:2</t>
  </si>
  <si>
    <t>256547757</t>
  </si>
  <si>
    <t>452302526</t>
  </si>
  <si>
    <t>dv_360:marca:categories:display:cpm:skyscraper-300x600:fre_ins_nova-cielo-marcello:cidp116.2.394:2</t>
  </si>
  <si>
    <t>256547760</t>
  </si>
  <si>
    <t>452302529</t>
  </si>
  <si>
    <t>dv_360:marca:categories:display:cpm:skyscraper-300x600:fre_ins_nova-cielo-pedro:cidp116.2.392:2</t>
  </si>
  <si>
    <t>256547763</t>
  </si>
  <si>
    <t>452302532</t>
  </si>
  <si>
    <t>dv_360:marca:keywords:display:cpm:large-mobile-banner-320x100:fre_ins_nova-cielo-danilo:cidp116.2.359:2</t>
  </si>
  <si>
    <t>256547793</t>
  </si>
  <si>
    <t>452302562</t>
  </si>
  <si>
    <t>dv_360:marca:keywords:display:cpm:large-mobile-banner-320x100:fre_ins_nova-cielo-marcello:cidp116.2.358:2</t>
  </si>
  <si>
    <t>256547796</t>
  </si>
  <si>
    <t>452302565</t>
  </si>
  <si>
    <t>dv_360:marca:keywords:display:cpm:large-mobile-banner-320x100:fre_ins_nova-cielo-pedro:cidp116.2.356:2</t>
  </si>
  <si>
    <t>256547799</t>
  </si>
  <si>
    <t>452302568</t>
  </si>
  <si>
    <t>dv_360:marca:keywords:display:cpm:large-mobile-banner-320x100:fre_ins_nova-cielo-rita:cidp116.2.357:2</t>
  </si>
  <si>
    <t>256483204</t>
  </si>
  <si>
    <t>452320959</t>
  </si>
  <si>
    <t>dv_360:marca:keywords:display:cpm:leaderboard-728x90:fre_ins_nova-cielo-danilo:cidp116.2.371:2</t>
  </si>
  <si>
    <t>256547775</t>
  </si>
  <si>
    <t>452302544</t>
  </si>
  <si>
    <t>dv_360:marca:keywords:display:cpm:leaderboard-728x90:fre_ins_nova-cielo-marcello:cidp116.2.370:2</t>
  </si>
  <si>
    <t>256547778</t>
  </si>
  <si>
    <t>452302547</t>
  </si>
  <si>
    <t>dv_360:marca:keywords:display:cpm:leaderboard-728x90:fre_ins_nova-cielo-pedro:cidp116.2.368:2</t>
  </si>
  <si>
    <t>256547781</t>
  </si>
  <si>
    <t>452302550</t>
  </si>
  <si>
    <t>dv_360:marca:keywords:display:cpm:leaderboard-728x90:fre_ins_nova-cielo-rita:cidp116.2.369:2</t>
  </si>
  <si>
    <t>256483198</t>
  </si>
  <si>
    <t>452320953</t>
  </si>
  <si>
    <t>dv_360:marca:keywords:display:cpm:mobile-leaderboard-320x50:fre_ins_nova-cielo-danilo:cidp116.2.365:2</t>
  </si>
  <si>
    <t>256547784</t>
  </si>
  <si>
    <t>452302553</t>
  </si>
  <si>
    <t>dv_360:marca:keywords:display:cpm:mobile-leaderboard-320x50:fre_ins_nova-cielo-marcello:cidp116.2.364:2</t>
  </si>
  <si>
    <t>256547787</t>
  </si>
  <si>
    <t>452302556</t>
  </si>
  <si>
    <t>dv_360:marca:keywords:display:cpm:mobile-leaderboard-320x50:fre_ins_nova-cielo-pedro:cidp116.2.362:2</t>
  </si>
  <si>
    <t>256547790</t>
  </si>
  <si>
    <t>452302559</t>
  </si>
  <si>
    <t>dv_360:marca:keywords:display:cpm:mobile-leaderboard-320x50:fre_ins_nova-cielo-rita:cidp116.2.363:2</t>
  </si>
  <si>
    <t>256483201</t>
  </si>
  <si>
    <t>452320956</t>
  </si>
  <si>
    <t>dv_360:marca:keywords:display:cpm:retangulo-medio-300x250:fre_ins_nova-cielo-danilo:cidp116.2.347:2</t>
  </si>
  <si>
    <t>256547811</t>
  </si>
  <si>
    <t>452302580</t>
  </si>
  <si>
    <t>dv_360:marca:keywords:display:cpm:retangulo-medio-300x250:fre_ins_nova-cielo-marcello:cidp116.2.346:2</t>
  </si>
  <si>
    <t>256547814</t>
  </si>
  <si>
    <t>452302583</t>
  </si>
  <si>
    <t>dv_360:marca:keywords:display:cpm:retangulo-medio-300x250:fre_ins_nova-cielo-pedro:cidp116.2.344:2</t>
  </si>
  <si>
    <t>256547817</t>
  </si>
  <si>
    <t>452302586</t>
  </si>
  <si>
    <t>dv_360:marca:keywords:display:cpm:retangulo-medio-300x250:fre_ins_nova-cielo-rita:cidp116.2.345:2</t>
  </si>
  <si>
    <t>256483210</t>
  </si>
  <si>
    <t>452320965</t>
  </si>
  <si>
    <t>dv_360:marca:keywords:display:cpm:skyscraper-300x600:fre_ins_nova-cielo-danilo:cidp116.2.353:2</t>
  </si>
  <si>
    <t>256547802</t>
  </si>
  <si>
    <t>452302571</t>
  </si>
  <si>
    <t>dv_360:marca:keywords:display:cpm:skyscraper-300x600:fre_ins_nova-cielo-marcello:cidp116.2.352:2</t>
  </si>
  <si>
    <t>256547805</t>
  </si>
  <si>
    <t>452302574</t>
  </si>
  <si>
    <t>dv_360:marca:keywords:display:cpm:skyscraper-300x600:fre_ins_nova-cielo-pedro:cidp116.2.350:2</t>
  </si>
  <si>
    <t>256547808</t>
  </si>
  <si>
    <t>452302577</t>
  </si>
  <si>
    <t>dv_360:marca:keywords:display:cpm:skyscraper-300x600:fre_ins_nova-cielo-rita:cidp116.2.351:2</t>
  </si>
  <si>
    <t>256483207</t>
  </si>
  <si>
    <t>452320962</t>
  </si>
  <si>
    <t>dv_360:marca:portais-verticais:display:cpm:large-mobile-banner-320x100:fre_ins_nova-cielo-danilo:cidp116.2.443:2</t>
  </si>
  <si>
    <t>256547703</t>
  </si>
  <si>
    <t>452302472</t>
  </si>
  <si>
    <t>dv_360:marca:portais-verticais:display:cpm:large-mobile-banner-320x100:fre_ins_nova-cielo-marcello:cidp116.2.442:2</t>
  </si>
  <si>
    <t>256547706</t>
  </si>
  <si>
    <t>452302475</t>
  </si>
  <si>
    <t>dv_360:marca:portais-verticais:display:cpm:large-mobile-banner-320x100:fre_ins_nova-cielo-pedro:cidp116.2.440:2</t>
  </si>
  <si>
    <t>256547709</t>
  </si>
  <si>
    <t>452302478</t>
  </si>
  <si>
    <t>dv_360:marca:portais-verticais:display:cpm:large-mobile-banner-320x100:fre_ins_nova-cielo-rita:cidp116.2.441:2</t>
  </si>
  <si>
    <t>256483183</t>
  </si>
  <si>
    <t>452320938</t>
  </si>
  <si>
    <t>dv_360:marca:portais-verticais:display:cpm:leaderboard-728x90:fre_ins_nova-cielo-danilo:cidp116.2.455:2</t>
  </si>
  <si>
    <t>256547685</t>
  </si>
  <si>
    <t>452302454</t>
  </si>
  <si>
    <t>dv_360:marca:portais-verticais:display:cpm:leaderboard-728x90:fre_ins_nova-cielo-marcello:cidp116.2.454:2</t>
  </si>
  <si>
    <t>256547688</t>
  </si>
  <si>
    <t>452302457</t>
  </si>
  <si>
    <t>dv_360:marca:portais-verticais:display:cpm:leaderboard-728x90:fre_ins_nova-cielo-pedro:cidp116.2.452:2</t>
  </si>
  <si>
    <t>256547691</t>
  </si>
  <si>
    <t>452302460</t>
  </si>
  <si>
    <t>dv_360:marca:portais-verticais:display:cpm:leaderboard-728x90:fre_ins_nova-cielo-rita:cidp116.2.453:2</t>
  </si>
  <si>
    <t>256483225</t>
  </si>
  <si>
    <t>452320980</t>
  </si>
  <si>
    <t>dv_360:marca:portais-verticais:display:cpm:mobile-leaderboard-320x50:fre_ins_nova-cielo-danilo:cidp116.2.449:2</t>
  </si>
  <si>
    <t>256547694</t>
  </si>
  <si>
    <t>452302463</t>
  </si>
  <si>
    <t>dv_360:marca:portais-verticais:display:cpm:mobile-leaderboard-320x50:fre_ins_nova-cielo-marcello:cidp116.2.448:2</t>
  </si>
  <si>
    <t>256547697</t>
  </si>
  <si>
    <t>452302466</t>
  </si>
  <si>
    <t>dv_360:marca:portais-verticais:display:cpm:mobile-leaderboard-320x50:fre_ins_nova-cielo-pedro:cidp116.2.446:2</t>
  </si>
  <si>
    <t>256547700</t>
  </si>
  <si>
    <t>452302469</t>
  </si>
  <si>
    <t>dv_360:marca:portais-verticais:display:cpm:mobile-leaderboard-320x50:fre_ins_nova-cielo-rita:cidp116.2.447:2</t>
  </si>
  <si>
    <t>256483180</t>
  </si>
  <si>
    <t>452320935</t>
  </si>
  <si>
    <t>dv_360:marca:portais-verticais:display:cpm:retangulo-medio-300x250:fre_ins_nova-cielo-danilo:cidp116.2.431:2</t>
  </si>
  <si>
    <t>256547721</t>
  </si>
  <si>
    <t>452302490</t>
  </si>
  <si>
    <t>dv_360:marca:portais-verticais:display:cpm:retangulo-medio-300x250:fre_ins_nova-cielo-marcello:cidp116.2.430:2</t>
  </si>
  <si>
    <t>256547724</t>
  </si>
  <si>
    <t>452302493</t>
  </si>
  <si>
    <t>dv_360:marca:portais-verticais:display:cpm:retangulo-medio-300x250:fre_ins_nova-cielo-pedro:cidp116.2.428:2</t>
  </si>
  <si>
    <t>256547727</t>
  </si>
  <si>
    <t>452302496</t>
  </si>
  <si>
    <t>dv_360:marca:portais-verticais:display:cpm:retangulo-medio-300x250:fre_ins_nova-cielo-rita:cidp116.2.429:2</t>
  </si>
  <si>
    <t>256483189</t>
  </si>
  <si>
    <t>452320944</t>
  </si>
  <si>
    <t>dv_360:marca:portais-verticais:display:cpm:skyscraper-300x600:fre_ins_nova-cielo-danilo:cidp116.2.437:2</t>
  </si>
  <si>
    <t>256547712</t>
  </si>
  <si>
    <t>452302481</t>
  </si>
  <si>
    <t>dv_360:marca:portais-verticais:display:cpm:skyscraper-300x600:fre_ins_nova-cielo-marcello:cidp116.2.436:2</t>
  </si>
  <si>
    <t>256547715</t>
  </si>
  <si>
    <t>452302484</t>
  </si>
  <si>
    <t>dv_360:marca:portais-verticais:display:cpm:skyscraper-300x600:fre_ins_nova-cielo-pedro:cidp116.2.434:2</t>
  </si>
  <si>
    <t>256547718</t>
  </si>
  <si>
    <t>452302487</t>
  </si>
  <si>
    <t>dv_360:marca:portais-verticais:display:cpm:skyscraper-300x600:fre_ins_nova-cielo-rita:cidp116.2.435:2</t>
  </si>
  <si>
    <t>256483186</t>
  </si>
  <si>
    <t>452320941</t>
  </si>
  <si>
    <t>verizon:marca:carreira:display:cpc:large-image-1200x627:aw_ins_nova-cielo-danilo:cidp116.2.557:2</t>
  </si>
  <si>
    <t>256564221</t>
  </si>
  <si>
    <t>452371474</t>
  </si>
  <si>
    <t>verizon:marca:carreira:display:cpc:large-image-1200x627:aw_ins_nova-cielo-marcello:cidp116.2.556:2</t>
  </si>
  <si>
    <t>256564224</t>
  </si>
  <si>
    <t>452371480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</si>
  <si>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</si>
  <si>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</si>
  <si>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</si>
  <si>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</si>
  <si>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</si>
  <si>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</si>
  <si>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verizon:marca:decisor:display:cpc:large-image-1200x627:aw_ins_nova-cielo-danilo:cidp116.2.617:2</t>
  </si>
  <si>
    <t>256094807</t>
  </si>
  <si>
    <t>452371270</t>
  </si>
  <si>
    <t>verizon:marca:decisor:display:cpc:large-image-1200x627:aw_ins_nova-cielo-marcello:cidp116.2.616:2</t>
  </si>
  <si>
    <t>256094813</t>
  </si>
  <si>
    <t>452371273</t>
  </si>
  <si>
    <t>verizon:marca:decisor:display:cpc:large-image-1200x627:aw_ins_nova-cielo-pedro:cidp116.2.614:2</t>
  </si>
  <si>
    <t>256094831</t>
  </si>
  <si>
    <t>452371279</t>
  </si>
  <si>
    <t>verizon:marca:decisor:display:cpc:large-image-1200x627:aw_ins_nova-cielo-rita:cidp116.2.615:2</t>
  </si>
  <si>
    <t>256094822</t>
  </si>
  <si>
    <t>452371276</t>
  </si>
  <si>
    <t>verizon:marca:indepedencia:display:cpc:large-image-1200x627:aw_ins_nova-cielo-danilo:cidp116.2.587:2</t>
  </si>
  <si>
    <t>256094969</t>
  </si>
  <si>
    <t>452371342</t>
  </si>
  <si>
    <t>verizon:marca:indepedencia:display:cpc:large-image-1200x627:aw_ins_nova-cielo-marcello:cidp116.2.586:2</t>
  </si>
  <si>
    <t>256094972</t>
  </si>
  <si>
    <t>452371348</t>
  </si>
  <si>
    <t>verizon:marca:indepedencia:display:cpc:large-image-1200x627:aw_ins_nova-cielo-pedro:cidp116.2.584:2</t>
  </si>
  <si>
    <t>256564146</t>
  </si>
  <si>
    <t>452371360</t>
  </si>
  <si>
    <t>verizon:marca:indepedencia:display:cpc:large-image-1200x627:aw_ins_nova-cielo-rita:cidp116.2.585:2</t>
  </si>
  <si>
    <t>256094978</t>
  </si>
  <si>
    <t>452371354</t>
  </si>
  <si>
    <t>verizon:marca:provedor:display:cpc:large-image-1200x627:aw_ins_nova-cielo-danilo:cidp116.2.527:2</t>
  </si>
  <si>
    <t>256564293</t>
  </si>
  <si>
    <t>452313872</t>
  </si>
  <si>
    <t>verizon:marca:provedor:display:cpc:large-image-1200x627:aw_ins_nova-cielo-marcello:cidp116.2.526:2</t>
  </si>
  <si>
    <t>256564296</t>
  </si>
  <si>
    <t>452313875</t>
  </si>
  <si>
    <t>verizon:marca:provedor:display:cpc:large-image-1200x627:aw_ins_nova-cielo-pedro:cidp116.2.524:2</t>
  </si>
  <si>
    <t>256564302</t>
  </si>
  <si>
    <t>452313881</t>
  </si>
  <si>
    <t>verizon:marca:provedor:display:cpc:large-image-1200x627:aw_ins_nova-cielo-rita:cidp116.2.525:2</t>
  </si>
  <si>
    <t>256564299</t>
  </si>
  <si>
    <t>452313878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</si>
  <si>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</si>
  <si>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</si>
  <si>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</si>
  <si>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</si>
  <si>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</si>
  <si>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</si>
  <si>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</si>
  <si>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</si>
  <si>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</si>
  <si>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</si>
  <si>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</si>
  <si>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</si>
  <si>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</si>
  <si>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dv_360:zip:remarketing:display:cpm:large-mobile-banner-320x100:seg_ins_zip-danilo:cidp116.2.654:2</t>
  </si>
  <si>
    <t>256799337</t>
  </si>
  <si>
    <t>452523620</t>
  </si>
  <si>
    <t>dv_360:zip:remarketing:display:cpm:leaderboard-728x90:seg_ins_zip-danilo:cidp116.2.656:2</t>
  </si>
  <si>
    <t>256661317</t>
  </si>
  <si>
    <t>452598967</t>
  </si>
  <si>
    <t>dv_360:zip:remarketing:display:cpm:mobile-leaderboard-320x50:seg_ins_zip-danilo:cidp116.2.655:2</t>
  </si>
  <si>
    <t>256661287</t>
  </si>
  <si>
    <t>452523635</t>
  </si>
  <si>
    <t>dv_360:zip:remarketing:display:cpm:retangulo-medio-300x250:seg_ins_zip-danilo:cidp116.2.652:2</t>
  </si>
  <si>
    <t>256362617</t>
  </si>
  <si>
    <t>452597866</t>
  </si>
  <si>
    <t>dv_360:zip:remarketing:display:cpm:skyscraper-300x600:seg_ins_zip-danilo:cidp116.2.653:2</t>
  </si>
  <si>
    <t>256660735</t>
  </si>
  <si>
    <t>452522441</t>
  </si>
  <si>
    <t>afilio:mini_zip:carreira:display:cpvisit:arroba-300x250:seg_ins_minizip-rita:cidp116.2.693:2</t>
  </si>
  <si>
    <t>256655695</t>
  </si>
  <si>
    <t>afilio:mini_zip:carreira:display:cpvisit:super-banner-728x90:seg_ins_minizip-rita:cidp116.2.697:2</t>
  </si>
  <si>
    <t>256655692</t>
  </si>
  <si>
    <t>452468822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</si>
  <si>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</si>
  <si>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</si>
  <si>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</si>
  <si>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</si>
  <si>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</si>
  <si>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</si>
  <si>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</si>
  <si>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</si>
  <si>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</si>
  <si>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</si>
  <si>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</si>
  <si>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</si>
  <si>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</si>
  <si>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</si>
  <si>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</si>
  <si>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</si>
  <si>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</si>
  <si>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</si>
  <si>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dv_360:marca:ampla:video:cpm:video-ad-360x480:fre_ins_nova-cielo-1:cidp116.2.468:2</t>
  </si>
  <si>
    <t>256450901</t>
  </si>
  <si>
    <t>452574531</t>
  </si>
  <si>
    <t>dv_360:marca:ampla:video:cpm:video-ad-360x480:fre_ins_nova-cielo-2:cidp116.2.469:2</t>
  </si>
  <si>
    <t>256900815</t>
  </si>
  <si>
    <t>452619536</t>
  </si>
  <si>
    <t>verizon:marca:ampla:video:cpcv:video-640x80:aw_ins_nova-cielo-1:cidp116.2.270:2</t>
  </si>
  <si>
    <t>256770591</t>
  </si>
  <si>
    <t>452569141</t>
  </si>
  <si>
    <t>almapbbdo:alp_super-link:display:awareness:todos:campo_livre</t>
  </si>
  <si>
    <t>R7</t>
  </si>
  <si>
    <t>r7:marca:as_abc_25:native:cpm:640x360:super-link:cidp117.2.1:2</t>
  </si>
  <si>
    <t>255839423</t>
  </si>
  <si>
    <t>452130064</t>
  </si>
  <si>
    <t>Vivo - Ads</t>
  </si>
  <si>
    <t>vivo_ads:marca:as_abc_25:mms:cpm:300x250:super-link:cidp117.2.3:2</t>
  </si>
  <si>
    <t>256159234</t>
  </si>
  <si>
    <t>452031486</t>
  </si>
  <si>
    <t>vivo_ads:marca:as_abc_25:mms:cpm:300x50:super-link:cidp117.2.5:2</t>
  </si>
  <si>
    <t>256159501</t>
  </si>
  <si>
    <t>452084519</t>
  </si>
  <si>
    <t>vivo_ads:marca:as_abc_25:mms:cpm:320x50:super-link:cidp117.2.6:2</t>
  </si>
  <si>
    <t>256294404</t>
  </si>
  <si>
    <t>452085086</t>
  </si>
  <si>
    <t>vivo_ads:marca:as_abc_25:mms:cpm:920x250:super-link:cidp117.2.2:2</t>
  </si>
  <si>
    <t>255843104</t>
  </si>
  <si>
    <t>452031378</t>
  </si>
  <si>
    <t>oct19:1920x1080:globo.com:pegn:whitelist:abc_as_25-54_anos_segmentado:comeco-do-dia:awareness:alp_pegn:patrocinio</t>
  </si>
  <si>
    <t>257740687</t>
  </si>
  <si>
    <t>453505155</t>
  </si>
  <si>
    <t>oct19:1920x1080:globo.com:pegn:whitelist:abc_as_25-54_anos_segmentado:fim-do-dia:awareness:alp_pegn:patrocinio</t>
  </si>
  <si>
    <t>257741341</t>
  </si>
  <si>
    <t>453564593</t>
  </si>
  <si>
    <t>oct19:300x250:globo.com:pegn:whitelist:abc_as_25-54_anos_segmentado:novacielo-danilo:awareness:alp_pegn:patrocinio</t>
  </si>
  <si>
    <t>257411987</t>
  </si>
  <si>
    <t>453593218</t>
  </si>
  <si>
    <t>oct19:300x250:globo.com:pegn:whitelist:abc_as_25-54_anos_segmentado:novacielo-marcello:awareness:alp_pegn:patrocinio</t>
  </si>
  <si>
    <t>257744935</t>
  </si>
  <si>
    <t>453594037</t>
  </si>
  <si>
    <t>oct19:300x250:globo.com:pegn:whitelist:abc_as_25-54_anos_segmentado:novacielo-pedro:awareness:alp_pegn:patrocinio</t>
  </si>
  <si>
    <t>257837622</t>
  </si>
  <si>
    <t>453565688</t>
  </si>
  <si>
    <t>oct19:300x250:globo.com:pegn:whitelist:abc_as_25-54_anos_segmentado:novacielo-rita:awareness:alp_pegn:patrocinio</t>
  </si>
  <si>
    <t>257415686</t>
  </si>
  <si>
    <t>453510915</t>
  </si>
  <si>
    <t>oct19:300x250:globo.com:pegn:whitelist:abc_as_25-54_anos_segmentado:novacielo-taxazero-danilo:consideracao:alp_pegn:patrocinio</t>
  </si>
  <si>
    <t>257749744</t>
  </si>
  <si>
    <t>453511152</t>
  </si>
  <si>
    <t>oct19:300x250:globo.com:pegn:whitelist:abc_as_25-54_anos_segmentado:novacielo-taxazero-marcello:consideracao:alp_pegn:patrocinio</t>
  </si>
  <si>
    <t>257841900</t>
  </si>
  <si>
    <t>453511608</t>
  </si>
  <si>
    <t>oct19:300x250:globo.com:pegn:whitelist:abc_as_25-54_anos_segmentado:novacielo-taxazero-pedro:consideracao:alp_pegn:patrocinio</t>
  </si>
  <si>
    <t>257418332</t>
  </si>
  <si>
    <t>453599812</t>
  </si>
  <si>
    <t>oct19:300x250:globo.com:pegn:whitelist:abc_as_25-54_anos_segmentado:novacielo-taxazero-rita:consideracao:alp_pegn:patrocinio</t>
  </si>
  <si>
    <t>257420804</t>
  </si>
  <si>
    <t>453601009</t>
  </si>
  <si>
    <t>oct19:300x600:globo.com:pegn:whitelist:abc_as_25-54_anos_segmentado:novacielo-danilo:awareness:alp_pegn:patrocinio</t>
  </si>
  <si>
    <t>257412509</t>
  </si>
  <si>
    <t>453593578</t>
  </si>
  <si>
    <t>oct19:300x600:globo.com:pegn:whitelist:abc_as_25-54_anos_segmentado:novacielo-pedro:awareness:alp_pegn:patrocinio</t>
  </si>
  <si>
    <t>257746852</t>
  </si>
  <si>
    <t>453597136</t>
  </si>
  <si>
    <t>oct19:300x600:globo.com:pegn:whitelist:abc_as_25-54_anos_segmentado:novacielo-taxazero-rita:consideracao:alp_pegn:patrocinio</t>
  </si>
  <si>
    <t>257419121</t>
  </si>
  <si>
    <t>453601273</t>
  </si>
  <si>
    <t>oct19:970x250:globo.com:pegn:whitelist:abc_as_25-54_anos_segmentado:novacielo-taxazero-danilo:consideracao:alp_pegn:patrocinio</t>
  </si>
  <si>
    <t>257839407</t>
  </si>
  <si>
    <t>453568499</t>
  </si>
  <si>
    <t>oct19:970x250:globo.com:pegn:whitelist:abc_as_25-54_anos_segmentado:novacielo-taxazero-marcello:consideracao:alp_pegn:patrocinio</t>
  </si>
  <si>
    <t>257419343</t>
  </si>
  <si>
    <t>970x250 Default Web Ad</t>
  </si>
  <si>
    <t>447698825</t>
  </si>
  <si>
    <t>453600802</t>
  </si>
  <si>
    <t>oct19:970x250:globo.com:pegn:whitelist:abc_as_25-54_anos_segmentado:novacielo-taxazero-pedro:consideracao:alp_pegn:patrocinio</t>
  </si>
  <si>
    <t>257751085</t>
  </si>
  <si>
    <t>453570206</t>
  </si>
  <si>
    <t>oct19:970x250:globo.com:pegn:whitelist:abc_as_25-54_anos_segmentado:novacielo-taxazero-rita:consideracao:alp_pegn:patrocinio</t>
  </si>
  <si>
    <t>257419163</t>
  </si>
  <si>
    <t>453601465</t>
  </si>
  <si>
    <t>aug19:970x250:globo.com:home-internas:as_abc_25__amplo:home-internas:zip-tag:awareness:alp_manutencao:cpm</t>
  </si>
  <si>
    <t>253755319</t>
  </si>
  <si>
    <t>449744874</t>
  </si>
  <si>
    <t>almapbbdo:alp_feira-do-empreendedor2019:display:awareness:todos</t>
  </si>
  <si>
    <t>Hands</t>
  </si>
  <si>
    <t>hands:marca:geo-empreendedores:display:cpm:300x120:marcello-push:cidp118.2.3:2</t>
  </si>
  <si>
    <t>257343337</t>
  </si>
  <si>
    <t>453185441</t>
  </si>
  <si>
    <t>hands:marca:geo-empreendedores:display:cpm:320x180:marcello-push:cidp118.2.4:2</t>
  </si>
  <si>
    <t>257343688</t>
  </si>
  <si>
    <t>453135744</t>
  </si>
  <si>
    <t>hands:marca:geo-empreendedores:display:cpm:320x200:marcello-push:cidp118.2.1:2</t>
  </si>
  <si>
    <t>257342488</t>
  </si>
  <si>
    <t>453135147</t>
  </si>
  <si>
    <t>hands:marca:geo-empreendedores:display:cpm:64x64:logo:cidp118.2.2:2</t>
  </si>
  <si>
    <t>257343334</t>
  </si>
  <si>
    <t>453184943</t>
  </si>
  <si>
    <t>In Loco Media</t>
  </si>
  <si>
    <t>inloco:marca:interesses-empreendedores:display:cpm:300x250:marcello-feira:cidp118.2.5:2</t>
  </si>
  <si>
    <t>257343454</t>
  </si>
  <si>
    <t>453185723</t>
  </si>
  <si>
    <t>inloco:marca:interesses-empreendedores:display:cpm:320x100:marcello-feira:cidp118.2.7:2</t>
  </si>
  <si>
    <t>257024450</t>
  </si>
  <si>
    <t>453185561</t>
  </si>
  <si>
    <t>inloco:marca:interesses-empreendedores:display:cpm:320x480:marcello-feira:cidp118.2.8:2</t>
  </si>
  <si>
    <t>257024459</t>
  </si>
  <si>
    <t>453185579</t>
  </si>
  <si>
    <t>inloco:marca:interesses-empreendedores:display:cpm:320x50:marcello-feira:cidp118.2.6:2</t>
  </si>
  <si>
    <t>257022617</t>
  </si>
  <si>
    <t>453135813</t>
  </si>
  <si>
    <t>almapbbdo:alp_lojas-cielo:display:awareness:todos</t>
  </si>
  <si>
    <t>hands:marca:spgeolocalizacaoasabc21inauguracao:display:cpm:arroba-300x250:awa_ins_lojas-cielo-edit-hands:cidp122.2.12:2</t>
  </si>
  <si>
    <t>259077109</t>
  </si>
  <si>
    <t>454817600</t>
  </si>
  <si>
    <t>hands:marca:spgeolocalizacaoasabc21inauguracao:display:cpm:arroba-300x250:awa_ins_lojas-cielo:cidp122.2.2:2</t>
  </si>
  <si>
    <t>258518887</t>
  </si>
  <si>
    <t>454297688</t>
  </si>
  <si>
    <t>hands:marca:spgeolocalizacaoasabc21inauguracao:display:cpm:interstitial-320x480:awa_ins_lojas-cielo:cidp122.2.3:2</t>
  </si>
  <si>
    <t>258592071</t>
  </si>
  <si>
    <t>454297322</t>
  </si>
  <si>
    <t>hands:marca:spgeolocalizacaoasabc21inauguracao:display:cpm:top-250x50:awa_ins_lojas-cielo:cidp122.2.1:2</t>
  </si>
  <si>
    <t>258182495</t>
  </si>
  <si>
    <t>454297676</t>
  </si>
  <si>
    <t>Waze</t>
  </si>
  <si>
    <t>waze:marca:asabc21regiaoproximaaslojas:display:cpm:logo-152x112:awa_ins_lojas-cielo:cidp122.2.4:2</t>
  </si>
  <si>
    <t>258182507</t>
  </si>
  <si>
    <t>454296953</t>
  </si>
  <si>
    <t>adsmovil:marca:carreira:display:cpm:intertestial-320x480:fre_ins_nova-cielo-danilo_taxa-zero:cidp116.2.1432:2</t>
  </si>
  <si>
    <t>257233940</t>
  </si>
  <si>
    <t>453375542</t>
  </si>
  <si>
    <t>adsmovil:marca:carreira:display:cpm:intertestial-320x480:fre_ins_nova-cielo-marcello_taxa-zero:cidp116.2.1431:2</t>
  </si>
  <si>
    <t>257233943</t>
  </si>
  <si>
    <t>453375545</t>
  </si>
  <si>
    <t>adsmovil:marca:carreira:display:cpm:intertestial-320x480:fre_ins_nova-cielo-pedro_taxa-zero:cidp116.2.1429:2</t>
  </si>
  <si>
    <t>257233949</t>
  </si>
  <si>
    <t>453375551</t>
  </si>
  <si>
    <t>adsmovil:marca:carreira:display:cpm:intertestial-320x480:fre_ins_nova-cielo-rita_taxa-zero:cidp116.2.1430:2</t>
  </si>
  <si>
    <t>257233946</t>
  </si>
  <si>
    <t>453375548</t>
  </si>
  <si>
    <t>adsmovil:marca:decisor:display:cpm:intertestial-320x480:fre_ins_nova-cielo-danilo_taxa-zero:cidp116.2.1437:2</t>
  </si>
  <si>
    <t>257233925</t>
  </si>
  <si>
    <t>453375527</t>
  </si>
  <si>
    <t>adsmovil:marca:decisor:display:cpm:intertestial-320x480:fre_ins_nova-cielo-marcello_taxa-zero:cidp116.2.1439:2</t>
  </si>
  <si>
    <t>257750595</t>
  </si>
  <si>
    <t>453464639</t>
  </si>
  <si>
    <t>adsmovil:marca:decisor:display:cpm:intertestial-320x480:fre_ins_nova-cielo-pedro_taxa-zero:cidp116.2.1437:2</t>
  </si>
  <si>
    <t>257637223</t>
  </si>
  <si>
    <t>453419439</t>
  </si>
  <si>
    <t>adsmovil:marca:decisor:display:cpm:intertestial-320x480:fre_ins_nova-cielo-rita_taxa-zero:cidp116.2.1438:2</t>
  </si>
  <si>
    <t>257638810</t>
  </si>
  <si>
    <t>453421032</t>
  </si>
  <si>
    <t>adsmovil:marca:idenpedencia:display:cpm:intertestial-320x480:fre_ins_nova-cielo-danilo_taxa-zero:cidp116.2.1433:2</t>
  </si>
  <si>
    <t>257233937</t>
  </si>
  <si>
    <t>453375539</t>
  </si>
  <si>
    <t>adsmovil:marca:idenpedencia:display:cpm:intertestial-320x480:fre_ins_nova-cielo-marcello_taxa-zero:cidp116.2.1435:2</t>
  </si>
  <si>
    <t>257636359</t>
  </si>
  <si>
    <t>453464588</t>
  </si>
  <si>
    <t>adsmovil:marca:idenpedencia:display:cpm:intertestial-320x480:fre_ins_nova-cielo-pedro_taxa-zero:cidp116.2.1433:2</t>
  </si>
  <si>
    <t>257750586</t>
  </si>
  <si>
    <t>453506959</t>
  </si>
  <si>
    <t>adsmovil:marca:idenpedencia:display:cpm:intertestial-320x480:fre_ins_nova-cielo-rita_taxa-zero:cidp116.2.1434:2</t>
  </si>
  <si>
    <t>257635792</t>
  </si>
  <si>
    <t>453464024</t>
  </si>
  <si>
    <t>adsmovil:marca:provedor:display:cpm:intertestial-320x480:fre_ins_nova-cielo-danilo_taxa-zero:cidp116.2.1428:2</t>
  </si>
  <si>
    <t>257233952</t>
  </si>
  <si>
    <t>453375554</t>
  </si>
  <si>
    <t>adsmovil:marca:provedor:display:cpm:intertestial-320x480:fre_ins_nova-cielo-marcello_taxa-zero:cidp116.2.1427:2</t>
  </si>
  <si>
    <t>257679291</t>
  </si>
  <si>
    <t>453375557</t>
  </si>
  <si>
    <t>adsmovil:marca:provedor:display:cpm:intertestial-320x480:fre_ins_nova-cielo-pedro_taxa-zero:cidp116.2.1425:2</t>
  </si>
  <si>
    <t>257679297</t>
  </si>
  <si>
    <t>453375563</t>
  </si>
  <si>
    <t>adsmovil:marca:provedor:display:cpm:intertestial-320x480:fre_ins_nova-cielo-rita_taxa-zero:cidp116.2.1426:2</t>
  </si>
  <si>
    <t>257679294</t>
  </si>
  <si>
    <t>453375560</t>
  </si>
  <si>
    <t>dv_360:marca:ampla:display:cpm:companion-banner-640x640:aw_ins_nova-cielo-pedro:audio-spotify:cidp116.2.266:2</t>
  </si>
  <si>
    <t>259112301</t>
  </si>
  <si>
    <t>454790879</t>
  </si>
  <si>
    <t>dv_360:marca:ampla:display:cpm:companion-banner-640x640:aw_ins_nova-cielo-pedro:cidp116.2.266:2</t>
  </si>
  <si>
    <t>259097601</t>
  </si>
  <si>
    <t>454836694</t>
  </si>
  <si>
    <t>Info Money</t>
  </si>
  <si>
    <t>info_money:marca:audiencia_do_portal:display:cpm:arroba-banner-300x250:aw_ins_flash-marcello_taxa-zero:cidp116.2.1397:2</t>
  </si>
  <si>
    <t>257218110</t>
  </si>
  <si>
    <t>452941208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</si>
  <si>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</si>
  <si>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</si>
  <si>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</si>
  <si>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info_money:marca:audiencia_do_portal:display:cpm:arroba-banner-300x250:aw_ins_minizip-rita_taxa-zero:cidp116.2.1398:2</t>
  </si>
  <si>
    <t>257218107</t>
  </si>
  <si>
    <t>453004777</t>
  </si>
  <si>
    <t>info_money:marca:audiencia_do_portal:display:cpm:arroba-banner-300x250:aw_ins_minizip-rita_taxa-zero:cidp116.2.1406:2</t>
  </si>
  <si>
    <t>257218083</t>
  </si>
  <si>
    <t>452944772</t>
  </si>
  <si>
    <t>info_money:marca:audiencia_do_portal:display:cpm:arroba-banner-300x250:aw_ins_mob-pedro_taxa-zero:cidp116.2.1396:2</t>
  </si>
  <si>
    <t>257218113</t>
  </si>
  <si>
    <t>452942939</t>
  </si>
  <si>
    <t>info_money:marca:audiencia_do_portal:display:cpm:arroba-banner-300x250:aw_ins_mob-pedro_taxa-zero:cidp116.2.1404:2</t>
  </si>
  <si>
    <t>257218089</t>
  </si>
  <si>
    <t>452917059</t>
  </si>
  <si>
    <t>info_money:marca:audiencia_do_portal:display:cpm:arroba-banner-300x250:aw_ins_zip-danilo_taxa-zero:cidp116.2.1399:2</t>
  </si>
  <si>
    <t>257218104</t>
  </si>
  <si>
    <t>453004627</t>
  </si>
  <si>
    <t>info_money:marca:audiencia_do_portal:display:cpm:arroba-banner-300x250:aw_ins_zip-danilo_taxa-zero:cidp116.2.1407:2</t>
  </si>
  <si>
    <t>257218080</t>
  </si>
  <si>
    <t>452945375</t>
  </si>
  <si>
    <t>info_money:marca:audiencia_do_portal:display:cpm:billboard-970x250:aw_ins_flash-marcello_taxa-zero:cidp116.2.1415:2</t>
  </si>
  <si>
    <t>257654319</t>
  </si>
  <si>
    <t>453368738</t>
  </si>
  <si>
    <t>info_money:marca:audiencia_do_portal:display:cpm:billboard-970x250:aw_ins_minizip-rita_taxa-zero:cidp116.2.1416:2</t>
  </si>
  <si>
    <t>257654316</t>
  </si>
  <si>
    <t>453368741</t>
  </si>
  <si>
    <t>info_money:marca:audiencia_do_portal:display:cpm:billboard-970x250:aw_ins_mob-pedro_taxa-zero:cidp116.2.1555:2</t>
  </si>
  <si>
    <t>257347850</t>
  </si>
  <si>
    <t>453488870</t>
  </si>
  <si>
    <t>info_money:marca:audiencia_do_portal:display:cpm:billboard-970x250:aw_ins_zip-danilo_taxa-zero:cidp116.2.1417:2</t>
  </si>
  <si>
    <t>257654313</t>
  </si>
  <si>
    <t>453368744</t>
  </si>
  <si>
    <t>info_money:marca:audiencia_do_portal:display:cpm:halfpage-animado-300x600:aw_ins_flash-marcello_taxa-zero:cidp116.2.1419:2</t>
  </si>
  <si>
    <t>257654307</t>
  </si>
  <si>
    <t>453368750</t>
  </si>
  <si>
    <t>info_money:marca:audiencia_do_portal:display:cpm:halfpage-animado-300x600:aw_ins_minizip-rita_taxa-zer:cidp116.2.1420:2</t>
  </si>
  <si>
    <t>257654304</t>
  </si>
  <si>
    <t>453368753</t>
  </si>
  <si>
    <t>info_money:marca:audiencia_do_portal:display:cpm:halfpage-animado-300x600:aw_ins_mob-pedro_taxa-zero:cidp116.2.1418:2</t>
  </si>
  <si>
    <t>257654310</t>
  </si>
  <si>
    <t>453368747</t>
  </si>
  <si>
    <t>info_money:marca:audiencia_do_portal:display:cpm:halfpage-animado-300x600:aw_ins_zip-danilo_taxa-zero:cidp116.2.1421:2</t>
  </si>
  <si>
    <t>257654301</t>
  </si>
  <si>
    <t>453368756</t>
  </si>
  <si>
    <t>info_money:marca:audiencia_do_portal:display:cpm:leaderboard-320x50:aw_ins_flash-marcello_taxa-zero:cidp116.2.1401:2</t>
  </si>
  <si>
    <t>257218098</t>
  </si>
  <si>
    <t>452941331</t>
  </si>
  <si>
    <t>info_money:marca:audiencia_do_portal:display:cpm:leaderboard-320x50:aw_ins_minizip-rita_taxa-zero:cidp116.2.1402:2</t>
  </si>
  <si>
    <t>257218095</t>
  </si>
  <si>
    <t>452941364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</si>
  <si>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</si>
  <si>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</si>
  <si>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</si>
  <si>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info_money:marca:audiencia_do_portal:display:cpm:leaderboard-320x50:aw_ins_zip-danilo_taxa-zero:cidp116.2.1403:2</t>
  </si>
  <si>
    <t>257218092</t>
  </si>
  <si>
    <t>452941379</t>
  </si>
  <si>
    <t>info_money:marca:audiencia_do_portal:display:cpm:lightbox-640x480:aw_ins_flash-marcello_taxa-zero:cidp116.2.1422:2</t>
  </si>
  <si>
    <t>257654298</t>
  </si>
  <si>
    <t>453368759</t>
  </si>
  <si>
    <t>info_money:marca:audiencia_do_portal:display:cpm:lightbox-640x480:aw_ins_minizip-rita_taxa-zero:cidp116.2.1423:2</t>
  </si>
  <si>
    <t>257654295</t>
  </si>
  <si>
    <t>453368762</t>
  </si>
  <si>
    <t>info_money:marca:audiencia_do_portal:display:cpm:lightbox-640x480:aw_ins_mob-pedro_taxa-zero:cidp116.2.1554:2</t>
  </si>
  <si>
    <t>257777796</t>
  </si>
  <si>
    <t>453487109</t>
  </si>
  <si>
    <t>info_money:marca:audiencia_do_portal:display:cpm:lightbox-640x480:aw_ins_zip-danilo_taxa-zero:cidp116.2.1424:2</t>
  </si>
  <si>
    <t>257654292</t>
  </si>
  <si>
    <t>453368765</t>
  </si>
  <si>
    <t>info_money:marca:audiencia_do_portal:display:cpm:testeira-1170x120:aw_ins_mob-pedro_taxa-zero:cidp116.2.1412:2</t>
  </si>
  <si>
    <t>257654328</t>
  </si>
  <si>
    <t>453368729</t>
  </si>
  <si>
    <t>info_money:marca:audiencia_do_portal:display:cpm:video-1920x1080:aw_ins_comeco-do-dia_taxa-zero:cidp116.2.1394:2</t>
  </si>
  <si>
    <t>257218119</t>
  </si>
  <si>
    <t>452941973</t>
  </si>
  <si>
    <t>info_money:marca:audiencia_do_portal:display:cpm:video-1920x1080:aw_ins_fim-do-dia_taxa-zero:cidp116.2.1395:2</t>
  </si>
  <si>
    <t>257218116</t>
  </si>
  <si>
    <t>452941142</t>
  </si>
  <si>
    <t>adsmovil:marca:rmkt_device_id:display:cpc:standard-banner-300x250:seg_ins_flash-marcello_taxa-zero:cidp116.2.1361:2</t>
  </si>
  <si>
    <t>257225292</t>
  </si>
  <si>
    <t>452921127</t>
  </si>
  <si>
    <t>adsmovil:marca:rmkt_device_id:display:cpc:standard-banner-300x250:seg_ins_minizip-rita_taxa-zero:cidp116.2.1359:2</t>
  </si>
  <si>
    <t>257225304</t>
  </si>
  <si>
    <t>452921139</t>
  </si>
  <si>
    <t>adsmovil:marca:rmkt_device_id:display:cpc:standard-banner-300x250:seg_ins_mob-pedro_taxa-zero:cidp116.2.1358:2</t>
  </si>
  <si>
    <t>257225310</t>
  </si>
  <si>
    <t>452921145</t>
  </si>
  <si>
    <t>adsmovil:marca:rmkt_device_id:display:cpc:standard-banner-300x250:seg_ins_zip-danilo_taxa-zero:cidp116.2.1360:2</t>
  </si>
  <si>
    <t>257225298</t>
  </si>
  <si>
    <t>452921133</t>
  </si>
  <si>
    <t>dv_360:flash:remarketing:display:cpm:large-mobile-banner-320x100:seg_ins_flash-marcello_taxa-zero:cidp116.2.1284:2</t>
  </si>
  <si>
    <t>257161716</t>
  </si>
  <si>
    <t>452849868</t>
  </si>
  <si>
    <t>dv_360:flash:remarketing:display:cpm:leaderboard-728x90:seg_ins_flash-marcello_taxa-zero:cidp116.2.1292:2</t>
  </si>
  <si>
    <t>257161743</t>
  </si>
  <si>
    <t>452943139</t>
  </si>
  <si>
    <t>dv_360:flash:remarketing:display:cpm:mobile-leaderboard-320x50:seg_ins_flash-marcello_taxa-zero:cidp116.2.1288:2</t>
  </si>
  <si>
    <t>257161704</t>
  </si>
  <si>
    <t>452849880</t>
  </si>
  <si>
    <t>dv_360:flash:remarketing:display:cpm:retangulo-medio-300x250:seg_ins_flash-marcello_taxa-zero:cidp116.2.1276:2</t>
  </si>
  <si>
    <t>257161746</t>
  </si>
  <si>
    <t>452943136</t>
  </si>
  <si>
    <t>dv_360:flash:remarketing:display:cpm:skyscraper-300x600:seg_ins_flash-marcello_taxa-zero:cidp116.2.1280:2</t>
  </si>
  <si>
    <t>257161728</t>
  </si>
  <si>
    <t>452943154</t>
  </si>
  <si>
    <t>dv_360:mini_zip:remarketing:display:cpm:large-mobile-banner-320x100:seg_ins_minizip-rita_taxa-zero:cidp116.2.1283:2</t>
  </si>
  <si>
    <t>257161719</t>
  </si>
  <si>
    <t>452849865</t>
  </si>
  <si>
    <t>dv_360:mini_zip:remarketing:display:cpm:leaderboard-728x90:seg_ins_minizip-rita_taxa-zero:cidp116.2.1291:2</t>
  </si>
  <si>
    <t>257161749</t>
  </si>
  <si>
    <t>452943133</t>
  </si>
  <si>
    <t>dv_360:mini_zip:remarketing:display:cpm:mobile-leaderboard-320x50:seg_ins_minizip-rita_taxa-zero:cidp116.2.1287:2</t>
  </si>
  <si>
    <t>257161707</t>
  </si>
  <si>
    <t>452849877</t>
  </si>
  <si>
    <t>dv_360:mobile:remarketing:display:cpm:large-mobile-banner-320x100:seg_ins_mob-pedro_taxa-zero:cidp116.2.1282:2</t>
  </si>
  <si>
    <t>257161722</t>
  </si>
  <si>
    <t>452943160</t>
  </si>
  <si>
    <t>dv_360:mobile:remarketing:display:cpm:leaderboard-728x90:seg_ins_mob-pedro_taxa-zero:cidp116.2.1290:2</t>
  </si>
  <si>
    <t>257161755</t>
  </si>
  <si>
    <t>452943127</t>
  </si>
  <si>
    <t>dv_360:mobile:remarketing:display:cpm:mobile-leaderboard-320x50:seg_ins_mob-pedro_taxa-zero:cidp116.2.1286:2</t>
  </si>
  <si>
    <t>257161710</t>
  </si>
  <si>
    <t>452849874</t>
  </si>
  <si>
    <t>dv_360:mobile:remarketing:display:cpm:retangulo-medio-300x250:seg_ins_mob-pedro_taxa-zero:cidp116.2.1274:2</t>
  </si>
  <si>
    <t>257161758</t>
  </si>
  <si>
    <t>452943124</t>
  </si>
  <si>
    <t>dv_360:mobile:remarketing:display:cpm:skyscraper-300x600:seg_ins_mob-pedro_taxa-zero:cidp116.2.1278:2</t>
  </si>
  <si>
    <t>257161734</t>
  </si>
  <si>
    <t>452943148</t>
  </si>
  <si>
    <t>320x50 Default Web Ad</t>
  </si>
  <si>
    <t>452543191</t>
  </si>
  <si>
    <t>dv_360:zip:remarketing:display:cpm:mobile-leaderboard-320x50:seg_ins_zip-danilo_taxa-zero:cidp116.2.1289:2</t>
  </si>
  <si>
    <t>257161701</t>
  </si>
  <si>
    <t>inloco:marca:usuarios_que_possuem_app_de_concorrentes_mob:display:cpm:interstitial-320x480:seg_ins_zip-danilo_taxa-zero:cidp116.2.1309:2</t>
  </si>
  <si>
    <t>257034823</t>
  </si>
  <si>
    <t>452887163</t>
  </si>
  <si>
    <t>inloco:marca:usuarios_que_possuem_app_de_concorrentes_mob:display:cpm:medium-rectangle-300x250:seg_ins_flash-marcello_taxa-zero:cidp116.2.1410:2</t>
  </si>
  <si>
    <t>257141488</t>
  </si>
  <si>
    <t>452989646</t>
  </si>
  <si>
    <t>inloco:marca:usuarios_que_possuem_app_de_concorrentes_mob:display:cpm:medium-rectangle-300x250:seg_ins_minizip-rita_taxa-zero:cidp116.2.1409:2</t>
  </si>
  <si>
    <t>257268969</t>
  </si>
  <si>
    <t>452958633</t>
  </si>
  <si>
    <t>inloco:marca:usuarios_que_possuem_app_de_concorrentes_mob:display:cpm:medium-rectangle-300x250:seg_ins_mob-pedro_taxa-zero:cidp116.2.1408:2</t>
  </si>
  <si>
    <t>257140954</t>
  </si>
  <si>
    <t>452989568</t>
  </si>
  <si>
    <t>inloco:marca:usuarios_que_possuem_app_de_concorrentes_mob:display:cpm:medium-rectangle-300x250:seg_ins_zip-danilo_taxa-zero:cidp116.2.1411:2</t>
  </si>
  <si>
    <t>257267739</t>
  </si>
  <si>
    <t>452960697</t>
  </si>
  <si>
    <t>inloco:marca:usuarios_que_possuem_app_de_concorrentes_mob:display:cpm:medium-rectangle-320x50:seg_ins_flash-marcello_taxa-zero:cidp116.2.1304:2</t>
  </si>
  <si>
    <t>257034838</t>
  </si>
  <si>
    <t>452887178</t>
  </si>
  <si>
    <t>inloco:marca:usuarios_que_possuem_app_de_concorrentes_mob:display:cpm:medium-rectangle-900x750:seg_ins_nova-cielo-danilo:cidp116.2.799:2</t>
  </si>
  <si>
    <t>256101245</t>
  </si>
  <si>
    <t>452314433</t>
  </si>
  <si>
    <t>inloco:marca:usuarios_que_possuem_app_de_concorrentes_mob:display:cpm:medium-rectangle-900x750:seg_ins_nova-cielo-marcello:cidp116.2.798:2</t>
  </si>
  <si>
    <t>256101248</t>
  </si>
  <si>
    <t>452314430</t>
  </si>
  <si>
    <t>inloco:marca:usuarios_que_possuem_app_de_concorrentes_mob:display:cpm:small-banner-960x150:seg_ins_nova-cielo-danilo:cidp116.2.793:2</t>
  </si>
  <si>
    <t>256101263</t>
  </si>
  <si>
    <t>452314415</t>
  </si>
  <si>
    <t>SeedTag</t>
  </si>
  <si>
    <t>seedtag:marca:lal_as_abc_25__pme_micro_empreendedor_e_autonomos:display:cpm:formato-especial:seg_ins_nova-cielo-1:cidp116.2.830:2</t>
  </si>
  <si>
    <t>256101188</t>
  </si>
  <si>
    <t>452314490</t>
  </si>
  <si>
    <t>seedtag:marca:lal_as_abc_25__pme_micro_empreendedor_e_autonomos:display:cpm:formato-especial:seg_ins_nova-cielo-2:cidp116.2.831:2</t>
  </si>
  <si>
    <t>256101185</t>
  </si>
  <si>
    <t>452314493</t>
  </si>
  <si>
    <t>seedtag:marca:lal_as_abc_25__pme_micro_empreendedor_e_autonomos:display:cpm:formato-especial:seg_ins_nova-cielo-danilo:cidp116.2.835:2</t>
  </si>
  <si>
    <t>256418968</t>
  </si>
  <si>
    <t>452372032</t>
  </si>
  <si>
    <t>seedtag:marca:lal_as_abc_25__pme_micro_empreendedor_e_autonomos:display:cpm:formato-especial:seg_ins_nova-cielo-marcello:cidp116.2.834:2</t>
  </si>
  <si>
    <t>256418974</t>
  </si>
  <si>
    <t>452372029</t>
  </si>
  <si>
    <t>seedtag:marca:lal_as_abc_25__pme_micro_empreendedor_e_autonomos:display:cpm:formato-especial:seg_ins_nova-cielo-pedro:cidp116.2.832:2</t>
  </si>
  <si>
    <t>256101182</t>
  </si>
  <si>
    <t>452314496</t>
  </si>
  <si>
    <t>seedtag:marca:lal_as_abc_25__pme_micro_empreendedor_e_autonomos:display:cpm:formato-especial:seg_ins_nova-cielo-rita:cidp116.2.833:2</t>
  </si>
  <si>
    <t>256101179</t>
  </si>
  <si>
    <t>452314499</t>
  </si>
  <si>
    <t>seedtag:marca:lal_as_abc_25__pme_micro_empreendedor_e_autonomos:display:cpm:in-image-display:seg_ins_nova-cielo-1:cidp116.2.824:2</t>
  </si>
  <si>
    <t>256101206</t>
  </si>
  <si>
    <t>452314472</t>
  </si>
  <si>
    <t>seedtag:marca:lal_as_abc_25__pme_micro_empreendedor_e_autonomos:display:cpm:in-image-display:seg_ins_nova-cielo-2:cidp116.2.825:2</t>
  </si>
  <si>
    <t>256101203</t>
  </si>
  <si>
    <t>452314475</t>
  </si>
  <si>
    <t>seedtag:marca:lal_as_abc_25__pme_micro_empreendedor_e_autonomos:display:cpm:in-image-display:seg_ins_nova-cielo-danilo:cidp116.2.829:2</t>
  </si>
  <si>
    <t>256101191</t>
  </si>
  <si>
    <t>452314487</t>
  </si>
  <si>
    <t>seedtag:marca:lal_as_abc_25__pme_micro_empreendedor_e_autonomos:display:cpm:in-image-display:seg_ins_nova-cielo-marcello:cidp116.2.828:2</t>
  </si>
  <si>
    <t>256101194</t>
  </si>
  <si>
    <t>452314484</t>
  </si>
  <si>
    <t>seedtag:marca:lal_as_abc_25__pme_micro_empreendedor_e_autonomos:display:cpm:in-image-display:seg_ins_nova-cielo-pedro:cidp116.2.826:2</t>
  </si>
  <si>
    <t>256101200</t>
  </si>
  <si>
    <t>452314478</t>
  </si>
  <si>
    <t>seedtag:marca:lal_as_abc_25__pme_micro_empreendedor_e_autonomos:display:cpm:in-image-display:seg_ins_nova-cielo-rita:cidp116.2.827:2</t>
  </si>
  <si>
    <t>256101197</t>
  </si>
  <si>
    <t>452314481</t>
  </si>
  <si>
    <t>afilio:marca:carreira:display:cpvisit:arranha-ceu-120x600:seg_ins_flash-marcello_taxa-zero:cidp116.2.1444:2</t>
  </si>
  <si>
    <t>257687502</t>
  </si>
  <si>
    <t>453394862</t>
  </si>
  <si>
    <t>afilio:marca:carreira:display:cpvisit:arranha-ceu-120x600:seg_ins_minizip-rita_taxa-zero:cidp116.2.1442:2</t>
  </si>
  <si>
    <t>257687508</t>
  </si>
  <si>
    <t>453394868</t>
  </si>
  <si>
    <t>afilio:marca:carreira:display:cpvisit:arranha-ceu-120x600:seg_ins_mob-pedro_taxa-zero:cidp116.2.1441:2</t>
  </si>
  <si>
    <t>257687511</t>
  </si>
  <si>
    <t>453394871</t>
  </si>
  <si>
    <t>afilio:marca:carreira:display:cpvisit:arranha-ceu-120x600:seg_ins_zip-danilo_taxa-zero:cidp116.2.1443:2</t>
  </si>
  <si>
    <t>257687505</t>
  </si>
  <si>
    <t>453394865</t>
  </si>
  <si>
    <t>afilio:marca:carreira:display:cpvisit:arranha-ceu-320x50:seg_ins_flash-marcello_taxa-zero:cidp116.2.1476:2</t>
  </si>
  <si>
    <t>257687406</t>
  </si>
  <si>
    <t>453388766</t>
  </si>
  <si>
    <t>afilio:marca:carreira:display:cpvisit:arranha-ceu-320x50:seg_ins_minizip-rita_taxa-zero:cidp116.2.1474:2</t>
  </si>
  <si>
    <t>257687412</t>
  </si>
  <si>
    <t>453388772</t>
  </si>
  <si>
    <t>afilio:marca:carreira:display:cpvisit:arranha-ceu-320x50:seg_ins_mob-pedro_taxa-zero:cidp116.2.1473:2</t>
  </si>
  <si>
    <t>257687415</t>
  </si>
  <si>
    <t>453388775</t>
  </si>
  <si>
    <t>afilio:marca:carreira:display:cpvisit:arranha-ceu-320x50:seg_ins_zip-danilo_taxa-zero:cidp116.2.1475:2</t>
  </si>
  <si>
    <t>257687409</t>
  </si>
  <si>
    <t>453388769</t>
  </si>
  <si>
    <t>afilio:marca:carreira:display:cpvisit:arroba-300x250:seg_ins_flash-marcello_taxa-zero:cidp116.2.1365:2</t>
  </si>
  <si>
    <t>257225277</t>
  </si>
  <si>
    <t>452921112</t>
  </si>
  <si>
    <t>afilio:marca:carreira:display:cpvisit:arroba-300x250:seg_ins_minizip-rita_taxa-zero:cidp116.2.1363:2</t>
  </si>
  <si>
    <t>257225283</t>
  </si>
  <si>
    <t>452921118</t>
  </si>
  <si>
    <t>afilio:marca:carreira:display:cpvisit:arroba-300x250:seg_ins_mob-pedro_taxa-zero:cidp116.2.1362:2</t>
  </si>
  <si>
    <t>257225286</t>
  </si>
  <si>
    <t>452921121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</si>
  <si>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</si>
  <si>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</si>
  <si>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</si>
  <si>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</si>
  <si>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</si>
  <si>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</si>
  <si>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</si>
  <si>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</si>
  <si>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</si>
  <si>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</si>
  <si>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</si>
  <si>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</si>
  <si>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</si>
  <si>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</si>
  <si>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</si>
  <si>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afilio:marca:empreendedorismo:display:cpvisit:arranha-ceu-120x600:seg_ins_flash-marcello_taxa-zero:cidp116.2.1452:2</t>
  </si>
  <si>
    <t>257687478</t>
  </si>
  <si>
    <t>453394838</t>
  </si>
  <si>
    <t>afilio:marca:empreendedorismo:display:cpvisit:arranha-ceu-120x600:seg_ins_minizip-rita_taxa-zero:cidp116.2.1450:2</t>
  </si>
  <si>
    <t>257687484</t>
  </si>
  <si>
    <t>453394844</t>
  </si>
  <si>
    <t>afilio:marca:empreendedorismo:display:cpvisit:arranha-ceu-120x600:seg_ins_mob-pedro_taxa-zero:cidp116.2.1449:2</t>
  </si>
  <si>
    <t>257687487</t>
  </si>
  <si>
    <t>453394847</t>
  </si>
  <si>
    <t>afilio:marca:empreendedorismo:display:cpvisit:arranha-ceu-120x600:seg_ins_zip-danilo_taxa-zero:cidp116.2.1451:2</t>
  </si>
  <si>
    <t>257687481</t>
  </si>
  <si>
    <t>453394841</t>
  </si>
  <si>
    <t>afilio:marca:empreendedorismo:display:cpvisit:arranha-ceu-160x600:seg_ins_minizip-rita_taxa-zero:cidp116.2.1466:2</t>
  </si>
  <si>
    <t>257687436</t>
  </si>
  <si>
    <t>453388796</t>
  </si>
  <si>
    <t>afilio:marca:empreendedorismo:display:cpvisit:arranha-ceu-320x50:seg_ins_flash-marcello_taxa-zero:cidp116.2.1484:2</t>
  </si>
  <si>
    <t>257569117</t>
  </si>
  <si>
    <t>453388742</t>
  </si>
  <si>
    <t>afilio:marca:empreendedorismo:display:cpvisit:arranha-ceu-320x50:seg_ins_minizip-rita_taxa-zero:cidp116.2.1482:2</t>
  </si>
  <si>
    <t>257569123</t>
  </si>
  <si>
    <t>453388748</t>
  </si>
  <si>
    <t>afilio:marca:empreendedorismo:display:cpvisit:arranha-ceu-320x50:seg_ins_mob-pedro_taxa-zero:cidp116.2.1481:2</t>
  </si>
  <si>
    <t>257687391</t>
  </si>
  <si>
    <t>453388751</t>
  </si>
  <si>
    <t>afilio:marca:empreendedorismo:display:cpvisit:arranha-ceu-320x50:seg_ins_zip-danilo_taxa-zero:cidp116.2.1483:2</t>
  </si>
  <si>
    <t>257569120</t>
  </si>
  <si>
    <t>453388745</t>
  </si>
  <si>
    <t>afilio:marca:empreendedorismo:display:cpvisit:arroba-300x250:seg_ins_flash-marcello_taxa-zero:cidp116.2.1381:2</t>
  </si>
  <si>
    <t>257225229</t>
  </si>
  <si>
    <t>452921064</t>
  </si>
  <si>
    <t>afilio:marca:empreendedorismo:display:cpvisit:arroba-300x250:seg_ins_minizip-rita_taxa-zero:cidp116.2.1379:2</t>
  </si>
  <si>
    <t>257225235</t>
  </si>
  <si>
    <t>452921070</t>
  </si>
  <si>
    <t>afilio:marca:empreendedorismo:display:cpvisit:arroba-300x250:seg_ins_mob-pedro_taxa-zero:cidp116.2.1378:2</t>
  </si>
  <si>
    <t>257225238</t>
  </si>
  <si>
    <t>452921073</t>
  </si>
  <si>
    <t>afilio:marca:empreendedorismo:display:cpvisit:arroba-300x250:seg_ins_zip-danilo_taxa-zero:cidp116.2.1380:2</t>
  </si>
  <si>
    <t>257225232</t>
  </si>
  <si>
    <t>452921067</t>
  </si>
  <si>
    <t>afilio:marca:empreendedorismo:display:cpvisit:super-banner-728x90:seg_ins_flash-marcello_taxa-zero:cidp116.2.1385:2</t>
  </si>
  <si>
    <t>257225217</t>
  </si>
  <si>
    <t>452921052</t>
  </si>
  <si>
    <t>afilio:marca:empreendedorismo:display:cpvisit:super-banner-728x90:seg_ins_minizip-rita_taxa-zero:cidp116.2.1383:2</t>
  </si>
  <si>
    <t>257225223</t>
  </si>
  <si>
    <t>452921058</t>
  </si>
  <si>
    <t>afilio:marca:empreendedorismo:display:cpvisit:super-banner-728x90:seg_ins_mob-pedro_taxa-zero:cidp116.2.1382:2</t>
  </si>
  <si>
    <t>257225226</t>
  </si>
  <si>
    <t>452921061</t>
  </si>
  <si>
    <t>afilio:marca:empreendedorismo:display:cpvisit:super-banner-728x90:seg_ins_zip-danilo_taxa-zero:cidp116.2.1384:2</t>
  </si>
  <si>
    <t>257225220</t>
  </si>
  <si>
    <t>452921055</t>
  </si>
  <si>
    <t>afilio:marca:negocios:display:cpvisit:arranha-ceu-120x600:seg_ins_flash-marcello_taxa-zero:cidp116.2.1448:2</t>
  </si>
  <si>
    <t>257687490</t>
  </si>
  <si>
    <t>453394850</t>
  </si>
  <si>
    <t>afilio:marca:negocios:display:cpvisit:arranha-ceu-120x600:seg_ins_minizip-rita_taxa-zero:cidp116.2.1446:2</t>
  </si>
  <si>
    <t>257687496</t>
  </si>
  <si>
    <t>453394856</t>
  </si>
  <si>
    <t>afilio:marca:negocios:display:cpvisit:arranha-ceu-120x600:seg_ins_mob-pedro_taxa-zero:cidp116.2.1445:2</t>
  </si>
  <si>
    <t>257687499</t>
  </si>
  <si>
    <t>453394859</t>
  </si>
  <si>
    <t>afilio:marca:negocios:display:cpvisit:arranha-ceu-120x600:seg_ins_zip-danilo_taxa-zero:cidp116.2.1447:2</t>
  </si>
  <si>
    <t>257687493</t>
  </si>
  <si>
    <t>453394853</t>
  </si>
  <si>
    <t>afilio:marca:negocios:display:cpvisit:arranha-ceu-160x600:seg_ins_flash-marcello_taxa-zero:cidp116.2.1464:2</t>
  </si>
  <si>
    <t>257687442</t>
  </si>
  <si>
    <t>453388802</t>
  </si>
  <si>
    <t>afilio:marca:negocios:display:cpvisit:arranha-ceu-160x600:seg_ins_minizip-rita_taxa-zero:cidp116.2.1462:2</t>
  </si>
  <si>
    <t>257687448</t>
  </si>
  <si>
    <t>453394808</t>
  </si>
  <si>
    <t>afilio:marca:negocios:display:cpvisit:arranha-ceu-160x600:seg_ins_mob-pedro_taxa-zero:cidp116.2.1461:2</t>
  </si>
  <si>
    <t>257687451</t>
  </si>
  <si>
    <t>453394811</t>
  </si>
  <si>
    <t>afilio:marca:negocios:display:cpvisit:arranha-ceu-320x50:seg_ins_flash-marcello_taxa-zero:cidp116.2.1480:2</t>
  </si>
  <si>
    <t>257687394</t>
  </si>
  <si>
    <t>453388754</t>
  </si>
  <si>
    <t>afilio:marca:negocios:display:cpvisit:arranha-ceu-320x50:seg_ins_minizip-rita_taxa-zero:cidp116.2.1478:2</t>
  </si>
  <si>
    <t>257687400</t>
  </si>
  <si>
    <t>453388760</t>
  </si>
  <si>
    <t>afilio:marca:negocios:display:cpvisit:arranha-ceu-320x50:seg_ins_mob-pedro_taxa-zero:cidp116.2.1477:2</t>
  </si>
  <si>
    <t>257687403</t>
  </si>
  <si>
    <t>453388763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</si>
  <si>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</si>
  <si>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</si>
  <si>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</si>
  <si>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afilio:marca:negocios:display:cpvisit:arroba-300x250:seg_ins_flash-marcello_taxa-zero:cidp116.2.1373:2</t>
  </si>
  <si>
    <t>257225253</t>
  </si>
  <si>
    <t>452921088</t>
  </si>
  <si>
    <t>afilio:marca:negocios:display:cpvisit:arroba-300x250:seg_ins_minizip-rita_taxa-zero:cidp116.2.1371:2</t>
  </si>
  <si>
    <t>257225259</t>
  </si>
  <si>
    <t>452921094</t>
  </si>
  <si>
    <t>afilio:marca:negocios:display:cpvisit:arroba-300x250:seg_ins_mob-pedro_taxa-zero:cidp116.2.1370:2</t>
  </si>
  <si>
    <t>257225262</t>
  </si>
  <si>
    <t>452921097</t>
  </si>
  <si>
    <t>afilio:marca:negocios:display:cpvisit:arroba-300x250:seg_ins_zip-danilo_taxa-zero:cidp116.2.1372:2</t>
  </si>
  <si>
    <t>257225256</t>
  </si>
  <si>
    <t>452921091</t>
  </si>
  <si>
    <t>afilio:marca:negocios:display:cpvisit:super-banner-728x90:seg_ins_flash-marcello_taxa-zero:cidp116.2.1377:2</t>
  </si>
  <si>
    <t>257225241</t>
  </si>
  <si>
    <t>452921076</t>
  </si>
  <si>
    <t>afilio:marca:negocios:display:cpvisit:super-banner-728x90:seg_ins_minizip-rita_taxa-zero:cidp116.2.1375:2</t>
  </si>
  <si>
    <t>257225247</t>
  </si>
  <si>
    <t>452921082</t>
  </si>
  <si>
    <t>afilio:marca:negocios:display:cpvisit:super-banner-728x90:seg_ins_mob-pedro_taxa-zero:cidp116.2.1374:2</t>
  </si>
  <si>
    <t>257225250</t>
  </si>
  <si>
    <t>452921085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</si>
  <si>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</si>
  <si>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</si>
  <si>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</si>
  <si>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afilio:marca:portais_de_noticias_e_financas:display:cpvisit:arranha-ceu-120x600:seg_ins_flash-marcello_taxa-zero:cidp116.2.1456:2</t>
  </si>
  <si>
    <t>257687466</t>
  </si>
  <si>
    <t>453394826</t>
  </si>
  <si>
    <t>afilio:marca:portais_de_noticias_e_financas:display:cpvisit:arranha-ceu-120x600:seg_ins_minizip-rita_taxa-zero:cidp116.2.1454:2</t>
  </si>
  <si>
    <t>257687472</t>
  </si>
  <si>
    <t>453394832</t>
  </si>
  <si>
    <t>afilio:marca:portais_de_noticias_e_financas:display:cpvisit:arranha-ceu-120x600:seg_ins_mob-pedro_taxa-zero:cidp116.2.1453:2</t>
  </si>
  <si>
    <t>257687475</t>
  </si>
  <si>
    <t>453394835</t>
  </si>
  <si>
    <t>afilio:marca:portais_de_noticias_e_financas:display:cpvisit:arranha-ceu-120x600:seg_ins_zip-danilo_taxa-zero:cidp116.2.1455:2</t>
  </si>
  <si>
    <t>257687469</t>
  </si>
  <si>
    <t>453394829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</si>
  <si>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</si>
  <si>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</si>
  <si>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</si>
  <si>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afilio:marca:portais_de_noticias_e_financas:display:cpvisit:arranha-ceu-320x50:seg_ins_minizip-rita_taxa-zero:cidp116.2.1486:2</t>
  </si>
  <si>
    <t>257569111</t>
  </si>
  <si>
    <t>453388736</t>
  </si>
  <si>
    <t>afilio:marca:portais_de_noticias_e_financas:display:cpvisit:arranha-ceu-320x50:seg_ins_mob-pedro_taxa-zero:cidp116.2.1485:2</t>
  </si>
  <si>
    <t>257569114</t>
  </si>
  <si>
    <t>453388739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</si>
  <si>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</si>
  <si>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</si>
  <si>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</si>
  <si>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afilio:marca:portais_de_noticias_e_financas:display:cpvisit:arroba-300x250:seg_ins_flash-marcello_taxa-zero:cidp116.2.1389:2</t>
  </si>
  <si>
    <t>257225205</t>
  </si>
  <si>
    <t>452921040</t>
  </si>
  <si>
    <t>afilio:marca:portais_de_noticias_e_financas:display:cpvisit:arroba-300x250:seg_ins_minizip-rita_taxa-zero:cidp116.2.1387:2</t>
  </si>
  <si>
    <t>257225211</t>
  </si>
  <si>
    <t>452921046</t>
  </si>
  <si>
    <t>afilio:marca:portais_de_noticias_e_financas:display:cpvisit:arroba-300x250:seg_ins_mob-pedro_taxa-zero:cidp116.2.1386:2</t>
  </si>
  <si>
    <t>257225214</t>
  </si>
  <si>
    <t>452921049</t>
  </si>
  <si>
    <t>afilio:marca:portais_de_noticias_e_financas:display:cpvisit:arroba-300x250:seg_ins_zip-danilo_taxa-zero:cidp116.2.1388:2</t>
  </si>
  <si>
    <t>257225208</t>
  </si>
  <si>
    <t>452921043</t>
  </si>
  <si>
    <t>afilio:marca:portais_de_noticias_e_financas:display:cpvisit:billboard-970x250:seg_ins_minizip-rita_taxa-zero:cidp116.2.1531:2</t>
  </si>
  <si>
    <t>257568976</t>
  </si>
  <si>
    <t>453388601</t>
  </si>
  <si>
    <t>afilio:marca:portais_de_noticias_e_financas:display:cpvisit:billboard-970x250:seg_ins_zip-danilo_taxa-zero:cidp116.2.1532:2</t>
  </si>
  <si>
    <t>257568973</t>
  </si>
  <si>
    <t>453388598</t>
  </si>
  <si>
    <t>afilio:marca:portais_de_noticias_e_financas:display:cpvisit:super-banner-728x90:seg_ins_flash-marcello_taxa-zero:cidp116.2.1393:2</t>
  </si>
  <si>
    <t>257225289</t>
  </si>
  <si>
    <t>452921124</t>
  </si>
  <si>
    <t>afilio:marca:portais_de_noticias_e_financas:display:cpvisit:super-banner-728x90:seg_ins_minizip-rita_taxa-zero:cidp116.2.1391:2</t>
  </si>
  <si>
    <t>257225301</t>
  </si>
  <si>
    <t>452921136</t>
  </si>
  <si>
    <t>afilio:marca:portais_de_noticias_e_financas:display:cpvisit:super-banner-728x90:seg_ins_mob-pedro_taxa-zero:cidp116.2.1390:2</t>
  </si>
  <si>
    <t>257225307</t>
  </si>
  <si>
    <t>452921142</t>
  </si>
  <si>
    <t>afilio:marca:portais_de_noticias_e_financas:display:cpvisit:super-banner-728x90:seg_ins_zip-danilo_taxa-zero:cidp116.2.1392:2</t>
  </si>
  <si>
    <t>257225295</t>
  </si>
  <si>
    <t>452921130</t>
  </si>
  <si>
    <t>452809929</t>
  </si>
  <si>
    <t>452809932</t>
  </si>
  <si>
    <t>afilio:mini_zip:negocios:display:cpvisit:arroba-300x250:seg_ins_minizip-rita:cidp116.2.717:2</t>
  </si>
  <si>
    <t>256773261</t>
  </si>
  <si>
    <t>452810001</t>
  </si>
  <si>
    <t>dv_360:marca:carreira:native:cpm:native-retangulo-1200x628:fre_ins_nova-cielo-danilo:cidp116.2.497:2</t>
  </si>
  <si>
    <t>256667490</t>
  </si>
  <si>
    <t>452479264</t>
  </si>
  <si>
    <t>dv_360:marca:carreira:native:cpm:native-retangulo-1200x628:fre_ins_nova-cielo-marcello:cidp116.2.496:2</t>
  </si>
  <si>
    <t>256667493</t>
  </si>
  <si>
    <t>452479267</t>
  </si>
  <si>
    <t>dv_360:marca:carreira:native:cpm:native-retangulo-1200x628:fre_ins_nova-cielo-pedro:cidp116.2.494:2</t>
  </si>
  <si>
    <t>256667499</t>
  </si>
  <si>
    <t>452479273</t>
  </si>
  <si>
    <t>dv_360:marca:carreira:native:cpm:native-retangulo-1200x628:fre_ins_nova-cielo-rita:cidp116.2.495:2</t>
  </si>
  <si>
    <t>256667496</t>
  </si>
  <si>
    <t>452479270</t>
  </si>
  <si>
    <t>dv_360:marca:decisor:native:cpm:native-retangulo-1200x628:fre_ins_nova-cielo-danilo:cidp116.2.521:2</t>
  </si>
  <si>
    <t>256667442</t>
  </si>
  <si>
    <t>452371116</t>
  </si>
  <si>
    <t>dv_360:marca:decisor:native:cpm:native-retangulo-1200x628:fre_ins_nova-cielo-marcello:cidp116.2.520:2</t>
  </si>
  <si>
    <t>256667445</t>
  </si>
  <si>
    <t>452371119</t>
  </si>
  <si>
    <t>dv_360:marca:decisor:native:cpm:native-retangulo-1200x628:fre_ins_nova-cielo-pedro:cidp116.2.518:2</t>
  </si>
  <si>
    <t>256667451</t>
  </si>
  <si>
    <t>452479225</t>
  </si>
  <si>
    <t>dv_360:marca:decisor:native:cpm:native-retangulo-1200x628:fre_ins_nova-cielo-rita:cidp116.2.519:2</t>
  </si>
  <si>
    <t>256667448</t>
  </si>
  <si>
    <t>452479222</t>
  </si>
  <si>
    <t>dv_360:marca:indepedencia:native:cpm:native-retangulo-1200x628:fre_ins_nova-cielo-danilo:cidp116.2.509:2</t>
  </si>
  <si>
    <t>256667466</t>
  </si>
  <si>
    <t>452479240</t>
  </si>
  <si>
    <t>dv_360:marca:indepedencia:native:cpm:native-retangulo-1200x628:fre_ins_nova-cielo-marcello:cidp116.2.508:2</t>
  </si>
  <si>
    <t>256667469</t>
  </si>
  <si>
    <t>452479243</t>
  </si>
  <si>
    <t>dv_360:marca:indepedencia:native:cpm:native-retangulo-1200x628:fre_ins_nova-cielo-pedro:cidp116.2.506:2</t>
  </si>
  <si>
    <t>256667475</t>
  </si>
  <si>
    <t>452479249</t>
  </si>
  <si>
    <t>dv_360:marca:indepedencia:native:cpm:native-retangulo-1200x628:fre_ins_nova-cielo-rita:cidp116.2.507:2</t>
  </si>
  <si>
    <t>256667472</t>
  </si>
  <si>
    <t>452479246</t>
  </si>
  <si>
    <t>dv_360:marca:provedor:native:cpm:native-retangulo-1200x628:fre_ins_nova-cielo-danilo:cidp116.2.485:2</t>
  </si>
  <si>
    <t>256667514</t>
  </si>
  <si>
    <t>452479288</t>
  </si>
  <si>
    <t>dv_360:marca:provedor:native:cpm:native-retangulo-1200x628:fre_ins_nova-cielo-marcello:cidp116.2.484:2</t>
  </si>
  <si>
    <t>256667517</t>
  </si>
  <si>
    <t>452479291</t>
  </si>
  <si>
    <t>dv_360:marca:provedor:native:cpm:native-retangulo-1200x628:fre_ins_nova-cielo-pedro:cidp116.2.482:2</t>
  </si>
  <si>
    <t>256667523</t>
  </si>
  <si>
    <t>452479297</t>
  </si>
  <si>
    <t>dv_360:marca:provedor:native:cpm:native-retangulo-1200x628:fre_ins_nova-cielo-rita:cidp116.2.483:2</t>
  </si>
  <si>
    <t>256667520</t>
  </si>
  <si>
    <t>452479294</t>
  </si>
  <si>
    <t>verizon:marca:carreira:native:cpc:native-627x267:fre_ins_nova-cielo-danilo_taxa-zero:cidp116.2.1317:2</t>
  </si>
  <si>
    <t>257229903</t>
  </si>
  <si>
    <t>453005275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</si>
  <si>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</si>
  <si>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</si>
  <si>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</si>
  <si>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</si>
  <si>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</si>
  <si>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</si>
  <si>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</si>
  <si>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</si>
  <si>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</si>
  <si>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verizon:marca:decisor:native:cpc:native-627x267:fre_ins_nova-cielo-danilo_taxa-zero:cidp116.2.1325:2</t>
  </si>
  <si>
    <t>257229879</t>
  </si>
  <si>
    <t>453005251</t>
  </si>
  <si>
    <t>verizon:marca:decisor:native:cpc:native-627x267:fre_ins_nova-cielo-marcello_taxa-zero:cidp116.2.1324:2</t>
  </si>
  <si>
    <t>257229882</t>
  </si>
  <si>
    <t>453005254</t>
  </si>
  <si>
    <t>verizon:marca:decisor:native:cpc:native-627x267:fre_ins_nova-cielo-pedro_taxa-zero:cidp116.2.1322:2</t>
  </si>
  <si>
    <t>257229888</t>
  </si>
  <si>
    <t>453005260</t>
  </si>
  <si>
    <t>verizon:marca:decisor:native:cpc:native-627x267:fre_ins_nova-cielo-rita_taxa-zero:cidp116.2.1323:2</t>
  </si>
  <si>
    <t>257229885</t>
  </si>
  <si>
    <t>453005257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</si>
  <si>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</si>
  <si>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</si>
  <si>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</si>
  <si>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verizon:marca:independencia:native:cpc:native-627x267:fre_ins_nova-cielo-marcello_taxa-zero:cidp116.2.1320:2</t>
  </si>
  <si>
    <t>257229894</t>
  </si>
  <si>
    <t>453005266</t>
  </si>
  <si>
    <t>verizon:marca:independencia:native:cpc:native-627x267:fre_ins_nova-cielo-pedro_taxa-zero:cidp116.2.1318:2</t>
  </si>
  <si>
    <t>257229900</t>
  </si>
  <si>
    <t>453005272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</si>
  <si>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</si>
  <si>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</si>
  <si>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</si>
  <si>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verizon:marca:provedor:native:cpc:native-627x267:fre_ins_nova-cielo-danilo_taxa-zero:cidp116.2.1313:2</t>
  </si>
  <si>
    <t>257229915</t>
  </si>
  <si>
    <t>453005287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</si>
  <si>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</si>
  <si>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</si>
  <si>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</si>
  <si>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verizon:marca:provedor:native:cpc:native-627x267:fre_ins_nova-cielo-pedro_taxa-zero:cidp116.2.1310:2</t>
  </si>
  <si>
    <t>257229924</t>
  </si>
  <si>
    <t>453005296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</si>
  <si>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</si>
  <si>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</si>
  <si>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</si>
  <si>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</si>
  <si>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</si>
  <si>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</si>
  <si>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</si>
  <si>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</si>
  <si>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</si>
  <si>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</si>
  <si>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</si>
  <si>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</si>
  <si>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</si>
  <si>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</si>
  <si>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</si>
  <si>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</si>
  <si>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</si>
  <si>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</si>
  <si>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almapbbdo:alp_oktoberfest:display:awareness:todos</t>
  </si>
  <si>
    <t>inloco:marca:geolocalizada_blumenau:display:cpm:interstitial-320x480:oktoberfest:cidp120.2.12:2</t>
  </si>
  <si>
    <t>258049444</t>
  </si>
  <si>
    <t>453895174</t>
  </si>
  <si>
    <t>inloco:marca:geolocalizada_blumenau:display:cpm:interstitial-480x320:oktoberfest:cidp120.2.13:2</t>
  </si>
  <si>
    <t>258049447</t>
  </si>
  <si>
    <t>453895219</t>
  </si>
  <si>
    <t>inloco:marca:geolocalizada_blumenau:display:cpm:medium-rectangle-300x250:oktoberfest:cidp120.2.11:2</t>
  </si>
  <si>
    <t>258048937</t>
  </si>
  <si>
    <t>453895135</t>
  </si>
  <si>
    <t>inloco:marca:geolocalizada_blumenau:display:cpm:small_-banner-320x100:oktoberfest:cidp120.2.14:2</t>
  </si>
  <si>
    <t>258150069</t>
  </si>
  <si>
    <t>453894847</t>
  </si>
  <si>
    <t>inloco:marca:geolocalizada_blumenau:display:cpm:small_-banner-320x50:oktoberfest:cidp120.2.10:2</t>
  </si>
  <si>
    <t>257720537</t>
  </si>
  <si>
    <t>453895102</t>
  </si>
  <si>
    <t>seedtag:marca:contextos_relacionados_a_oktoberfest:display:cpm:full_image_-_1000x550:oktoberfest:cidp120.2.9:2</t>
  </si>
  <si>
    <t>257891695</t>
  </si>
  <si>
    <t>453750355</t>
  </si>
  <si>
    <t>seedtag:marca:contextos_relacionados_a_oktoberfest:display:cpm:in-image_claim_-_150x150:oktoberfest:cidp120.2.1:2</t>
  </si>
  <si>
    <t>257561273</t>
  </si>
  <si>
    <t>453649515</t>
  </si>
  <si>
    <t>almapbbdo:alp_super-link:video:awareness:todos</t>
  </si>
  <si>
    <t>Youtube Brasil</t>
  </si>
  <si>
    <t>youtube:marca:as_abc_25:video:cpm:video:super-link:cidp117.2.7:2</t>
  </si>
  <si>
    <t>256708961</t>
  </si>
  <si>
    <t>452836296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</si>
</sst>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0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92"/>
  <sheetViews>
    <sheetView workbookViewId="0">
      <selection activeCell="A2" sqref="A2:J392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42</v>
      </c>
      <c r="J1" s="22" t="s">
        <v>9</v>
      </c>
      <c r="K1" s="24" t="s">
        <v>47</v>
      </c>
    </row>
    <row r="2" spans="1:11">
      <c r="A2" s="17" t="s">
        <v>51</v>
      </c>
      <c r="B2" s="19" t="s">
        <v>52</v>
      </c>
      <c r="C2" s="19" t="s">
        <v>53</v>
      </c>
      <c r="D2" s="19" t="s">
        <v>54</v>
      </c>
      <c r="E2" s="20" t="s">
        <v>30</v>
      </c>
      <c r="F2" s="19" t="s">
        <v>53</v>
      </c>
      <c r="G2" s="19" t="s">
        <v>55</v>
      </c>
      <c r="H2" s="19" t="s">
        <v>30</v>
      </c>
      <c r="I2">
        <v>115</v>
      </c>
      <c r="J2">
        <v>111</v>
      </c>
      <c r="K2" s="1"/>
    </row>
    <row r="3" spans="1:11">
      <c r="A3" t="s">
        <v>113</v>
      </c>
      <c r="B3" t="s">
        <v>56</v>
      </c>
      <c r="C3" t="s">
        <v>546</v>
      </c>
      <c r="D3" t="s">
        <v>547</v>
      </c>
      <c r="E3" t="s">
        <v>125</v>
      </c>
      <c r="F3" t="s">
        <v>546</v>
      </c>
      <c r="G3" t="s">
        <v>548</v>
      </c>
      <c r="H3" t="s">
        <v>125</v>
      </c>
      <c r="I3">
        <v>35729</v>
      </c>
      <c r="J3">
        <v>590</v>
      </c>
    </row>
    <row r="4" spans="1:11">
      <c r="A4" t="s">
        <v>113</v>
      </c>
      <c r="B4" t="s">
        <v>56</v>
      </c>
      <c r="C4" t="s">
        <v>549</v>
      </c>
      <c r="D4" t="s">
        <v>550</v>
      </c>
      <c r="E4" t="s">
        <v>125</v>
      </c>
      <c r="F4" t="s">
        <v>549</v>
      </c>
      <c r="G4" t="s">
        <v>551</v>
      </c>
      <c r="H4" t="s">
        <v>125</v>
      </c>
      <c r="I4">
        <v>31469</v>
      </c>
      <c r="J4">
        <v>644</v>
      </c>
    </row>
    <row r="5" spans="1:11">
      <c r="A5" t="s">
        <v>113</v>
      </c>
      <c r="B5" t="s">
        <v>56</v>
      </c>
      <c r="C5" t="s">
        <v>552</v>
      </c>
      <c r="D5" t="s">
        <v>553</v>
      </c>
      <c r="E5" t="s">
        <v>12</v>
      </c>
      <c r="F5" t="s">
        <v>552</v>
      </c>
      <c r="G5" t="s">
        <v>554</v>
      </c>
      <c r="H5" t="s">
        <v>57</v>
      </c>
      <c r="I5">
        <v>36572</v>
      </c>
      <c r="J5">
        <v>65</v>
      </c>
    </row>
    <row r="6" spans="1:11">
      <c r="A6" t="s">
        <v>113</v>
      </c>
      <c r="B6" t="s">
        <v>56</v>
      </c>
      <c r="C6" t="s">
        <v>555</v>
      </c>
      <c r="D6" t="s">
        <v>556</v>
      </c>
      <c r="E6" t="s">
        <v>12</v>
      </c>
      <c r="F6" t="s">
        <v>555</v>
      </c>
      <c r="G6" t="s">
        <v>557</v>
      </c>
      <c r="H6" t="s">
        <v>57</v>
      </c>
      <c r="I6">
        <v>30521</v>
      </c>
      <c r="J6">
        <v>27</v>
      </c>
    </row>
    <row r="7" spans="1:11">
      <c r="A7" t="s">
        <v>113</v>
      </c>
      <c r="B7" t="s">
        <v>56</v>
      </c>
      <c r="C7" t="s">
        <v>558</v>
      </c>
      <c r="D7" t="s">
        <v>559</v>
      </c>
      <c r="E7" t="s">
        <v>12</v>
      </c>
      <c r="F7" t="s">
        <v>558</v>
      </c>
      <c r="G7" t="s">
        <v>560</v>
      </c>
      <c r="H7" t="s">
        <v>57</v>
      </c>
      <c r="I7">
        <v>45912</v>
      </c>
      <c r="J7">
        <v>64</v>
      </c>
    </row>
    <row r="8" spans="1:11">
      <c r="A8" t="s">
        <v>113</v>
      </c>
      <c r="B8" t="s">
        <v>56</v>
      </c>
      <c r="C8" t="s">
        <v>561</v>
      </c>
      <c r="D8" t="s">
        <v>562</v>
      </c>
      <c r="E8" t="s">
        <v>12</v>
      </c>
      <c r="F8" t="s">
        <v>561</v>
      </c>
      <c r="G8" t="s">
        <v>563</v>
      </c>
      <c r="H8" t="s">
        <v>57</v>
      </c>
      <c r="I8">
        <v>139944</v>
      </c>
      <c r="J8">
        <v>178</v>
      </c>
    </row>
    <row r="9" spans="1:11">
      <c r="A9" t="s">
        <v>113</v>
      </c>
      <c r="B9" t="s">
        <v>56</v>
      </c>
      <c r="C9" t="s">
        <v>564</v>
      </c>
      <c r="D9" t="s">
        <v>565</v>
      </c>
      <c r="E9" t="s">
        <v>12</v>
      </c>
      <c r="F9" t="s">
        <v>564</v>
      </c>
      <c r="G9" t="s">
        <v>566</v>
      </c>
      <c r="H9" t="s">
        <v>57</v>
      </c>
      <c r="I9">
        <v>43683</v>
      </c>
      <c r="J9">
        <v>43</v>
      </c>
    </row>
    <row r="10" spans="1:11">
      <c r="A10" t="s">
        <v>113</v>
      </c>
      <c r="B10" t="s">
        <v>56</v>
      </c>
      <c r="C10" t="s">
        <v>567</v>
      </c>
      <c r="D10" t="s">
        <v>568</v>
      </c>
      <c r="E10" t="s">
        <v>12</v>
      </c>
      <c r="F10" t="s">
        <v>567</v>
      </c>
      <c r="G10" t="s">
        <v>569</v>
      </c>
      <c r="H10" t="s">
        <v>57</v>
      </c>
      <c r="I10">
        <v>33493</v>
      </c>
      <c r="J10">
        <v>52</v>
      </c>
    </row>
    <row r="11" spans="1:11">
      <c r="A11" t="s">
        <v>113</v>
      </c>
      <c r="B11" t="s">
        <v>56</v>
      </c>
      <c r="C11" t="s">
        <v>570</v>
      </c>
      <c r="D11" t="s">
        <v>571</v>
      </c>
      <c r="E11" t="s">
        <v>12</v>
      </c>
      <c r="F11" t="s">
        <v>570</v>
      </c>
      <c r="G11" t="s">
        <v>572</v>
      </c>
      <c r="H11" t="s">
        <v>57</v>
      </c>
      <c r="I11">
        <v>133705</v>
      </c>
      <c r="J11">
        <v>398</v>
      </c>
    </row>
    <row r="12" spans="1:11">
      <c r="A12" t="s">
        <v>113</v>
      </c>
      <c r="B12" t="s">
        <v>56</v>
      </c>
      <c r="C12" t="s">
        <v>573</v>
      </c>
      <c r="D12" t="s">
        <v>574</v>
      </c>
      <c r="E12" t="s">
        <v>12</v>
      </c>
      <c r="F12" t="s">
        <v>573</v>
      </c>
      <c r="G12" t="s">
        <v>575</v>
      </c>
      <c r="H12" t="s">
        <v>57</v>
      </c>
      <c r="I12">
        <v>119572</v>
      </c>
      <c r="J12">
        <v>164</v>
      </c>
    </row>
    <row r="13" spans="1:11">
      <c r="A13" t="s">
        <v>113</v>
      </c>
      <c r="B13" t="s">
        <v>56</v>
      </c>
      <c r="C13" t="s">
        <v>576</v>
      </c>
      <c r="D13" t="s">
        <v>577</v>
      </c>
      <c r="E13" t="s">
        <v>12</v>
      </c>
      <c r="F13" t="s">
        <v>576</v>
      </c>
      <c r="G13" t="s">
        <v>578</v>
      </c>
      <c r="H13" t="s">
        <v>57</v>
      </c>
      <c r="I13">
        <v>1</v>
      </c>
      <c r="J13">
        <v>1</v>
      </c>
    </row>
    <row r="14" spans="1:11">
      <c r="A14" t="s">
        <v>113</v>
      </c>
      <c r="B14" t="s">
        <v>56</v>
      </c>
      <c r="C14" t="s">
        <v>579</v>
      </c>
      <c r="D14" t="s">
        <v>580</v>
      </c>
      <c r="E14" t="s">
        <v>12</v>
      </c>
      <c r="F14" t="s">
        <v>579</v>
      </c>
      <c r="G14" t="s">
        <v>581</v>
      </c>
      <c r="H14" t="s">
        <v>57</v>
      </c>
      <c r="I14">
        <v>1</v>
      </c>
      <c r="J14">
        <v>1</v>
      </c>
    </row>
    <row r="15" spans="1:11">
      <c r="A15" t="s">
        <v>113</v>
      </c>
      <c r="B15" t="s">
        <v>56</v>
      </c>
      <c r="C15" t="s">
        <v>582</v>
      </c>
      <c r="D15" t="s">
        <v>583</v>
      </c>
      <c r="E15" t="s">
        <v>12</v>
      </c>
      <c r="F15" t="s">
        <v>582</v>
      </c>
      <c r="G15" t="s">
        <v>584</v>
      </c>
      <c r="H15" t="s">
        <v>57</v>
      </c>
      <c r="I15">
        <v>3</v>
      </c>
      <c r="J15">
        <v>1</v>
      </c>
    </row>
    <row r="16" spans="1:11">
      <c r="A16" t="s">
        <v>113</v>
      </c>
      <c r="B16" t="s">
        <v>56</v>
      </c>
      <c r="C16" t="s">
        <v>585</v>
      </c>
      <c r="D16" t="s">
        <v>586</v>
      </c>
      <c r="E16" t="s">
        <v>12</v>
      </c>
      <c r="F16" t="s">
        <v>585</v>
      </c>
      <c r="G16" t="s">
        <v>587</v>
      </c>
      <c r="H16" t="s">
        <v>57</v>
      </c>
      <c r="I16">
        <v>128401</v>
      </c>
      <c r="J16">
        <v>24</v>
      </c>
    </row>
    <row r="17" spans="1:10">
      <c r="A17" t="s">
        <v>113</v>
      </c>
      <c r="B17" t="s">
        <v>56</v>
      </c>
      <c r="C17" t="s">
        <v>588</v>
      </c>
      <c r="D17" t="s">
        <v>589</v>
      </c>
      <c r="E17" t="s">
        <v>11</v>
      </c>
      <c r="F17" t="s">
        <v>590</v>
      </c>
      <c r="G17" t="s">
        <v>591</v>
      </c>
      <c r="H17" t="s">
        <v>57</v>
      </c>
      <c r="I17">
        <v>1</v>
      </c>
      <c r="J17">
        <v>0</v>
      </c>
    </row>
    <row r="18" spans="1:10">
      <c r="A18" t="s">
        <v>113</v>
      </c>
      <c r="B18" t="s">
        <v>56</v>
      </c>
      <c r="C18" t="s">
        <v>588</v>
      </c>
      <c r="D18" t="s">
        <v>589</v>
      </c>
      <c r="E18" t="s">
        <v>12</v>
      </c>
      <c r="F18" t="s">
        <v>588</v>
      </c>
      <c r="G18" t="s">
        <v>592</v>
      </c>
      <c r="H18" t="s">
        <v>57</v>
      </c>
      <c r="I18">
        <v>407277</v>
      </c>
      <c r="J18">
        <v>77</v>
      </c>
    </row>
    <row r="19" spans="1:10">
      <c r="A19" t="s">
        <v>113</v>
      </c>
      <c r="B19" t="s">
        <v>56</v>
      </c>
      <c r="C19" t="s">
        <v>593</v>
      </c>
      <c r="D19" t="s">
        <v>594</v>
      </c>
      <c r="E19" t="s">
        <v>12</v>
      </c>
      <c r="F19" t="s">
        <v>593</v>
      </c>
      <c r="G19" t="s">
        <v>595</v>
      </c>
      <c r="H19" t="s">
        <v>57</v>
      </c>
      <c r="I19">
        <v>90846</v>
      </c>
      <c r="J19">
        <v>15</v>
      </c>
    </row>
    <row r="20" spans="1:10">
      <c r="A20" t="s">
        <v>113</v>
      </c>
      <c r="B20" t="s">
        <v>56</v>
      </c>
      <c r="C20" t="s">
        <v>596</v>
      </c>
      <c r="D20" t="s">
        <v>597</v>
      </c>
      <c r="E20" t="s">
        <v>12</v>
      </c>
      <c r="F20" t="s">
        <v>596</v>
      </c>
      <c r="G20" t="s">
        <v>598</v>
      </c>
      <c r="H20" t="s">
        <v>57</v>
      </c>
      <c r="I20">
        <v>94036</v>
      </c>
      <c r="J20">
        <v>24</v>
      </c>
    </row>
    <row r="21" spans="1:10">
      <c r="A21" t="s">
        <v>114</v>
      </c>
      <c r="B21" t="s">
        <v>56</v>
      </c>
      <c r="C21" t="s">
        <v>115</v>
      </c>
      <c r="D21" t="s">
        <v>116</v>
      </c>
      <c r="E21" t="s">
        <v>12</v>
      </c>
      <c r="F21" t="s">
        <v>115</v>
      </c>
      <c r="G21" t="s">
        <v>117</v>
      </c>
      <c r="H21" t="s">
        <v>57</v>
      </c>
      <c r="I21">
        <v>1</v>
      </c>
      <c r="J21">
        <v>0</v>
      </c>
    </row>
    <row r="22" spans="1:10">
      <c r="A22" t="s">
        <v>114</v>
      </c>
      <c r="B22" t="s">
        <v>56</v>
      </c>
      <c r="C22" t="s">
        <v>118</v>
      </c>
      <c r="D22" t="s">
        <v>119</v>
      </c>
      <c r="E22" t="s">
        <v>12</v>
      </c>
      <c r="F22" t="s">
        <v>118</v>
      </c>
      <c r="G22" t="s">
        <v>120</v>
      </c>
      <c r="H22" t="s">
        <v>57</v>
      </c>
      <c r="I22">
        <v>2</v>
      </c>
      <c r="J22">
        <v>0</v>
      </c>
    </row>
    <row r="23" spans="1:10">
      <c r="A23" t="s">
        <v>114</v>
      </c>
      <c r="B23" t="s">
        <v>56</v>
      </c>
      <c r="C23" t="s">
        <v>121</v>
      </c>
      <c r="D23" t="s">
        <v>122</v>
      </c>
      <c r="E23" t="s">
        <v>30</v>
      </c>
      <c r="F23" t="s">
        <v>121</v>
      </c>
      <c r="G23" t="s">
        <v>123</v>
      </c>
      <c r="H23" t="s">
        <v>30</v>
      </c>
      <c r="I23">
        <v>4</v>
      </c>
      <c r="J23">
        <v>4</v>
      </c>
    </row>
    <row r="24" spans="1:10">
      <c r="A24" t="s">
        <v>58</v>
      </c>
      <c r="B24" t="s">
        <v>59</v>
      </c>
      <c r="C24" t="s">
        <v>60</v>
      </c>
      <c r="D24" t="s">
        <v>61</v>
      </c>
      <c r="E24" t="s">
        <v>30</v>
      </c>
      <c r="F24" t="s">
        <v>60</v>
      </c>
      <c r="G24" t="s">
        <v>62</v>
      </c>
      <c r="H24" t="s">
        <v>30</v>
      </c>
      <c r="I24">
        <v>11</v>
      </c>
      <c r="J24">
        <v>11</v>
      </c>
    </row>
    <row r="25" spans="1:10">
      <c r="A25" t="s">
        <v>58</v>
      </c>
      <c r="B25" t="s">
        <v>59</v>
      </c>
      <c r="C25" t="s">
        <v>63</v>
      </c>
      <c r="D25" t="s">
        <v>64</v>
      </c>
      <c r="E25" t="s">
        <v>30</v>
      </c>
      <c r="F25" t="s">
        <v>63</v>
      </c>
      <c r="G25" t="s">
        <v>65</v>
      </c>
      <c r="H25" t="s">
        <v>30</v>
      </c>
      <c r="I25">
        <v>0</v>
      </c>
      <c r="J25">
        <v>2</v>
      </c>
    </row>
    <row r="26" spans="1:10">
      <c r="A26" t="s">
        <v>58</v>
      </c>
      <c r="B26" t="s">
        <v>59</v>
      </c>
      <c r="C26" t="s">
        <v>66</v>
      </c>
      <c r="D26" t="s">
        <v>67</v>
      </c>
      <c r="E26" t="s">
        <v>30</v>
      </c>
      <c r="F26" t="s">
        <v>66</v>
      </c>
      <c r="G26" t="s">
        <v>68</v>
      </c>
      <c r="H26" t="s">
        <v>30</v>
      </c>
      <c r="I26">
        <v>0</v>
      </c>
      <c r="J26">
        <v>292</v>
      </c>
    </row>
    <row r="27" spans="1:10">
      <c r="A27" t="s">
        <v>58</v>
      </c>
      <c r="B27" t="s">
        <v>56</v>
      </c>
      <c r="C27" t="s">
        <v>86</v>
      </c>
      <c r="D27" t="s">
        <v>87</v>
      </c>
      <c r="E27" t="s">
        <v>30</v>
      </c>
      <c r="F27" t="s">
        <v>86</v>
      </c>
      <c r="G27" t="s">
        <v>88</v>
      </c>
      <c r="H27" t="s">
        <v>30</v>
      </c>
      <c r="I27">
        <v>0</v>
      </c>
      <c r="J27">
        <v>2</v>
      </c>
    </row>
    <row r="28" spans="1:10">
      <c r="A28" t="s">
        <v>58</v>
      </c>
      <c r="B28" t="s">
        <v>56</v>
      </c>
      <c r="C28" t="s">
        <v>89</v>
      </c>
      <c r="D28" t="s">
        <v>90</v>
      </c>
      <c r="E28" t="s">
        <v>30</v>
      </c>
      <c r="F28" t="s">
        <v>89</v>
      </c>
      <c r="G28" t="s">
        <v>91</v>
      </c>
      <c r="H28" t="s">
        <v>30</v>
      </c>
      <c r="I28">
        <v>0</v>
      </c>
      <c r="J28">
        <v>21</v>
      </c>
    </row>
    <row r="29" spans="1:10">
      <c r="A29" t="s">
        <v>58</v>
      </c>
      <c r="B29" t="s">
        <v>56</v>
      </c>
      <c r="C29" t="s">
        <v>92</v>
      </c>
      <c r="D29" t="s">
        <v>93</v>
      </c>
      <c r="E29" t="s">
        <v>30</v>
      </c>
      <c r="F29" t="s">
        <v>92</v>
      </c>
      <c r="G29" t="s">
        <v>94</v>
      </c>
      <c r="H29" t="s">
        <v>30</v>
      </c>
      <c r="I29">
        <v>0</v>
      </c>
      <c r="J29">
        <v>21</v>
      </c>
    </row>
    <row r="30" spans="1:10">
      <c r="A30" t="s">
        <v>58</v>
      </c>
      <c r="B30" t="s">
        <v>56</v>
      </c>
      <c r="C30" t="s">
        <v>599</v>
      </c>
      <c r="D30" t="s">
        <v>600</v>
      </c>
      <c r="E30" t="s">
        <v>12</v>
      </c>
      <c r="F30" t="s">
        <v>599</v>
      </c>
      <c r="G30" t="s">
        <v>601</v>
      </c>
      <c r="H30" t="s">
        <v>57</v>
      </c>
      <c r="I30">
        <v>2</v>
      </c>
      <c r="J30">
        <v>0</v>
      </c>
    </row>
    <row r="31" spans="1:10">
      <c r="A31" t="s">
        <v>58</v>
      </c>
      <c r="B31" t="s">
        <v>56</v>
      </c>
      <c r="C31" t="s">
        <v>69</v>
      </c>
      <c r="D31" t="s">
        <v>70</v>
      </c>
      <c r="E31" t="s">
        <v>30</v>
      </c>
      <c r="F31" t="s">
        <v>69</v>
      </c>
      <c r="G31" t="s">
        <v>71</v>
      </c>
      <c r="H31" t="s">
        <v>30</v>
      </c>
      <c r="I31">
        <v>14</v>
      </c>
      <c r="J31">
        <v>0</v>
      </c>
    </row>
    <row r="32" spans="1:10">
      <c r="A32" t="s">
        <v>58</v>
      </c>
      <c r="B32" t="s">
        <v>52</v>
      </c>
      <c r="C32" t="s">
        <v>95</v>
      </c>
      <c r="D32" t="s">
        <v>96</v>
      </c>
      <c r="E32" t="s">
        <v>30</v>
      </c>
      <c r="F32" t="s">
        <v>95</v>
      </c>
      <c r="G32" t="s">
        <v>97</v>
      </c>
      <c r="H32" t="s">
        <v>30</v>
      </c>
      <c r="I32">
        <v>22</v>
      </c>
      <c r="J32">
        <v>6</v>
      </c>
    </row>
    <row r="33" spans="1:10">
      <c r="A33" t="s">
        <v>58</v>
      </c>
      <c r="B33" t="s">
        <v>52</v>
      </c>
      <c r="C33" t="s">
        <v>98</v>
      </c>
      <c r="D33" t="s">
        <v>99</v>
      </c>
      <c r="E33" t="s">
        <v>30</v>
      </c>
      <c r="F33" t="s">
        <v>98</v>
      </c>
      <c r="G33" t="s">
        <v>100</v>
      </c>
      <c r="H33" t="s">
        <v>30</v>
      </c>
      <c r="I33">
        <v>52</v>
      </c>
      <c r="J33">
        <v>6</v>
      </c>
    </row>
    <row r="34" spans="1:10">
      <c r="A34" t="s">
        <v>58</v>
      </c>
      <c r="B34" t="s">
        <v>52</v>
      </c>
      <c r="C34" t="s">
        <v>101</v>
      </c>
      <c r="D34" t="s">
        <v>102</v>
      </c>
      <c r="E34" t="s">
        <v>30</v>
      </c>
      <c r="F34" t="s">
        <v>101</v>
      </c>
      <c r="G34" t="s">
        <v>103</v>
      </c>
      <c r="H34" t="s">
        <v>30</v>
      </c>
      <c r="I34">
        <v>40</v>
      </c>
      <c r="J34">
        <v>27</v>
      </c>
    </row>
    <row r="35" spans="1:10">
      <c r="A35" t="s">
        <v>58</v>
      </c>
      <c r="B35" t="s">
        <v>52</v>
      </c>
      <c r="C35" t="s">
        <v>104</v>
      </c>
      <c r="D35" t="s">
        <v>105</v>
      </c>
      <c r="E35" t="s">
        <v>30</v>
      </c>
      <c r="F35" t="s">
        <v>104</v>
      </c>
      <c r="G35" t="s">
        <v>106</v>
      </c>
      <c r="H35" t="s">
        <v>30</v>
      </c>
      <c r="I35">
        <v>2</v>
      </c>
      <c r="J35">
        <v>3</v>
      </c>
    </row>
    <row r="36" spans="1:10">
      <c r="A36" t="s">
        <v>58</v>
      </c>
      <c r="B36" t="s">
        <v>52</v>
      </c>
      <c r="C36" t="s">
        <v>107</v>
      </c>
      <c r="D36" t="s">
        <v>108</v>
      </c>
      <c r="E36" t="s">
        <v>30</v>
      </c>
      <c r="F36" t="s">
        <v>107</v>
      </c>
      <c r="G36" t="s">
        <v>109</v>
      </c>
      <c r="H36" t="s">
        <v>30</v>
      </c>
      <c r="I36">
        <v>18</v>
      </c>
      <c r="J36">
        <v>36</v>
      </c>
    </row>
    <row r="37" spans="1:10">
      <c r="A37" t="s">
        <v>58</v>
      </c>
      <c r="B37" t="s">
        <v>52</v>
      </c>
      <c r="C37" t="s">
        <v>110</v>
      </c>
      <c r="D37" t="s">
        <v>111</v>
      </c>
      <c r="E37" t="s">
        <v>30</v>
      </c>
      <c r="F37" t="s">
        <v>110</v>
      </c>
      <c r="G37" t="s">
        <v>112</v>
      </c>
      <c r="H37" t="s">
        <v>30</v>
      </c>
      <c r="I37">
        <v>36</v>
      </c>
      <c r="J37">
        <v>24</v>
      </c>
    </row>
    <row r="38" spans="1:10">
      <c r="A38" t="s">
        <v>58</v>
      </c>
      <c r="B38" t="s">
        <v>74</v>
      </c>
      <c r="C38" t="s">
        <v>75</v>
      </c>
      <c r="D38" t="s">
        <v>76</v>
      </c>
      <c r="E38" t="s">
        <v>30</v>
      </c>
      <c r="F38" t="s">
        <v>75</v>
      </c>
      <c r="G38" t="s">
        <v>77</v>
      </c>
      <c r="H38" t="s">
        <v>30</v>
      </c>
      <c r="I38">
        <v>0</v>
      </c>
      <c r="J38">
        <v>2</v>
      </c>
    </row>
    <row r="39" spans="1:10">
      <c r="A39" t="s">
        <v>58</v>
      </c>
      <c r="B39" t="s">
        <v>74</v>
      </c>
      <c r="C39" t="s">
        <v>78</v>
      </c>
      <c r="D39" t="s">
        <v>79</v>
      </c>
      <c r="E39" t="s">
        <v>30</v>
      </c>
      <c r="F39" t="s">
        <v>78</v>
      </c>
      <c r="G39" t="s">
        <v>80</v>
      </c>
      <c r="H39" t="s">
        <v>30</v>
      </c>
      <c r="I39">
        <v>2</v>
      </c>
      <c r="J39">
        <v>0</v>
      </c>
    </row>
    <row r="40" spans="1:10">
      <c r="A40" t="s">
        <v>58</v>
      </c>
      <c r="B40" t="s">
        <v>81</v>
      </c>
      <c r="C40" t="s">
        <v>82</v>
      </c>
      <c r="D40" t="s">
        <v>83</v>
      </c>
      <c r="E40" t="s">
        <v>30</v>
      </c>
      <c r="F40" t="s">
        <v>82</v>
      </c>
      <c r="G40" t="s">
        <v>84</v>
      </c>
      <c r="H40" t="s">
        <v>30</v>
      </c>
      <c r="I40">
        <v>0</v>
      </c>
      <c r="J40">
        <v>1</v>
      </c>
    </row>
    <row r="41" spans="1:10">
      <c r="A41" t="s">
        <v>124</v>
      </c>
      <c r="B41" t="s">
        <v>52</v>
      </c>
      <c r="C41" t="s">
        <v>126</v>
      </c>
      <c r="D41" t="s">
        <v>127</v>
      </c>
      <c r="E41" t="s">
        <v>30</v>
      </c>
      <c r="F41" t="s">
        <v>126</v>
      </c>
      <c r="G41" t="s">
        <v>128</v>
      </c>
      <c r="H41" t="s">
        <v>30</v>
      </c>
      <c r="I41">
        <v>0</v>
      </c>
      <c r="J41">
        <v>165</v>
      </c>
    </row>
    <row r="42" spans="1:10">
      <c r="A42" t="s">
        <v>124</v>
      </c>
      <c r="B42" t="s">
        <v>52</v>
      </c>
      <c r="C42" t="s">
        <v>129</v>
      </c>
      <c r="D42" t="s">
        <v>130</v>
      </c>
      <c r="E42" t="s">
        <v>30</v>
      </c>
      <c r="F42" t="s">
        <v>129</v>
      </c>
      <c r="G42" t="s">
        <v>131</v>
      </c>
      <c r="H42" t="s">
        <v>30</v>
      </c>
      <c r="I42">
        <v>0</v>
      </c>
      <c r="J42">
        <v>1019</v>
      </c>
    </row>
    <row r="43" spans="1:10">
      <c r="A43" t="s">
        <v>124</v>
      </c>
      <c r="B43" t="s">
        <v>52</v>
      </c>
      <c r="C43" t="s">
        <v>132</v>
      </c>
      <c r="D43" t="s">
        <v>133</v>
      </c>
      <c r="E43" t="s">
        <v>30</v>
      </c>
      <c r="F43" t="s">
        <v>132</v>
      </c>
      <c r="G43" t="s">
        <v>134</v>
      </c>
      <c r="H43" t="s">
        <v>30</v>
      </c>
      <c r="I43">
        <v>0</v>
      </c>
      <c r="J43">
        <v>560</v>
      </c>
    </row>
    <row r="44" spans="1:10">
      <c r="A44" t="s">
        <v>135</v>
      </c>
      <c r="B44" t="s">
        <v>136</v>
      </c>
      <c r="C44" t="s">
        <v>135</v>
      </c>
      <c r="D44" t="s">
        <v>137</v>
      </c>
      <c r="E44" t="s">
        <v>30</v>
      </c>
      <c r="F44" t="s">
        <v>138</v>
      </c>
      <c r="G44" t="s">
        <v>139</v>
      </c>
      <c r="H44" t="s">
        <v>30</v>
      </c>
      <c r="I44">
        <v>1</v>
      </c>
      <c r="J44">
        <v>90</v>
      </c>
    </row>
    <row r="45" spans="1:10">
      <c r="A45" t="s">
        <v>602</v>
      </c>
      <c r="B45" t="s">
        <v>603</v>
      </c>
      <c r="C45" t="s">
        <v>604</v>
      </c>
      <c r="D45" t="s">
        <v>605</v>
      </c>
      <c r="E45" t="s">
        <v>30</v>
      </c>
      <c r="F45" t="s">
        <v>604</v>
      </c>
      <c r="G45" t="s">
        <v>606</v>
      </c>
      <c r="H45" t="s">
        <v>30</v>
      </c>
      <c r="I45">
        <v>0</v>
      </c>
      <c r="J45">
        <v>1247</v>
      </c>
    </row>
    <row r="46" spans="1:10">
      <c r="A46" t="s">
        <v>602</v>
      </c>
      <c r="B46" t="s">
        <v>603</v>
      </c>
      <c r="C46" t="s">
        <v>607</v>
      </c>
      <c r="D46" t="s">
        <v>608</v>
      </c>
      <c r="E46" t="s">
        <v>30</v>
      </c>
      <c r="F46" t="s">
        <v>607</v>
      </c>
      <c r="G46" t="s">
        <v>609</v>
      </c>
      <c r="H46" t="s">
        <v>30</v>
      </c>
      <c r="I46">
        <v>0</v>
      </c>
      <c r="J46">
        <v>1</v>
      </c>
    </row>
    <row r="47" spans="1:10">
      <c r="A47" t="s">
        <v>602</v>
      </c>
      <c r="B47" t="s">
        <v>603</v>
      </c>
      <c r="C47" t="s">
        <v>610</v>
      </c>
      <c r="D47" t="s">
        <v>611</v>
      </c>
      <c r="E47" t="s">
        <v>30</v>
      </c>
      <c r="F47" t="s">
        <v>610</v>
      </c>
      <c r="G47" t="s">
        <v>612</v>
      </c>
      <c r="H47" t="s">
        <v>30</v>
      </c>
      <c r="I47">
        <v>0</v>
      </c>
      <c r="J47">
        <v>1</v>
      </c>
    </row>
    <row r="48" spans="1:10">
      <c r="A48" t="s">
        <v>602</v>
      </c>
      <c r="B48" t="s">
        <v>603</v>
      </c>
      <c r="C48" t="s">
        <v>613</v>
      </c>
      <c r="D48" t="s">
        <v>614</v>
      </c>
      <c r="E48" t="s">
        <v>30</v>
      </c>
      <c r="F48" t="s">
        <v>613</v>
      </c>
      <c r="G48" t="s">
        <v>615</v>
      </c>
      <c r="H48" t="s">
        <v>30</v>
      </c>
      <c r="I48">
        <v>0</v>
      </c>
      <c r="J48">
        <v>1</v>
      </c>
    </row>
    <row r="49" spans="1:10">
      <c r="A49" t="s">
        <v>602</v>
      </c>
      <c r="B49" t="s">
        <v>616</v>
      </c>
      <c r="C49" t="s">
        <v>617</v>
      </c>
      <c r="D49" t="s">
        <v>618</v>
      </c>
      <c r="E49" t="s">
        <v>30</v>
      </c>
      <c r="F49" t="s">
        <v>617</v>
      </c>
      <c r="G49" t="s">
        <v>619</v>
      </c>
      <c r="H49" t="s">
        <v>30</v>
      </c>
      <c r="I49">
        <v>149917</v>
      </c>
      <c r="J49">
        <v>84</v>
      </c>
    </row>
    <row r="50" spans="1:10">
      <c r="A50" t="s">
        <v>602</v>
      </c>
      <c r="B50" t="s">
        <v>616</v>
      </c>
      <c r="C50" t="s">
        <v>620</v>
      </c>
      <c r="D50" t="s">
        <v>621</v>
      </c>
      <c r="E50" t="s">
        <v>30</v>
      </c>
      <c r="F50" t="s">
        <v>620</v>
      </c>
      <c r="G50" t="s">
        <v>622</v>
      </c>
      <c r="H50" t="s">
        <v>30</v>
      </c>
      <c r="I50">
        <v>649</v>
      </c>
      <c r="J50">
        <v>1</v>
      </c>
    </row>
    <row r="51" spans="1:10">
      <c r="A51" t="s">
        <v>602</v>
      </c>
      <c r="B51" t="s">
        <v>616</v>
      </c>
      <c r="C51" t="s">
        <v>623</v>
      </c>
      <c r="D51" t="s">
        <v>624</v>
      </c>
      <c r="E51" t="s">
        <v>30</v>
      </c>
      <c r="F51" t="s">
        <v>623</v>
      </c>
      <c r="G51" t="s">
        <v>625</v>
      </c>
      <c r="H51" t="s">
        <v>30</v>
      </c>
      <c r="I51">
        <v>245</v>
      </c>
      <c r="J51">
        <v>8</v>
      </c>
    </row>
    <row r="52" spans="1:10">
      <c r="A52" t="s">
        <v>602</v>
      </c>
      <c r="B52" t="s">
        <v>616</v>
      </c>
      <c r="C52" t="s">
        <v>626</v>
      </c>
      <c r="D52" t="s">
        <v>627</v>
      </c>
      <c r="E52" t="s">
        <v>30</v>
      </c>
      <c r="F52" t="s">
        <v>626</v>
      </c>
      <c r="G52" t="s">
        <v>628</v>
      </c>
      <c r="H52" t="s">
        <v>30</v>
      </c>
      <c r="I52">
        <v>212780</v>
      </c>
      <c r="J52">
        <v>918</v>
      </c>
    </row>
    <row r="53" spans="1:10">
      <c r="A53" t="s">
        <v>629</v>
      </c>
      <c r="B53" t="s">
        <v>603</v>
      </c>
      <c r="C53" t="s">
        <v>630</v>
      </c>
      <c r="D53" t="s">
        <v>631</v>
      </c>
      <c r="E53" t="s">
        <v>30</v>
      </c>
      <c r="F53" t="s">
        <v>630</v>
      </c>
      <c r="G53" t="s">
        <v>632</v>
      </c>
      <c r="H53" t="s">
        <v>30</v>
      </c>
      <c r="I53">
        <v>303242</v>
      </c>
      <c r="J53">
        <v>730</v>
      </c>
    </row>
    <row r="54" spans="1:10">
      <c r="A54" t="s">
        <v>629</v>
      </c>
      <c r="B54" t="s">
        <v>603</v>
      </c>
      <c r="C54" t="s">
        <v>633</v>
      </c>
      <c r="D54" t="s">
        <v>634</v>
      </c>
      <c r="E54" t="s">
        <v>30</v>
      </c>
      <c r="F54" t="s">
        <v>633</v>
      </c>
      <c r="G54" t="s">
        <v>635</v>
      </c>
      <c r="H54" t="s">
        <v>30</v>
      </c>
      <c r="I54">
        <v>217477</v>
      </c>
      <c r="J54">
        <v>1075</v>
      </c>
    </row>
    <row r="55" spans="1:10">
      <c r="A55" t="s">
        <v>629</v>
      </c>
      <c r="B55" t="s">
        <v>603</v>
      </c>
      <c r="C55" t="s">
        <v>636</v>
      </c>
      <c r="D55" t="s">
        <v>637</v>
      </c>
      <c r="E55" t="s">
        <v>30</v>
      </c>
      <c r="F55" t="s">
        <v>636</v>
      </c>
      <c r="G55" t="s">
        <v>638</v>
      </c>
      <c r="H55" t="s">
        <v>30</v>
      </c>
      <c r="I55">
        <v>123523</v>
      </c>
      <c r="J55">
        <v>3941</v>
      </c>
    </row>
    <row r="56" spans="1:10">
      <c r="A56" t="s">
        <v>629</v>
      </c>
      <c r="B56" t="s">
        <v>603</v>
      </c>
      <c r="C56" t="s">
        <v>639</v>
      </c>
      <c r="D56" t="s">
        <v>640</v>
      </c>
      <c r="E56" t="s">
        <v>30</v>
      </c>
      <c r="F56" t="s">
        <v>639</v>
      </c>
      <c r="G56" t="s">
        <v>641</v>
      </c>
      <c r="H56" t="s">
        <v>30</v>
      </c>
      <c r="I56">
        <v>182921</v>
      </c>
      <c r="J56">
        <v>428</v>
      </c>
    </row>
    <row r="57" spans="1:10">
      <c r="A57" t="s">
        <v>629</v>
      </c>
      <c r="B57" t="s">
        <v>642</v>
      </c>
      <c r="C57" t="s">
        <v>643</v>
      </c>
      <c r="D57" t="s">
        <v>644</v>
      </c>
      <c r="E57" t="s">
        <v>30</v>
      </c>
      <c r="F57" t="s">
        <v>643</v>
      </c>
      <c r="G57" t="s">
        <v>645</v>
      </c>
      <c r="H57" t="s">
        <v>30</v>
      </c>
      <c r="I57">
        <v>706117</v>
      </c>
      <c r="J57">
        <v>332</v>
      </c>
    </row>
    <row r="58" spans="1:10">
      <c r="A58" t="s">
        <v>140</v>
      </c>
      <c r="B58" t="s">
        <v>59</v>
      </c>
      <c r="C58" t="s">
        <v>646</v>
      </c>
      <c r="D58" t="s">
        <v>647</v>
      </c>
      <c r="E58" t="s">
        <v>30</v>
      </c>
      <c r="F58" t="s">
        <v>646</v>
      </c>
      <c r="G58" t="s">
        <v>648</v>
      </c>
      <c r="H58" t="s">
        <v>30</v>
      </c>
      <c r="I58">
        <v>107419</v>
      </c>
      <c r="J58">
        <v>4526</v>
      </c>
    </row>
    <row r="59" spans="1:10">
      <c r="A59" t="s">
        <v>140</v>
      </c>
      <c r="B59" t="s">
        <v>59</v>
      </c>
      <c r="C59" t="s">
        <v>649</v>
      </c>
      <c r="D59" t="s">
        <v>650</v>
      </c>
      <c r="E59" t="s">
        <v>30</v>
      </c>
      <c r="F59" t="s">
        <v>649</v>
      </c>
      <c r="G59" t="s">
        <v>651</v>
      </c>
      <c r="H59" t="s">
        <v>30</v>
      </c>
      <c r="I59">
        <v>107256</v>
      </c>
      <c r="J59">
        <v>4407</v>
      </c>
    </row>
    <row r="60" spans="1:10">
      <c r="A60" t="s">
        <v>140</v>
      </c>
      <c r="B60" t="s">
        <v>59</v>
      </c>
      <c r="C60" t="s">
        <v>652</v>
      </c>
      <c r="D60" t="s">
        <v>653</v>
      </c>
      <c r="E60" t="s">
        <v>30</v>
      </c>
      <c r="F60" t="s">
        <v>652</v>
      </c>
      <c r="G60" t="s">
        <v>654</v>
      </c>
      <c r="H60" t="s">
        <v>30</v>
      </c>
      <c r="I60">
        <v>107259</v>
      </c>
      <c r="J60">
        <v>4299</v>
      </c>
    </row>
    <row r="61" spans="1:10">
      <c r="A61" t="s">
        <v>140</v>
      </c>
      <c r="B61" t="s">
        <v>59</v>
      </c>
      <c r="C61" t="s">
        <v>655</v>
      </c>
      <c r="D61" t="s">
        <v>656</v>
      </c>
      <c r="E61" t="s">
        <v>30</v>
      </c>
      <c r="F61" t="s">
        <v>655</v>
      </c>
      <c r="G61" t="s">
        <v>657</v>
      </c>
      <c r="H61" t="s">
        <v>30</v>
      </c>
      <c r="I61">
        <v>107008</v>
      </c>
      <c r="J61">
        <v>4475</v>
      </c>
    </row>
    <row r="62" spans="1:10">
      <c r="A62" t="s">
        <v>140</v>
      </c>
      <c r="B62" t="s">
        <v>59</v>
      </c>
      <c r="C62" t="s">
        <v>141</v>
      </c>
      <c r="D62" t="s">
        <v>142</v>
      </c>
      <c r="E62" t="s">
        <v>30</v>
      </c>
      <c r="F62" t="s">
        <v>141</v>
      </c>
      <c r="G62" t="s">
        <v>143</v>
      </c>
      <c r="H62" t="s">
        <v>30</v>
      </c>
      <c r="I62">
        <v>188080</v>
      </c>
      <c r="J62">
        <v>7098</v>
      </c>
    </row>
    <row r="63" spans="1:10">
      <c r="A63" t="s">
        <v>140</v>
      </c>
      <c r="B63" t="s">
        <v>59</v>
      </c>
      <c r="C63" t="s">
        <v>144</v>
      </c>
      <c r="D63" t="s">
        <v>145</v>
      </c>
      <c r="E63" t="s">
        <v>30</v>
      </c>
      <c r="F63" t="s">
        <v>144</v>
      </c>
      <c r="G63" t="s">
        <v>146</v>
      </c>
      <c r="H63" t="s">
        <v>30</v>
      </c>
      <c r="I63">
        <v>186631</v>
      </c>
      <c r="J63">
        <v>7210</v>
      </c>
    </row>
    <row r="64" spans="1:10">
      <c r="A64" t="s">
        <v>140</v>
      </c>
      <c r="B64" t="s">
        <v>59</v>
      </c>
      <c r="C64" t="s">
        <v>147</v>
      </c>
      <c r="D64" t="s">
        <v>148</v>
      </c>
      <c r="E64" t="s">
        <v>30</v>
      </c>
      <c r="F64" t="s">
        <v>147</v>
      </c>
      <c r="G64" t="s">
        <v>149</v>
      </c>
      <c r="H64" t="s">
        <v>30</v>
      </c>
      <c r="I64">
        <v>188780</v>
      </c>
      <c r="J64">
        <v>7391</v>
      </c>
    </row>
    <row r="65" spans="1:10">
      <c r="A65" t="s">
        <v>140</v>
      </c>
      <c r="B65" t="s">
        <v>59</v>
      </c>
      <c r="C65" t="s">
        <v>150</v>
      </c>
      <c r="D65" t="s">
        <v>151</v>
      </c>
      <c r="E65" t="s">
        <v>30</v>
      </c>
      <c r="F65" t="s">
        <v>150</v>
      </c>
      <c r="G65" t="s">
        <v>152</v>
      </c>
      <c r="H65" t="s">
        <v>30</v>
      </c>
      <c r="I65">
        <v>187799</v>
      </c>
      <c r="J65">
        <v>7122</v>
      </c>
    </row>
    <row r="66" spans="1:10">
      <c r="A66" t="s">
        <v>140</v>
      </c>
      <c r="B66" t="s">
        <v>59</v>
      </c>
      <c r="C66" t="s">
        <v>658</v>
      </c>
      <c r="D66" t="s">
        <v>659</v>
      </c>
      <c r="E66" t="s">
        <v>30</v>
      </c>
      <c r="F66" t="s">
        <v>658</v>
      </c>
      <c r="G66" t="s">
        <v>660</v>
      </c>
      <c r="H66" t="s">
        <v>30</v>
      </c>
      <c r="I66">
        <v>119440</v>
      </c>
      <c r="J66">
        <v>5004</v>
      </c>
    </row>
    <row r="67" spans="1:10">
      <c r="A67" t="s">
        <v>140</v>
      </c>
      <c r="B67" t="s">
        <v>59</v>
      </c>
      <c r="C67" t="s">
        <v>661</v>
      </c>
      <c r="D67" t="s">
        <v>662</v>
      </c>
      <c r="E67" t="s">
        <v>30</v>
      </c>
      <c r="F67" t="s">
        <v>661</v>
      </c>
      <c r="G67" t="s">
        <v>663</v>
      </c>
      <c r="H67" t="s">
        <v>30</v>
      </c>
      <c r="I67">
        <v>116248</v>
      </c>
      <c r="J67">
        <v>4740</v>
      </c>
    </row>
    <row r="68" spans="1:10">
      <c r="A68" t="s">
        <v>140</v>
      </c>
      <c r="B68" t="s">
        <v>59</v>
      </c>
      <c r="C68" t="s">
        <v>664</v>
      </c>
      <c r="D68" t="s">
        <v>665</v>
      </c>
      <c r="E68" t="s">
        <v>30</v>
      </c>
      <c r="F68" t="s">
        <v>664</v>
      </c>
      <c r="G68" t="s">
        <v>666</v>
      </c>
      <c r="H68" t="s">
        <v>30</v>
      </c>
      <c r="I68">
        <v>117842</v>
      </c>
      <c r="J68">
        <v>4826</v>
      </c>
    </row>
    <row r="69" spans="1:10">
      <c r="A69" t="s">
        <v>140</v>
      </c>
      <c r="B69" t="s">
        <v>59</v>
      </c>
      <c r="C69" t="s">
        <v>667</v>
      </c>
      <c r="D69" t="s">
        <v>668</v>
      </c>
      <c r="E69" t="s">
        <v>30</v>
      </c>
      <c r="F69" t="s">
        <v>667</v>
      </c>
      <c r="G69" t="s">
        <v>669</v>
      </c>
      <c r="H69" t="s">
        <v>30</v>
      </c>
      <c r="I69">
        <v>117134</v>
      </c>
      <c r="J69">
        <v>4760</v>
      </c>
    </row>
    <row r="70" spans="1:10">
      <c r="A70" t="s">
        <v>140</v>
      </c>
      <c r="B70" t="s">
        <v>59</v>
      </c>
      <c r="C70" t="s">
        <v>153</v>
      </c>
      <c r="D70" t="s">
        <v>154</v>
      </c>
      <c r="E70" t="s">
        <v>30</v>
      </c>
      <c r="F70" t="s">
        <v>153</v>
      </c>
      <c r="G70" t="s">
        <v>155</v>
      </c>
      <c r="H70" t="s">
        <v>30</v>
      </c>
      <c r="I70">
        <v>203971</v>
      </c>
      <c r="J70">
        <v>6708</v>
      </c>
    </row>
    <row r="71" spans="1:10">
      <c r="A71" t="s">
        <v>140</v>
      </c>
      <c r="B71" t="s">
        <v>59</v>
      </c>
      <c r="C71" t="s">
        <v>156</v>
      </c>
      <c r="D71" t="s">
        <v>157</v>
      </c>
      <c r="E71" t="s">
        <v>30</v>
      </c>
      <c r="F71" t="s">
        <v>156</v>
      </c>
      <c r="G71" t="s">
        <v>158</v>
      </c>
      <c r="H71" t="s">
        <v>30</v>
      </c>
      <c r="I71">
        <v>207379</v>
      </c>
      <c r="J71">
        <v>7018</v>
      </c>
    </row>
    <row r="72" spans="1:10">
      <c r="A72" t="s">
        <v>140</v>
      </c>
      <c r="B72" t="s">
        <v>59</v>
      </c>
      <c r="C72" t="s">
        <v>159</v>
      </c>
      <c r="D72" t="s">
        <v>160</v>
      </c>
      <c r="E72" t="s">
        <v>30</v>
      </c>
      <c r="F72" t="s">
        <v>159</v>
      </c>
      <c r="G72" t="s">
        <v>161</v>
      </c>
      <c r="H72" t="s">
        <v>30</v>
      </c>
      <c r="I72">
        <v>208358</v>
      </c>
      <c r="J72">
        <v>7011</v>
      </c>
    </row>
    <row r="73" spans="1:10">
      <c r="A73" t="s">
        <v>140</v>
      </c>
      <c r="B73" t="s">
        <v>59</v>
      </c>
      <c r="C73" t="s">
        <v>162</v>
      </c>
      <c r="D73" t="s">
        <v>163</v>
      </c>
      <c r="E73" t="s">
        <v>30</v>
      </c>
      <c r="F73" t="s">
        <v>162</v>
      </c>
      <c r="G73" t="s">
        <v>164</v>
      </c>
      <c r="H73" t="s">
        <v>30</v>
      </c>
      <c r="I73">
        <v>210068</v>
      </c>
      <c r="J73">
        <v>7096</v>
      </c>
    </row>
    <row r="74" spans="1:10">
      <c r="A74" t="s">
        <v>140</v>
      </c>
      <c r="B74" t="s">
        <v>59</v>
      </c>
      <c r="C74" t="s">
        <v>670</v>
      </c>
      <c r="D74" t="s">
        <v>671</v>
      </c>
      <c r="E74" t="s">
        <v>30</v>
      </c>
      <c r="F74" t="s">
        <v>670</v>
      </c>
      <c r="G74" t="s">
        <v>672</v>
      </c>
      <c r="H74" t="s">
        <v>30</v>
      </c>
      <c r="I74">
        <v>102724</v>
      </c>
      <c r="J74">
        <v>2448</v>
      </c>
    </row>
    <row r="75" spans="1:10">
      <c r="A75" t="s">
        <v>140</v>
      </c>
      <c r="B75" t="s">
        <v>59</v>
      </c>
      <c r="C75" t="s">
        <v>673</v>
      </c>
      <c r="D75" t="s">
        <v>674</v>
      </c>
      <c r="E75" t="s">
        <v>30</v>
      </c>
      <c r="F75" t="s">
        <v>673</v>
      </c>
      <c r="G75" t="s">
        <v>675</v>
      </c>
      <c r="H75" t="s">
        <v>30</v>
      </c>
      <c r="I75">
        <v>104060</v>
      </c>
      <c r="J75">
        <v>2628</v>
      </c>
    </row>
    <row r="76" spans="1:10">
      <c r="A76" t="s">
        <v>140</v>
      </c>
      <c r="B76" t="s">
        <v>59</v>
      </c>
      <c r="C76" t="s">
        <v>676</v>
      </c>
      <c r="D76" t="s">
        <v>677</v>
      </c>
      <c r="E76" t="s">
        <v>30</v>
      </c>
      <c r="F76" t="s">
        <v>676</v>
      </c>
      <c r="G76" t="s">
        <v>678</v>
      </c>
      <c r="H76" t="s">
        <v>30</v>
      </c>
      <c r="I76">
        <v>102116</v>
      </c>
      <c r="J76">
        <v>2594</v>
      </c>
    </row>
    <row r="77" spans="1:10">
      <c r="A77" t="s">
        <v>140</v>
      </c>
      <c r="B77" t="s">
        <v>59</v>
      </c>
      <c r="C77" t="s">
        <v>679</v>
      </c>
      <c r="D77" t="s">
        <v>680</v>
      </c>
      <c r="E77" t="s">
        <v>30</v>
      </c>
      <c r="F77" t="s">
        <v>679</v>
      </c>
      <c r="G77" t="s">
        <v>681</v>
      </c>
      <c r="H77" t="s">
        <v>30</v>
      </c>
      <c r="I77">
        <v>101505</v>
      </c>
      <c r="J77">
        <v>2493</v>
      </c>
    </row>
    <row r="78" spans="1:10">
      <c r="A78" t="s">
        <v>140</v>
      </c>
      <c r="B78" t="s">
        <v>59</v>
      </c>
      <c r="C78" t="s">
        <v>165</v>
      </c>
      <c r="D78" t="s">
        <v>166</v>
      </c>
      <c r="E78" t="s">
        <v>30</v>
      </c>
      <c r="F78" t="s">
        <v>165</v>
      </c>
      <c r="G78" t="s">
        <v>167</v>
      </c>
      <c r="H78" t="s">
        <v>30</v>
      </c>
      <c r="I78">
        <v>171240</v>
      </c>
      <c r="J78">
        <v>4846</v>
      </c>
    </row>
    <row r="79" spans="1:10">
      <c r="A79" t="s">
        <v>140</v>
      </c>
      <c r="B79" t="s">
        <v>59</v>
      </c>
      <c r="C79" t="s">
        <v>168</v>
      </c>
      <c r="D79" t="s">
        <v>169</v>
      </c>
      <c r="E79" t="s">
        <v>30</v>
      </c>
      <c r="F79" t="s">
        <v>168</v>
      </c>
      <c r="G79" t="s">
        <v>170</v>
      </c>
      <c r="H79" t="s">
        <v>30</v>
      </c>
      <c r="I79">
        <v>173651</v>
      </c>
      <c r="J79">
        <v>4956</v>
      </c>
    </row>
    <row r="80" spans="1:10">
      <c r="A80" t="s">
        <v>140</v>
      </c>
      <c r="B80" t="s">
        <v>59</v>
      </c>
      <c r="C80" t="s">
        <v>171</v>
      </c>
      <c r="D80" t="s">
        <v>172</v>
      </c>
      <c r="E80" t="s">
        <v>30</v>
      </c>
      <c r="F80" t="s">
        <v>171</v>
      </c>
      <c r="G80" t="s">
        <v>173</v>
      </c>
      <c r="H80" t="s">
        <v>30</v>
      </c>
      <c r="I80">
        <v>181968</v>
      </c>
      <c r="J80">
        <v>5193</v>
      </c>
    </row>
    <row r="81" spans="1:10">
      <c r="A81" t="s">
        <v>140</v>
      </c>
      <c r="B81" t="s">
        <v>59</v>
      </c>
      <c r="C81" t="s">
        <v>174</v>
      </c>
      <c r="D81" t="s">
        <v>175</v>
      </c>
      <c r="E81" t="s">
        <v>30</v>
      </c>
      <c r="F81" t="s">
        <v>174</v>
      </c>
      <c r="G81" t="s">
        <v>176</v>
      </c>
      <c r="H81" t="s">
        <v>30</v>
      </c>
      <c r="I81">
        <v>175032</v>
      </c>
      <c r="J81">
        <v>5100</v>
      </c>
    </row>
    <row r="82" spans="1:10">
      <c r="A82" t="s">
        <v>140</v>
      </c>
      <c r="B82" t="s">
        <v>59</v>
      </c>
      <c r="C82" t="s">
        <v>682</v>
      </c>
      <c r="D82" t="s">
        <v>683</v>
      </c>
      <c r="E82" t="s">
        <v>30</v>
      </c>
      <c r="F82" t="s">
        <v>682</v>
      </c>
      <c r="G82" t="s">
        <v>684</v>
      </c>
      <c r="H82" t="s">
        <v>30</v>
      </c>
      <c r="I82">
        <v>158556</v>
      </c>
      <c r="J82">
        <v>3676</v>
      </c>
    </row>
    <row r="83" spans="1:10">
      <c r="A83" t="s">
        <v>140</v>
      </c>
      <c r="B83" t="s">
        <v>59</v>
      </c>
      <c r="C83" t="s">
        <v>685</v>
      </c>
      <c r="D83" t="s">
        <v>686</v>
      </c>
      <c r="E83" t="s">
        <v>30</v>
      </c>
      <c r="F83" t="s">
        <v>685</v>
      </c>
      <c r="G83" t="s">
        <v>687</v>
      </c>
      <c r="H83" t="s">
        <v>30</v>
      </c>
      <c r="I83">
        <v>161018</v>
      </c>
      <c r="J83">
        <v>3755</v>
      </c>
    </row>
    <row r="84" spans="1:10">
      <c r="A84" t="s">
        <v>140</v>
      </c>
      <c r="B84" t="s">
        <v>59</v>
      </c>
      <c r="C84" t="s">
        <v>688</v>
      </c>
      <c r="D84" t="s">
        <v>689</v>
      </c>
      <c r="E84" t="s">
        <v>30</v>
      </c>
      <c r="F84" t="s">
        <v>688</v>
      </c>
      <c r="G84" t="s">
        <v>690</v>
      </c>
      <c r="H84" t="s">
        <v>30</v>
      </c>
      <c r="I84">
        <v>157596</v>
      </c>
      <c r="J84">
        <v>3694</v>
      </c>
    </row>
    <row r="85" spans="1:10">
      <c r="A85" t="s">
        <v>140</v>
      </c>
      <c r="B85" t="s">
        <v>59</v>
      </c>
      <c r="C85" t="s">
        <v>691</v>
      </c>
      <c r="D85" t="s">
        <v>692</v>
      </c>
      <c r="E85" t="s">
        <v>30</v>
      </c>
      <c r="F85" t="s">
        <v>691</v>
      </c>
      <c r="G85" t="s">
        <v>693</v>
      </c>
      <c r="H85" t="s">
        <v>30</v>
      </c>
      <c r="I85">
        <v>159579</v>
      </c>
      <c r="J85">
        <v>3745</v>
      </c>
    </row>
    <row r="86" spans="1:10">
      <c r="A86" t="s">
        <v>140</v>
      </c>
      <c r="B86" t="s">
        <v>59</v>
      </c>
      <c r="C86" t="s">
        <v>177</v>
      </c>
      <c r="D86" t="s">
        <v>178</v>
      </c>
      <c r="E86" t="s">
        <v>30</v>
      </c>
      <c r="F86" t="s">
        <v>177</v>
      </c>
      <c r="G86" t="s">
        <v>179</v>
      </c>
      <c r="H86" t="s">
        <v>30</v>
      </c>
      <c r="I86">
        <v>293805</v>
      </c>
      <c r="J86">
        <v>6626</v>
      </c>
    </row>
    <row r="87" spans="1:10">
      <c r="A87" t="s">
        <v>140</v>
      </c>
      <c r="B87" t="s">
        <v>59</v>
      </c>
      <c r="C87" t="s">
        <v>180</v>
      </c>
      <c r="D87" t="s">
        <v>181</v>
      </c>
      <c r="E87" t="s">
        <v>30</v>
      </c>
      <c r="F87" t="s">
        <v>180</v>
      </c>
      <c r="G87" t="s">
        <v>182</v>
      </c>
      <c r="H87" t="s">
        <v>30</v>
      </c>
      <c r="I87">
        <v>285999</v>
      </c>
      <c r="J87">
        <v>6509</v>
      </c>
    </row>
    <row r="88" spans="1:10">
      <c r="A88" t="s">
        <v>140</v>
      </c>
      <c r="B88" t="s">
        <v>59</v>
      </c>
      <c r="C88" t="s">
        <v>183</v>
      </c>
      <c r="D88" t="s">
        <v>184</v>
      </c>
      <c r="E88" t="s">
        <v>30</v>
      </c>
      <c r="F88" t="s">
        <v>183</v>
      </c>
      <c r="G88" t="s">
        <v>185</v>
      </c>
      <c r="H88" t="s">
        <v>30</v>
      </c>
      <c r="I88">
        <v>290850</v>
      </c>
      <c r="J88">
        <v>6542</v>
      </c>
    </row>
    <row r="89" spans="1:10">
      <c r="A89" t="s">
        <v>140</v>
      </c>
      <c r="B89" t="s">
        <v>59</v>
      </c>
      <c r="C89" t="s">
        <v>186</v>
      </c>
      <c r="D89" t="s">
        <v>187</v>
      </c>
      <c r="E89" t="s">
        <v>30</v>
      </c>
      <c r="F89" t="s">
        <v>186</v>
      </c>
      <c r="G89" t="s">
        <v>188</v>
      </c>
      <c r="H89" t="s">
        <v>30</v>
      </c>
      <c r="I89">
        <v>294940</v>
      </c>
      <c r="J89">
        <v>6537</v>
      </c>
    </row>
    <row r="90" spans="1:10">
      <c r="A90" t="s">
        <v>140</v>
      </c>
      <c r="B90" t="s">
        <v>72</v>
      </c>
      <c r="C90" t="s">
        <v>189</v>
      </c>
      <c r="D90" t="s">
        <v>190</v>
      </c>
      <c r="E90" t="s">
        <v>12</v>
      </c>
      <c r="F90" t="s">
        <v>189</v>
      </c>
      <c r="G90" t="s">
        <v>191</v>
      </c>
      <c r="H90" t="s">
        <v>57</v>
      </c>
      <c r="I90">
        <v>977665</v>
      </c>
      <c r="J90">
        <v>3179</v>
      </c>
    </row>
    <row r="91" spans="1:10">
      <c r="A91" t="s">
        <v>140</v>
      </c>
      <c r="B91" t="s">
        <v>72</v>
      </c>
      <c r="C91" t="s">
        <v>192</v>
      </c>
      <c r="D91" t="s">
        <v>193</v>
      </c>
      <c r="E91" t="s">
        <v>12</v>
      </c>
      <c r="F91" t="s">
        <v>192</v>
      </c>
      <c r="G91" t="s">
        <v>194</v>
      </c>
      <c r="H91" t="s">
        <v>57</v>
      </c>
      <c r="I91">
        <v>59795</v>
      </c>
      <c r="J91">
        <v>135</v>
      </c>
    </row>
    <row r="92" spans="1:10">
      <c r="A92" t="s">
        <v>140</v>
      </c>
      <c r="B92" t="s">
        <v>72</v>
      </c>
      <c r="C92" t="s">
        <v>195</v>
      </c>
      <c r="D92" t="s">
        <v>196</v>
      </c>
      <c r="E92" t="s">
        <v>12</v>
      </c>
      <c r="F92" t="s">
        <v>195</v>
      </c>
      <c r="G92" t="s">
        <v>197</v>
      </c>
      <c r="H92" t="s">
        <v>57</v>
      </c>
      <c r="I92">
        <v>55852</v>
      </c>
      <c r="J92">
        <v>141</v>
      </c>
    </row>
    <row r="93" spans="1:10">
      <c r="A93" t="s">
        <v>140</v>
      </c>
      <c r="B93" t="s">
        <v>72</v>
      </c>
      <c r="C93" t="s">
        <v>198</v>
      </c>
      <c r="D93" t="s">
        <v>199</v>
      </c>
      <c r="E93" t="s">
        <v>12</v>
      </c>
      <c r="F93" t="s">
        <v>198</v>
      </c>
      <c r="G93" t="s">
        <v>200</v>
      </c>
      <c r="H93" t="s">
        <v>57</v>
      </c>
      <c r="I93">
        <v>876373</v>
      </c>
      <c r="J93">
        <v>1934</v>
      </c>
    </row>
    <row r="94" spans="1:10">
      <c r="A94" t="s">
        <v>140</v>
      </c>
      <c r="B94" t="s">
        <v>72</v>
      </c>
      <c r="C94" t="s">
        <v>201</v>
      </c>
      <c r="D94" t="s">
        <v>202</v>
      </c>
      <c r="E94" t="s">
        <v>12</v>
      </c>
      <c r="F94" t="s">
        <v>201</v>
      </c>
      <c r="G94" t="s">
        <v>203</v>
      </c>
      <c r="H94" t="s">
        <v>57</v>
      </c>
      <c r="I94">
        <v>648425</v>
      </c>
      <c r="J94">
        <v>156</v>
      </c>
    </row>
    <row r="95" spans="1:10">
      <c r="A95" t="s">
        <v>140</v>
      </c>
      <c r="B95" t="s">
        <v>72</v>
      </c>
      <c r="C95" t="s">
        <v>204</v>
      </c>
      <c r="D95" t="s">
        <v>205</v>
      </c>
      <c r="E95" t="s">
        <v>12</v>
      </c>
      <c r="F95" t="s">
        <v>204</v>
      </c>
      <c r="G95" t="s">
        <v>206</v>
      </c>
      <c r="H95" t="s">
        <v>57</v>
      </c>
      <c r="I95">
        <v>233386</v>
      </c>
      <c r="J95">
        <v>50</v>
      </c>
    </row>
    <row r="96" spans="1:10">
      <c r="A96" t="s">
        <v>140</v>
      </c>
      <c r="B96" t="s">
        <v>72</v>
      </c>
      <c r="C96" t="s">
        <v>207</v>
      </c>
      <c r="D96" t="s">
        <v>208</v>
      </c>
      <c r="E96" t="s">
        <v>12</v>
      </c>
      <c r="F96" t="s">
        <v>207</v>
      </c>
      <c r="G96" t="s">
        <v>209</v>
      </c>
      <c r="H96" t="s">
        <v>57</v>
      </c>
      <c r="I96">
        <v>94458</v>
      </c>
      <c r="J96">
        <v>23</v>
      </c>
    </row>
    <row r="97" spans="1:10">
      <c r="A97" t="s">
        <v>140</v>
      </c>
      <c r="B97" t="s">
        <v>72</v>
      </c>
      <c r="C97" t="s">
        <v>210</v>
      </c>
      <c r="D97" t="s">
        <v>211</v>
      </c>
      <c r="E97" t="s">
        <v>12</v>
      </c>
      <c r="F97" t="s">
        <v>210</v>
      </c>
      <c r="G97" t="s">
        <v>212</v>
      </c>
      <c r="H97" t="s">
        <v>57</v>
      </c>
      <c r="I97">
        <v>3373198</v>
      </c>
      <c r="J97">
        <v>1224</v>
      </c>
    </row>
    <row r="98" spans="1:10">
      <c r="A98" t="s">
        <v>140</v>
      </c>
      <c r="B98" t="s">
        <v>72</v>
      </c>
      <c r="C98" t="s">
        <v>213</v>
      </c>
      <c r="D98" t="s">
        <v>214</v>
      </c>
      <c r="E98" t="s">
        <v>12</v>
      </c>
      <c r="F98" t="s">
        <v>213</v>
      </c>
      <c r="G98" t="s">
        <v>215</v>
      </c>
      <c r="H98" t="s">
        <v>57</v>
      </c>
      <c r="I98">
        <v>235743</v>
      </c>
      <c r="J98">
        <v>1042</v>
      </c>
    </row>
    <row r="99" spans="1:10">
      <c r="A99" t="s">
        <v>140</v>
      </c>
      <c r="B99" t="s">
        <v>72</v>
      </c>
      <c r="C99" t="s">
        <v>216</v>
      </c>
      <c r="D99" t="s">
        <v>217</v>
      </c>
      <c r="E99" t="s">
        <v>12</v>
      </c>
      <c r="F99" t="s">
        <v>216</v>
      </c>
      <c r="G99" t="s">
        <v>218</v>
      </c>
      <c r="H99" t="s">
        <v>57</v>
      </c>
      <c r="I99">
        <v>276696</v>
      </c>
      <c r="J99">
        <v>1350</v>
      </c>
    </row>
    <row r="100" spans="1:10">
      <c r="A100" t="s">
        <v>140</v>
      </c>
      <c r="B100" t="s">
        <v>72</v>
      </c>
      <c r="C100" t="s">
        <v>219</v>
      </c>
      <c r="D100" t="s">
        <v>220</v>
      </c>
      <c r="E100" t="s">
        <v>12</v>
      </c>
      <c r="F100" t="s">
        <v>219</v>
      </c>
      <c r="G100" t="s">
        <v>221</v>
      </c>
      <c r="H100" t="s">
        <v>57</v>
      </c>
      <c r="I100">
        <v>233928</v>
      </c>
      <c r="J100">
        <v>937</v>
      </c>
    </row>
    <row r="101" spans="1:10">
      <c r="A101" t="s">
        <v>140</v>
      </c>
      <c r="B101" t="s">
        <v>72</v>
      </c>
      <c r="C101" t="s">
        <v>222</v>
      </c>
      <c r="D101" t="s">
        <v>223</v>
      </c>
      <c r="E101" t="s">
        <v>12</v>
      </c>
      <c r="F101" t="s">
        <v>222</v>
      </c>
      <c r="G101" t="s">
        <v>224</v>
      </c>
      <c r="H101" t="s">
        <v>57</v>
      </c>
      <c r="I101">
        <v>13760307</v>
      </c>
      <c r="J101">
        <v>62530</v>
      </c>
    </row>
    <row r="102" spans="1:10">
      <c r="A102" t="s">
        <v>140</v>
      </c>
      <c r="B102" t="s">
        <v>72</v>
      </c>
      <c r="C102" t="s">
        <v>225</v>
      </c>
      <c r="D102" t="s">
        <v>226</v>
      </c>
      <c r="E102" t="s">
        <v>12</v>
      </c>
      <c r="F102" t="s">
        <v>225</v>
      </c>
      <c r="G102" t="s">
        <v>227</v>
      </c>
      <c r="H102" t="s">
        <v>57</v>
      </c>
      <c r="I102">
        <v>411074</v>
      </c>
      <c r="J102">
        <v>1009</v>
      </c>
    </row>
    <row r="103" spans="1:10">
      <c r="A103" t="s">
        <v>140</v>
      </c>
      <c r="B103" t="s">
        <v>72</v>
      </c>
      <c r="C103" t="s">
        <v>228</v>
      </c>
      <c r="D103" t="s">
        <v>229</v>
      </c>
      <c r="E103" t="s">
        <v>12</v>
      </c>
      <c r="F103" t="s">
        <v>228</v>
      </c>
      <c r="G103" t="s">
        <v>230</v>
      </c>
      <c r="H103" t="s">
        <v>57</v>
      </c>
      <c r="I103">
        <v>302576</v>
      </c>
      <c r="J103">
        <v>993</v>
      </c>
    </row>
    <row r="104" spans="1:10">
      <c r="A104" t="s">
        <v>140</v>
      </c>
      <c r="B104" t="s">
        <v>72</v>
      </c>
      <c r="C104" t="s">
        <v>231</v>
      </c>
      <c r="D104" t="s">
        <v>232</v>
      </c>
      <c r="E104" t="s">
        <v>12</v>
      </c>
      <c r="F104" t="s">
        <v>231</v>
      </c>
      <c r="G104" t="s">
        <v>233</v>
      </c>
      <c r="H104" t="s">
        <v>57</v>
      </c>
      <c r="I104">
        <v>295490</v>
      </c>
      <c r="J104">
        <v>916</v>
      </c>
    </row>
    <row r="105" spans="1:10">
      <c r="A105" t="s">
        <v>140</v>
      </c>
      <c r="B105" t="s">
        <v>72</v>
      </c>
      <c r="C105" t="s">
        <v>234</v>
      </c>
      <c r="D105" t="s">
        <v>235</v>
      </c>
      <c r="E105" t="s">
        <v>12</v>
      </c>
      <c r="F105" t="s">
        <v>234</v>
      </c>
      <c r="G105" t="s">
        <v>236</v>
      </c>
      <c r="H105" t="s">
        <v>57</v>
      </c>
      <c r="I105">
        <v>16718668</v>
      </c>
      <c r="J105">
        <v>63389</v>
      </c>
    </row>
    <row r="106" spans="1:10">
      <c r="A106" t="s">
        <v>140</v>
      </c>
      <c r="B106" t="s">
        <v>72</v>
      </c>
      <c r="C106" t="s">
        <v>237</v>
      </c>
      <c r="D106" t="s">
        <v>238</v>
      </c>
      <c r="E106" t="s">
        <v>12</v>
      </c>
      <c r="F106" t="s">
        <v>237</v>
      </c>
      <c r="G106" t="s">
        <v>239</v>
      </c>
      <c r="H106" t="s">
        <v>57</v>
      </c>
      <c r="I106">
        <v>61896</v>
      </c>
      <c r="J106">
        <v>814</v>
      </c>
    </row>
    <row r="107" spans="1:10">
      <c r="A107" t="s">
        <v>140</v>
      </c>
      <c r="B107" t="s">
        <v>72</v>
      </c>
      <c r="C107" t="s">
        <v>240</v>
      </c>
      <c r="D107" t="s">
        <v>241</v>
      </c>
      <c r="E107" t="s">
        <v>12</v>
      </c>
      <c r="F107" t="s">
        <v>240</v>
      </c>
      <c r="G107" t="s">
        <v>242</v>
      </c>
      <c r="H107" t="s">
        <v>57</v>
      </c>
      <c r="I107">
        <v>3780296</v>
      </c>
      <c r="J107">
        <v>80626</v>
      </c>
    </row>
    <row r="108" spans="1:10">
      <c r="A108" t="s">
        <v>140</v>
      </c>
      <c r="B108" t="s">
        <v>72</v>
      </c>
      <c r="C108" t="s">
        <v>243</v>
      </c>
      <c r="D108" t="s">
        <v>244</v>
      </c>
      <c r="E108" t="s">
        <v>12</v>
      </c>
      <c r="F108" t="s">
        <v>243</v>
      </c>
      <c r="G108" t="s">
        <v>245</v>
      </c>
      <c r="H108" t="s">
        <v>57</v>
      </c>
      <c r="I108">
        <v>281300</v>
      </c>
      <c r="J108">
        <v>1824</v>
      </c>
    </row>
    <row r="109" spans="1:10">
      <c r="A109" t="s">
        <v>140</v>
      </c>
      <c r="B109" t="s">
        <v>72</v>
      </c>
      <c r="C109" t="s">
        <v>246</v>
      </c>
      <c r="D109" t="s">
        <v>247</v>
      </c>
      <c r="E109" t="s">
        <v>12</v>
      </c>
      <c r="F109" t="s">
        <v>246</v>
      </c>
      <c r="G109" t="s">
        <v>248</v>
      </c>
      <c r="H109" t="s">
        <v>57</v>
      </c>
      <c r="I109">
        <v>260631</v>
      </c>
      <c r="J109">
        <v>1891</v>
      </c>
    </row>
    <row r="110" spans="1:10">
      <c r="A110" t="s">
        <v>140</v>
      </c>
      <c r="B110" t="s">
        <v>72</v>
      </c>
      <c r="C110" t="s">
        <v>694</v>
      </c>
      <c r="D110" t="s">
        <v>695</v>
      </c>
      <c r="E110" t="s">
        <v>30</v>
      </c>
      <c r="F110" t="s">
        <v>694</v>
      </c>
      <c r="G110" t="s">
        <v>696</v>
      </c>
      <c r="H110" t="s">
        <v>30</v>
      </c>
      <c r="I110">
        <v>1</v>
      </c>
      <c r="J110">
        <v>1</v>
      </c>
    </row>
    <row r="111" spans="1:10">
      <c r="A111" t="s">
        <v>140</v>
      </c>
      <c r="B111" t="s">
        <v>72</v>
      </c>
      <c r="C111" t="s">
        <v>697</v>
      </c>
      <c r="D111" t="s">
        <v>698</v>
      </c>
      <c r="E111" t="s">
        <v>12</v>
      </c>
      <c r="F111" t="s">
        <v>697</v>
      </c>
      <c r="G111" t="s">
        <v>699</v>
      </c>
      <c r="H111" t="s">
        <v>57</v>
      </c>
      <c r="I111">
        <v>1</v>
      </c>
      <c r="J111">
        <v>1</v>
      </c>
    </row>
    <row r="112" spans="1:10">
      <c r="A112" t="s">
        <v>140</v>
      </c>
      <c r="B112" t="s">
        <v>72</v>
      </c>
      <c r="C112" t="s">
        <v>249</v>
      </c>
      <c r="D112" t="s">
        <v>250</v>
      </c>
      <c r="E112" t="s">
        <v>12</v>
      </c>
      <c r="F112" t="s">
        <v>249</v>
      </c>
      <c r="G112" t="s">
        <v>251</v>
      </c>
      <c r="H112" t="s">
        <v>57</v>
      </c>
      <c r="I112">
        <v>5809</v>
      </c>
      <c r="J112">
        <v>10</v>
      </c>
    </row>
    <row r="113" spans="1:10">
      <c r="A113" t="s">
        <v>140</v>
      </c>
      <c r="B113" t="s">
        <v>72</v>
      </c>
      <c r="C113" t="s">
        <v>252</v>
      </c>
      <c r="D113" t="s">
        <v>253</v>
      </c>
      <c r="E113" t="s">
        <v>12</v>
      </c>
      <c r="F113" t="s">
        <v>252</v>
      </c>
      <c r="G113" t="s">
        <v>254</v>
      </c>
      <c r="H113" t="s">
        <v>57</v>
      </c>
      <c r="I113">
        <v>100937</v>
      </c>
      <c r="J113">
        <v>200</v>
      </c>
    </row>
    <row r="114" spans="1:10">
      <c r="A114" t="s">
        <v>140</v>
      </c>
      <c r="B114" t="s">
        <v>72</v>
      </c>
      <c r="C114" t="s">
        <v>255</v>
      </c>
      <c r="D114" t="s">
        <v>256</v>
      </c>
      <c r="E114" t="s">
        <v>12</v>
      </c>
      <c r="F114" t="s">
        <v>255</v>
      </c>
      <c r="G114" t="s">
        <v>257</v>
      </c>
      <c r="H114" t="s">
        <v>57</v>
      </c>
      <c r="I114">
        <v>39584</v>
      </c>
      <c r="J114">
        <v>95</v>
      </c>
    </row>
    <row r="115" spans="1:10">
      <c r="A115" t="s">
        <v>140</v>
      </c>
      <c r="B115" t="s">
        <v>72</v>
      </c>
      <c r="C115" t="s">
        <v>258</v>
      </c>
      <c r="D115" t="s">
        <v>259</v>
      </c>
      <c r="E115" t="s">
        <v>12</v>
      </c>
      <c r="F115" t="s">
        <v>258</v>
      </c>
      <c r="G115" t="s">
        <v>260</v>
      </c>
      <c r="H115" t="s">
        <v>57</v>
      </c>
      <c r="I115">
        <v>165667</v>
      </c>
      <c r="J115">
        <v>33</v>
      </c>
    </row>
    <row r="116" spans="1:10">
      <c r="A116" t="s">
        <v>140</v>
      </c>
      <c r="B116" t="s">
        <v>72</v>
      </c>
      <c r="C116" t="s">
        <v>261</v>
      </c>
      <c r="D116" t="s">
        <v>262</v>
      </c>
      <c r="E116" t="s">
        <v>12</v>
      </c>
      <c r="F116" t="s">
        <v>261</v>
      </c>
      <c r="G116" t="s">
        <v>263</v>
      </c>
      <c r="H116" t="s">
        <v>57</v>
      </c>
      <c r="I116">
        <v>23303</v>
      </c>
      <c r="J116">
        <v>12</v>
      </c>
    </row>
    <row r="117" spans="1:10">
      <c r="A117" t="s">
        <v>140</v>
      </c>
      <c r="B117" t="s">
        <v>72</v>
      </c>
      <c r="C117" t="s">
        <v>264</v>
      </c>
      <c r="D117" t="s">
        <v>265</v>
      </c>
      <c r="E117" t="s">
        <v>12</v>
      </c>
      <c r="F117" t="s">
        <v>264</v>
      </c>
      <c r="G117" t="s">
        <v>266</v>
      </c>
      <c r="H117" t="s">
        <v>57</v>
      </c>
      <c r="I117">
        <v>18931</v>
      </c>
      <c r="J117">
        <v>6</v>
      </c>
    </row>
    <row r="118" spans="1:10">
      <c r="A118" t="s">
        <v>140</v>
      </c>
      <c r="B118" t="s">
        <v>72</v>
      </c>
      <c r="C118" t="s">
        <v>267</v>
      </c>
      <c r="D118" t="s">
        <v>268</v>
      </c>
      <c r="E118" t="s">
        <v>12</v>
      </c>
      <c r="F118" t="s">
        <v>267</v>
      </c>
      <c r="G118" t="s">
        <v>269</v>
      </c>
      <c r="H118" t="s">
        <v>57</v>
      </c>
      <c r="I118">
        <v>15677</v>
      </c>
      <c r="J118">
        <v>30</v>
      </c>
    </row>
    <row r="119" spans="1:10">
      <c r="A119" t="s">
        <v>140</v>
      </c>
      <c r="B119" t="s">
        <v>72</v>
      </c>
      <c r="C119" t="s">
        <v>270</v>
      </c>
      <c r="D119" t="s">
        <v>271</v>
      </c>
      <c r="E119" t="s">
        <v>12</v>
      </c>
      <c r="F119" t="s">
        <v>270</v>
      </c>
      <c r="G119" t="s">
        <v>272</v>
      </c>
      <c r="H119" t="s">
        <v>57</v>
      </c>
      <c r="I119">
        <v>217940</v>
      </c>
      <c r="J119">
        <v>293</v>
      </c>
    </row>
    <row r="120" spans="1:10">
      <c r="A120" t="s">
        <v>140</v>
      </c>
      <c r="B120" t="s">
        <v>72</v>
      </c>
      <c r="C120" t="s">
        <v>273</v>
      </c>
      <c r="D120" t="s">
        <v>274</v>
      </c>
      <c r="E120" t="s">
        <v>12</v>
      </c>
      <c r="F120" t="s">
        <v>273</v>
      </c>
      <c r="G120" t="s">
        <v>275</v>
      </c>
      <c r="H120" t="s">
        <v>57</v>
      </c>
      <c r="I120">
        <v>162136</v>
      </c>
      <c r="J120">
        <v>229</v>
      </c>
    </row>
    <row r="121" spans="1:10">
      <c r="A121" t="s">
        <v>140</v>
      </c>
      <c r="B121" t="s">
        <v>72</v>
      </c>
      <c r="C121" t="s">
        <v>276</v>
      </c>
      <c r="D121" t="s">
        <v>277</v>
      </c>
      <c r="E121" t="s">
        <v>12</v>
      </c>
      <c r="F121" t="s">
        <v>276</v>
      </c>
      <c r="G121" t="s">
        <v>278</v>
      </c>
      <c r="H121" t="s">
        <v>57</v>
      </c>
      <c r="I121">
        <v>40311</v>
      </c>
      <c r="J121">
        <v>52</v>
      </c>
    </row>
    <row r="122" spans="1:10">
      <c r="A122" t="s">
        <v>140</v>
      </c>
      <c r="B122" t="s">
        <v>72</v>
      </c>
      <c r="C122" t="s">
        <v>279</v>
      </c>
      <c r="D122" t="s">
        <v>280</v>
      </c>
      <c r="E122" t="s">
        <v>12</v>
      </c>
      <c r="F122" t="s">
        <v>279</v>
      </c>
      <c r="G122" t="s">
        <v>281</v>
      </c>
      <c r="H122" t="s">
        <v>57</v>
      </c>
      <c r="I122">
        <v>36764</v>
      </c>
      <c r="J122">
        <v>35</v>
      </c>
    </row>
    <row r="123" spans="1:10">
      <c r="A123" t="s">
        <v>140</v>
      </c>
      <c r="B123" t="s">
        <v>72</v>
      </c>
      <c r="C123" t="s">
        <v>282</v>
      </c>
      <c r="D123" t="s">
        <v>283</v>
      </c>
      <c r="E123" t="s">
        <v>12</v>
      </c>
      <c r="F123" t="s">
        <v>282</v>
      </c>
      <c r="G123" t="s">
        <v>284</v>
      </c>
      <c r="H123" t="s">
        <v>57</v>
      </c>
      <c r="I123">
        <v>278462</v>
      </c>
      <c r="J123">
        <v>308</v>
      </c>
    </row>
    <row r="124" spans="1:10">
      <c r="A124" t="s">
        <v>140</v>
      </c>
      <c r="B124" t="s">
        <v>72</v>
      </c>
      <c r="C124" t="s">
        <v>285</v>
      </c>
      <c r="D124" t="s">
        <v>286</v>
      </c>
      <c r="E124" t="s">
        <v>12</v>
      </c>
      <c r="F124" t="s">
        <v>285</v>
      </c>
      <c r="G124" t="s">
        <v>287</v>
      </c>
      <c r="H124" t="s">
        <v>57</v>
      </c>
      <c r="I124">
        <v>35870</v>
      </c>
      <c r="J124">
        <v>32</v>
      </c>
    </row>
    <row r="125" spans="1:10">
      <c r="A125" t="s">
        <v>140</v>
      </c>
      <c r="B125" t="s">
        <v>72</v>
      </c>
      <c r="C125" t="s">
        <v>288</v>
      </c>
      <c r="D125" t="s">
        <v>289</v>
      </c>
      <c r="E125" t="s">
        <v>12</v>
      </c>
      <c r="F125" t="s">
        <v>288</v>
      </c>
      <c r="G125" t="s">
        <v>290</v>
      </c>
      <c r="H125" t="s">
        <v>57</v>
      </c>
      <c r="I125">
        <v>1176778</v>
      </c>
      <c r="J125">
        <v>1306</v>
      </c>
    </row>
    <row r="126" spans="1:10">
      <c r="A126" t="s">
        <v>140</v>
      </c>
      <c r="B126" t="s">
        <v>72</v>
      </c>
      <c r="C126" t="s">
        <v>291</v>
      </c>
      <c r="D126" t="s">
        <v>292</v>
      </c>
      <c r="E126" t="s">
        <v>12</v>
      </c>
      <c r="F126" t="s">
        <v>291</v>
      </c>
      <c r="G126" t="s">
        <v>293</v>
      </c>
      <c r="H126" t="s">
        <v>57</v>
      </c>
      <c r="I126">
        <v>7504</v>
      </c>
      <c r="J126">
        <v>5</v>
      </c>
    </row>
    <row r="127" spans="1:10">
      <c r="A127" t="s">
        <v>140</v>
      </c>
      <c r="B127" t="s">
        <v>72</v>
      </c>
      <c r="C127" t="s">
        <v>294</v>
      </c>
      <c r="D127" t="s">
        <v>295</v>
      </c>
      <c r="E127" t="s">
        <v>12</v>
      </c>
      <c r="F127" t="s">
        <v>294</v>
      </c>
      <c r="G127" t="s">
        <v>296</v>
      </c>
      <c r="H127" t="s">
        <v>57</v>
      </c>
      <c r="I127">
        <v>42562</v>
      </c>
      <c r="J127">
        <v>60</v>
      </c>
    </row>
    <row r="128" spans="1:10">
      <c r="A128" t="s">
        <v>140</v>
      </c>
      <c r="B128" t="s">
        <v>72</v>
      </c>
      <c r="C128" t="s">
        <v>297</v>
      </c>
      <c r="D128" t="s">
        <v>298</v>
      </c>
      <c r="E128" t="s">
        <v>12</v>
      </c>
      <c r="F128" t="s">
        <v>297</v>
      </c>
      <c r="G128" t="s">
        <v>299</v>
      </c>
      <c r="H128" t="s">
        <v>57</v>
      </c>
      <c r="I128">
        <v>128900</v>
      </c>
      <c r="J128">
        <v>183</v>
      </c>
    </row>
    <row r="129" spans="1:10">
      <c r="A129" t="s">
        <v>140</v>
      </c>
      <c r="B129" t="s">
        <v>72</v>
      </c>
      <c r="C129" t="s">
        <v>300</v>
      </c>
      <c r="D129" t="s">
        <v>301</v>
      </c>
      <c r="E129" t="s">
        <v>12</v>
      </c>
      <c r="F129" t="s">
        <v>300</v>
      </c>
      <c r="G129" t="s">
        <v>302</v>
      </c>
      <c r="H129" t="s">
        <v>57</v>
      </c>
      <c r="I129">
        <v>939</v>
      </c>
      <c r="J129">
        <v>0</v>
      </c>
    </row>
    <row r="130" spans="1:10">
      <c r="A130" t="s">
        <v>140</v>
      </c>
      <c r="B130" t="s">
        <v>72</v>
      </c>
      <c r="C130" t="s">
        <v>303</v>
      </c>
      <c r="D130" t="s">
        <v>304</v>
      </c>
      <c r="E130" t="s">
        <v>12</v>
      </c>
      <c r="F130" t="s">
        <v>303</v>
      </c>
      <c r="G130" t="s">
        <v>305</v>
      </c>
      <c r="H130" t="s">
        <v>57</v>
      </c>
      <c r="I130">
        <v>2851</v>
      </c>
      <c r="J130">
        <v>3</v>
      </c>
    </row>
    <row r="131" spans="1:10">
      <c r="A131" t="s">
        <v>140</v>
      </c>
      <c r="B131" t="s">
        <v>72</v>
      </c>
      <c r="C131" t="s">
        <v>306</v>
      </c>
      <c r="D131" t="s">
        <v>307</v>
      </c>
      <c r="E131" t="s">
        <v>12</v>
      </c>
      <c r="F131" t="s">
        <v>306</v>
      </c>
      <c r="G131" t="s">
        <v>308</v>
      </c>
      <c r="H131" t="s">
        <v>57</v>
      </c>
      <c r="I131">
        <v>1303</v>
      </c>
      <c r="J131">
        <v>0</v>
      </c>
    </row>
    <row r="132" spans="1:10">
      <c r="A132" t="s">
        <v>140</v>
      </c>
      <c r="B132" t="s">
        <v>72</v>
      </c>
      <c r="C132" t="s">
        <v>309</v>
      </c>
      <c r="D132" t="s">
        <v>310</v>
      </c>
      <c r="E132" t="s">
        <v>12</v>
      </c>
      <c r="F132" t="s">
        <v>309</v>
      </c>
      <c r="G132" t="s">
        <v>311</v>
      </c>
      <c r="H132" t="s">
        <v>57</v>
      </c>
      <c r="I132">
        <v>32267</v>
      </c>
      <c r="J132">
        <v>67</v>
      </c>
    </row>
    <row r="133" spans="1:10">
      <c r="A133" t="s">
        <v>140</v>
      </c>
      <c r="B133" t="s">
        <v>72</v>
      </c>
      <c r="C133" t="s">
        <v>312</v>
      </c>
      <c r="D133" t="s">
        <v>313</v>
      </c>
      <c r="E133" t="s">
        <v>12</v>
      </c>
      <c r="F133" t="s">
        <v>312</v>
      </c>
      <c r="G133" t="s">
        <v>314</v>
      </c>
      <c r="H133" t="s">
        <v>57</v>
      </c>
      <c r="I133">
        <v>10185</v>
      </c>
      <c r="J133">
        <v>1</v>
      </c>
    </row>
    <row r="134" spans="1:10">
      <c r="A134" t="s">
        <v>140</v>
      </c>
      <c r="B134" t="s">
        <v>72</v>
      </c>
      <c r="C134" t="s">
        <v>315</v>
      </c>
      <c r="D134" t="s">
        <v>316</v>
      </c>
      <c r="E134" t="s">
        <v>12</v>
      </c>
      <c r="F134" t="s">
        <v>315</v>
      </c>
      <c r="G134" t="s">
        <v>317</v>
      </c>
      <c r="H134" t="s">
        <v>57</v>
      </c>
      <c r="I134">
        <v>4000</v>
      </c>
      <c r="J134">
        <v>1</v>
      </c>
    </row>
    <row r="135" spans="1:10">
      <c r="A135" t="s">
        <v>140</v>
      </c>
      <c r="B135" t="s">
        <v>72</v>
      </c>
      <c r="C135" t="s">
        <v>318</v>
      </c>
      <c r="D135" t="s">
        <v>319</v>
      </c>
      <c r="E135" t="s">
        <v>12</v>
      </c>
      <c r="F135" t="s">
        <v>318</v>
      </c>
      <c r="G135" t="s">
        <v>320</v>
      </c>
      <c r="H135" t="s">
        <v>57</v>
      </c>
      <c r="I135">
        <v>50219</v>
      </c>
      <c r="J135">
        <v>8</v>
      </c>
    </row>
    <row r="136" spans="1:10">
      <c r="A136" t="s">
        <v>140</v>
      </c>
      <c r="B136" t="s">
        <v>72</v>
      </c>
      <c r="C136" t="s">
        <v>321</v>
      </c>
      <c r="D136" t="s">
        <v>322</v>
      </c>
      <c r="E136" t="s">
        <v>12</v>
      </c>
      <c r="F136" t="s">
        <v>321</v>
      </c>
      <c r="G136" t="s">
        <v>323</v>
      </c>
      <c r="H136" t="s">
        <v>57</v>
      </c>
      <c r="I136">
        <v>7407</v>
      </c>
      <c r="J136">
        <v>0</v>
      </c>
    </row>
    <row r="137" spans="1:10">
      <c r="A137" t="s">
        <v>140</v>
      </c>
      <c r="B137" t="s">
        <v>72</v>
      </c>
      <c r="C137" t="s">
        <v>324</v>
      </c>
      <c r="D137" t="s">
        <v>325</v>
      </c>
      <c r="E137" t="s">
        <v>12</v>
      </c>
      <c r="F137" t="s">
        <v>324</v>
      </c>
      <c r="G137" t="s">
        <v>326</v>
      </c>
      <c r="H137" t="s">
        <v>57</v>
      </c>
      <c r="I137">
        <v>34109</v>
      </c>
      <c r="J137">
        <v>57</v>
      </c>
    </row>
    <row r="138" spans="1:10">
      <c r="A138" t="s">
        <v>140</v>
      </c>
      <c r="B138" t="s">
        <v>72</v>
      </c>
      <c r="C138" t="s">
        <v>327</v>
      </c>
      <c r="D138" t="s">
        <v>328</v>
      </c>
      <c r="E138" t="s">
        <v>12</v>
      </c>
      <c r="F138" t="s">
        <v>327</v>
      </c>
      <c r="G138" t="s">
        <v>329</v>
      </c>
      <c r="H138" t="s">
        <v>57</v>
      </c>
      <c r="I138">
        <v>21288</v>
      </c>
      <c r="J138">
        <v>40</v>
      </c>
    </row>
    <row r="139" spans="1:10">
      <c r="A139" t="s">
        <v>140</v>
      </c>
      <c r="B139" t="s">
        <v>72</v>
      </c>
      <c r="C139" t="s">
        <v>330</v>
      </c>
      <c r="D139" t="s">
        <v>331</v>
      </c>
      <c r="E139" t="s">
        <v>12</v>
      </c>
      <c r="F139" t="s">
        <v>330</v>
      </c>
      <c r="G139" t="s">
        <v>332</v>
      </c>
      <c r="H139" t="s">
        <v>57</v>
      </c>
      <c r="I139">
        <v>24500</v>
      </c>
      <c r="J139">
        <v>32</v>
      </c>
    </row>
    <row r="140" spans="1:10">
      <c r="A140" t="s">
        <v>140</v>
      </c>
      <c r="B140" t="s">
        <v>72</v>
      </c>
      <c r="C140" t="s">
        <v>333</v>
      </c>
      <c r="D140" t="s">
        <v>334</v>
      </c>
      <c r="E140" t="s">
        <v>12</v>
      </c>
      <c r="F140" t="s">
        <v>333</v>
      </c>
      <c r="G140" t="s">
        <v>335</v>
      </c>
      <c r="H140" t="s">
        <v>57</v>
      </c>
      <c r="I140">
        <v>3200</v>
      </c>
      <c r="J140">
        <v>5</v>
      </c>
    </row>
    <row r="141" spans="1:10">
      <c r="A141" t="s">
        <v>140</v>
      </c>
      <c r="B141" t="s">
        <v>72</v>
      </c>
      <c r="C141" t="s">
        <v>336</v>
      </c>
      <c r="D141" t="s">
        <v>337</v>
      </c>
      <c r="E141" t="s">
        <v>12</v>
      </c>
      <c r="F141" t="s">
        <v>336</v>
      </c>
      <c r="G141" t="s">
        <v>338</v>
      </c>
      <c r="H141" t="s">
        <v>57</v>
      </c>
      <c r="I141">
        <v>240162</v>
      </c>
      <c r="J141">
        <v>51</v>
      </c>
    </row>
    <row r="142" spans="1:10">
      <c r="A142" t="s">
        <v>140</v>
      </c>
      <c r="B142" t="s">
        <v>72</v>
      </c>
      <c r="C142" t="s">
        <v>339</v>
      </c>
      <c r="D142" t="s">
        <v>340</v>
      </c>
      <c r="E142" t="s">
        <v>12</v>
      </c>
      <c r="F142" t="s">
        <v>339</v>
      </c>
      <c r="G142" t="s">
        <v>341</v>
      </c>
      <c r="H142" t="s">
        <v>57</v>
      </c>
      <c r="I142">
        <v>248604</v>
      </c>
      <c r="J142">
        <v>48</v>
      </c>
    </row>
    <row r="143" spans="1:10">
      <c r="A143" t="s">
        <v>140</v>
      </c>
      <c r="B143" t="s">
        <v>72</v>
      </c>
      <c r="C143" t="s">
        <v>342</v>
      </c>
      <c r="D143" t="s">
        <v>343</v>
      </c>
      <c r="E143" t="s">
        <v>12</v>
      </c>
      <c r="F143" t="s">
        <v>342</v>
      </c>
      <c r="G143" t="s">
        <v>344</v>
      </c>
      <c r="H143" t="s">
        <v>57</v>
      </c>
      <c r="I143">
        <v>48637</v>
      </c>
      <c r="J143">
        <v>9</v>
      </c>
    </row>
    <row r="144" spans="1:10">
      <c r="A144" t="s">
        <v>140</v>
      </c>
      <c r="B144" t="s">
        <v>72</v>
      </c>
      <c r="C144" t="s">
        <v>345</v>
      </c>
      <c r="D144" t="s">
        <v>346</v>
      </c>
      <c r="E144" t="s">
        <v>12</v>
      </c>
      <c r="F144" t="s">
        <v>345</v>
      </c>
      <c r="G144" t="s">
        <v>347</v>
      </c>
      <c r="H144" t="s">
        <v>57</v>
      </c>
      <c r="I144">
        <v>20314</v>
      </c>
      <c r="J144">
        <v>6</v>
      </c>
    </row>
    <row r="145" spans="1:10">
      <c r="A145" t="s">
        <v>140</v>
      </c>
      <c r="B145" t="s">
        <v>72</v>
      </c>
      <c r="C145" t="s">
        <v>348</v>
      </c>
      <c r="D145" t="s">
        <v>349</v>
      </c>
      <c r="E145" t="s">
        <v>12</v>
      </c>
      <c r="F145" t="s">
        <v>348</v>
      </c>
      <c r="G145" t="s">
        <v>350</v>
      </c>
      <c r="H145" t="s">
        <v>57</v>
      </c>
      <c r="I145">
        <v>352</v>
      </c>
      <c r="J145">
        <v>1</v>
      </c>
    </row>
    <row r="146" spans="1:10">
      <c r="A146" t="s">
        <v>140</v>
      </c>
      <c r="B146" t="s">
        <v>72</v>
      </c>
      <c r="C146" t="s">
        <v>351</v>
      </c>
      <c r="D146" t="s">
        <v>352</v>
      </c>
      <c r="E146" t="s">
        <v>12</v>
      </c>
      <c r="F146" t="s">
        <v>351</v>
      </c>
      <c r="G146" t="s">
        <v>353</v>
      </c>
      <c r="H146" t="s">
        <v>57</v>
      </c>
      <c r="I146">
        <v>622</v>
      </c>
      <c r="J146">
        <v>1</v>
      </c>
    </row>
    <row r="147" spans="1:10">
      <c r="A147" t="s">
        <v>140</v>
      </c>
      <c r="B147" t="s">
        <v>72</v>
      </c>
      <c r="C147" t="s">
        <v>354</v>
      </c>
      <c r="D147" t="s">
        <v>355</v>
      </c>
      <c r="E147" t="s">
        <v>12</v>
      </c>
      <c r="F147" t="s">
        <v>354</v>
      </c>
      <c r="G147" t="s">
        <v>356</v>
      </c>
      <c r="H147" t="s">
        <v>57</v>
      </c>
      <c r="I147">
        <v>1963</v>
      </c>
      <c r="J147">
        <v>0</v>
      </c>
    </row>
    <row r="148" spans="1:10">
      <c r="A148" t="s">
        <v>140</v>
      </c>
      <c r="B148" t="s">
        <v>72</v>
      </c>
      <c r="C148" t="s">
        <v>357</v>
      </c>
      <c r="D148" t="s">
        <v>358</v>
      </c>
      <c r="E148" t="s">
        <v>12</v>
      </c>
      <c r="F148" t="s">
        <v>357</v>
      </c>
      <c r="G148" t="s">
        <v>359</v>
      </c>
      <c r="H148" t="s">
        <v>57</v>
      </c>
      <c r="I148">
        <v>8857</v>
      </c>
      <c r="J148">
        <v>3</v>
      </c>
    </row>
    <row r="149" spans="1:10">
      <c r="A149" t="s">
        <v>140</v>
      </c>
      <c r="B149" t="s">
        <v>72</v>
      </c>
      <c r="C149" t="s">
        <v>360</v>
      </c>
      <c r="D149" t="s">
        <v>361</v>
      </c>
      <c r="E149" t="s">
        <v>12</v>
      </c>
      <c r="F149" t="s">
        <v>360</v>
      </c>
      <c r="G149" t="s">
        <v>362</v>
      </c>
      <c r="H149" t="s">
        <v>57</v>
      </c>
      <c r="I149">
        <v>12288</v>
      </c>
      <c r="J149">
        <v>47</v>
      </c>
    </row>
    <row r="150" spans="1:10">
      <c r="A150" t="s">
        <v>140</v>
      </c>
      <c r="B150" t="s">
        <v>72</v>
      </c>
      <c r="C150" t="s">
        <v>363</v>
      </c>
      <c r="D150" t="s">
        <v>364</v>
      </c>
      <c r="E150" t="s">
        <v>12</v>
      </c>
      <c r="F150" t="s">
        <v>363</v>
      </c>
      <c r="G150" t="s">
        <v>365</v>
      </c>
      <c r="H150" t="s">
        <v>57</v>
      </c>
      <c r="I150">
        <v>20531</v>
      </c>
      <c r="J150">
        <v>103</v>
      </c>
    </row>
    <row r="151" spans="1:10">
      <c r="A151" t="s">
        <v>140</v>
      </c>
      <c r="B151" t="s">
        <v>72</v>
      </c>
      <c r="C151" t="s">
        <v>366</v>
      </c>
      <c r="D151" t="s">
        <v>367</v>
      </c>
      <c r="E151" t="s">
        <v>12</v>
      </c>
      <c r="F151" t="s">
        <v>366</v>
      </c>
      <c r="G151" t="s">
        <v>368</v>
      </c>
      <c r="H151" t="s">
        <v>57</v>
      </c>
      <c r="I151">
        <v>5985</v>
      </c>
      <c r="J151">
        <v>31</v>
      </c>
    </row>
    <row r="152" spans="1:10">
      <c r="A152" t="s">
        <v>140</v>
      </c>
      <c r="B152" t="s">
        <v>72</v>
      </c>
      <c r="C152" t="s">
        <v>369</v>
      </c>
      <c r="D152" t="s">
        <v>370</v>
      </c>
      <c r="E152" t="s">
        <v>12</v>
      </c>
      <c r="F152" t="s">
        <v>369</v>
      </c>
      <c r="G152" t="s">
        <v>371</v>
      </c>
      <c r="H152" t="s">
        <v>57</v>
      </c>
      <c r="I152">
        <v>5397</v>
      </c>
      <c r="J152">
        <v>22</v>
      </c>
    </row>
    <row r="153" spans="1:10">
      <c r="A153" t="s">
        <v>140</v>
      </c>
      <c r="B153" t="s">
        <v>72</v>
      </c>
      <c r="C153" t="s">
        <v>372</v>
      </c>
      <c r="D153" t="s">
        <v>373</v>
      </c>
      <c r="E153" t="s">
        <v>12</v>
      </c>
      <c r="F153" t="s">
        <v>372</v>
      </c>
      <c r="G153" t="s">
        <v>374</v>
      </c>
      <c r="H153" t="s">
        <v>57</v>
      </c>
      <c r="I153">
        <v>28285</v>
      </c>
      <c r="J153">
        <v>3</v>
      </c>
    </row>
    <row r="154" spans="1:10">
      <c r="A154" t="s">
        <v>140</v>
      </c>
      <c r="B154" t="s">
        <v>72</v>
      </c>
      <c r="C154" t="s">
        <v>375</v>
      </c>
      <c r="D154" t="s">
        <v>376</v>
      </c>
      <c r="E154" t="s">
        <v>12</v>
      </c>
      <c r="F154" t="s">
        <v>375</v>
      </c>
      <c r="G154" t="s">
        <v>377</v>
      </c>
      <c r="H154" t="s">
        <v>57</v>
      </c>
      <c r="I154">
        <v>27452</v>
      </c>
      <c r="J154">
        <v>2</v>
      </c>
    </row>
    <row r="155" spans="1:10">
      <c r="A155" t="s">
        <v>140</v>
      </c>
      <c r="B155" t="s">
        <v>72</v>
      </c>
      <c r="C155" t="s">
        <v>378</v>
      </c>
      <c r="D155" t="s">
        <v>379</v>
      </c>
      <c r="E155" t="s">
        <v>12</v>
      </c>
      <c r="F155" t="s">
        <v>378</v>
      </c>
      <c r="G155" t="s">
        <v>380</v>
      </c>
      <c r="H155" t="s">
        <v>57</v>
      </c>
      <c r="I155">
        <v>9422</v>
      </c>
      <c r="J155">
        <v>0</v>
      </c>
    </row>
    <row r="156" spans="1:10">
      <c r="A156" t="s">
        <v>140</v>
      </c>
      <c r="B156" t="s">
        <v>72</v>
      </c>
      <c r="C156" t="s">
        <v>381</v>
      </c>
      <c r="D156" t="s">
        <v>382</v>
      </c>
      <c r="E156" t="s">
        <v>12</v>
      </c>
      <c r="F156" t="s">
        <v>381</v>
      </c>
      <c r="G156" t="s">
        <v>383</v>
      </c>
      <c r="H156" t="s">
        <v>57</v>
      </c>
      <c r="I156">
        <v>27289</v>
      </c>
      <c r="J156">
        <v>0</v>
      </c>
    </row>
    <row r="157" spans="1:10">
      <c r="A157" t="s">
        <v>140</v>
      </c>
      <c r="B157" t="s">
        <v>72</v>
      </c>
      <c r="C157" t="s">
        <v>384</v>
      </c>
      <c r="D157" t="s">
        <v>385</v>
      </c>
      <c r="E157" t="s">
        <v>12</v>
      </c>
      <c r="F157" t="s">
        <v>384</v>
      </c>
      <c r="G157" t="s">
        <v>386</v>
      </c>
      <c r="H157" t="s">
        <v>57</v>
      </c>
      <c r="I157">
        <v>7854</v>
      </c>
      <c r="J157">
        <v>14</v>
      </c>
    </row>
    <row r="158" spans="1:10">
      <c r="A158" t="s">
        <v>140</v>
      </c>
      <c r="B158" t="s">
        <v>72</v>
      </c>
      <c r="C158" t="s">
        <v>387</v>
      </c>
      <c r="D158" t="s">
        <v>388</v>
      </c>
      <c r="E158" t="s">
        <v>12</v>
      </c>
      <c r="F158" t="s">
        <v>387</v>
      </c>
      <c r="G158" t="s">
        <v>389</v>
      </c>
      <c r="H158" t="s">
        <v>57</v>
      </c>
      <c r="I158">
        <v>28307</v>
      </c>
      <c r="J158">
        <v>39</v>
      </c>
    </row>
    <row r="159" spans="1:10">
      <c r="A159" t="s">
        <v>140</v>
      </c>
      <c r="B159" t="s">
        <v>72</v>
      </c>
      <c r="C159" t="s">
        <v>390</v>
      </c>
      <c r="D159" t="s">
        <v>391</v>
      </c>
      <c r="E159" t="s">
        <v>12</v>
      </c>
      <c r="F159" t="s">
        <v>390</v>
      </c>
      <c r="G159" t="s">
        <v>392</v>
      </c>
      <c r="H159" t="s">
        <v>57</v>
      </c>
      <c r="I159">
        <v>43481</v>
      </c>
      <c r="J159">
        <v>107</v>
      </c>
    </row>
    <row r="160" spans="1:10">
      <c r="A160" t="s">
        <v>140</v>
      </c>
      <c r="B160" t="s">
        <v>72</v>
      </c>
      <c r="C160" t="s">
        <v>393</v>
      </c>
      <c r="D160" t="s">
        <v>394</v>
      </c>
      <c r="E160" t="s">
        <v>12</v>
      </c>
      <c r="F160" t="s">
        <v>393</v>
      </c>
      <c r="G160" t="s">
        <v>395</v>
      </c>
      <c r="H160" t="s">
        <v>57</v>
      </c>
      <c r="I160">
        <v>38659</v>
      </c>
      <c r="J160">
        <v>57</v>
      </c>
    </row>
    <row r="161" spans="1:10">
      <c r="A161" t="s">
        <v>140</v>
      </c>
      <c r="B161" t="s">
        <v>72</v>
      </c>
      <c r="C161" t="s">
        <v>396</v>
      </c>
      <c r="D161" t="s">
        <v>397</v>
      </c>
      <c r="E161" t="s">
        <v>12</v>
      </c>
      <c r="F161" t="s">
        <v>396</v>
      </c>
      <c r="G161" t="s">
        <v>398</v>
      </c>
      <c r="H161" t="s">
        <v>57</v>
      </c>
      <c r="I161">
        <v>76302</v>
      </c>
      <c r="J161">
        <v>62</v>
      </c>
    </row>
    <row r="162" spans="1:10">
      <c r="A162" t="s">
        <v>140</v>
      </c>
      <c r="B162" t="s">
        <v>72</v>
      </c>
      <c r="C162" t="s">
        <v>399</v>
      </c>
      <c r="D162" t="s">
        <v>400</v>
      </c>
      <c r="E162" t="s">
        <v>12</v>
      </c>
      <c r="F162" t="s">
        <v>399</v>
      </c>
      <c r="G162" t="s">
        <v>401</v>
      </c>
      <c r="H162" t="s">
        <v>57</v>
      </c>
      <c r="I162">
        <v>43730</v>
      </c>
      <c r="J162">
        <v>28</v>
      </c>
    </row>
    <row r="163" spans="1:10">
      <c r="A163" t="s">
        <v>140</v>
      </c>
      <c r="B163" t="s">
        <v>72</v>
      </c>
      <c r="C163" t="s">
        <v>402</v>
      </c>
      <c r="D163" t="s">
        <v>403</v>
      </c>
      <c r="E163" t="s">
        <v>12</v>
      </c>
      <c r="F163" t="s">
        <v>402</v>
      </c>
      <c r="G163" t="s">
        <v>404</v>
      </c>
      <c r="H163" t="s">
        <v>57</v>
      </c>
      <c r="I163">
        <v>26639</v>
      </c>
      <c r="J163">
        <v>20</v>
      </c>
    </row>
    <row r="164" spans="1:10">
      <c r="A164" t="s">
        <v>140</v>
      </c>
      <c r="B164" t="s">
        <v>72</v>
      </c>
      <c r="C164" t="s">
        <v>405</v>
      </c>
      <c r="D164" t="s">
        <v>406</v>
      </c>
      <c r="E164" t="s">
        <v>12</v>
      </c>
      <c r="F164" t="s">
        <v>405</v>
      </c>
      <c r="G164" t="s">
        <v>407</v>
      </c>
      <c r="H164" t="s">
        <v>57</v>
      </c>
      <c r="I164">
        <v>89106</v>
      </c>
      <c r="J164">
        <v>61</v>
      </c>
    </row>
    <row r="165" spans="1:10">
      <c r="A165" t="s">
        <v>140</v>
      </c>
      <c r="B165" t="s">
        <v>72</v>
      </c>
      <c r="C165" t="s">
        <v>408</v>
      </c>
      <c r="D165" t="s">
        <v>409</v>
      </c>
      <c r="E165" t="s">
        <v>12</v>
      </c>
      <c r="F165" t="s">
        <v>408</v>
      </c>
      <c r="G165" t="s">
        <v>410</v>
      </c>
      <c r="H165" t="s">
        <v>57</v>
      </c>
      <c r="I165">
        <v>5720</v>
      </c>
      <c r="J165">
        <v>5</v>
      </c>
    </row>
    <row r="166" spans="1:10">
      <c r="A166" t="s">
        <v>140</v>
      </c>
      <c r="B166" t="s">
        <v>72</v>
      </c>
      <c r="C166" t="s">
        <v>411</v>
      </c>
      <c r="D166" t="s">
        <v>412</v>
      </c>
      <c r="E166" t="s">
        <v>12</v>
      </c>
      <c r="F166" t="s">
        <v>411</v>
      </c>
      <c r="G166" t="s">
        <v>413</v>
      </c>
      <c r="H166" t="s">
        <v>57</v>
      </c>
      <c r="I166">
        <v>27890</v>
      </c>
      <c r="J166">
        <v>18</v>
      </c>
    </row>
    <row r="167" spans="1:10">
      <c r="A167" t="s">
        <v>140</v>
      </c>
      <c r="B167" t="s">
        <v>72</v>
      </c>
      <c r="C167" t="s">
        <v>414</v>
      </c>
      <c r="D167" t="s">
        <v>415</v>
      </c>
      <c r="E167" t="s">
        <v>12</v>
      </c>
      <c r="F167" t="s">
        <v>414</v>
      </c>
      <c r="G167" t="s">
        <v>416</v>
      </c>
      <c r="H167" t="s">
        <v>57</v>
      </c>
      <c r="I167">
        <v>12348</v>
      </c>
      <c r="J167">
        <v>10</v>
      </c>
    </row>
    <row r="168" spans="1:10">
      <c r="A168" t="s">
        <v>140</v>
      </c>
      <c r="B168" t="s">
        <v>72</v>
      </c>
      <c r="C168" t="s">
        <v>417</v>
      </c>
      <c r="D168" t="s">
        <v>418</v>
      </c>
      <c r="E168" t="s">
        <v>12</v>
      </c>
      <c r="F168" t="s">
        <v>417</v>
      </c>
      <c r="G168" t="s">
        <v>419</v>
      </c>
      <c r="H168" t="s">
        <v>57</v>
      </c>
      <c r="I168">
        <v>14782</v>
      </c>
      <c r="J168">
        <v>4</v>
      </c>
    </row>
    <row r="169" spans="1:10">
      <c r="A169" t="s">
        <v>140</v>
      </c>
      <c r="B169" t="s">
        <v>700</v>
      </c>
      <c r="C169" t="s">
        <v>701</v>
      </c>
      <c r="D169" t="s">
        <v>702</v>
      </c>
      <c r="E169" t="s">
        <v>30</v>
      </c>
      <c r="F169" t="s">
        <v>701</v>
      </c>
      <c r="G169" t="s">
        <v>703</v>
      </c>
      <c r="H169" t="s">
        <v>30</v>
      </c>
      <c r="I169">
        <v>192350</v>
      </c>
      <c r="J169">
        <v>109</v>
      </c>
    </row>
    <row r="170" spans="1:10">
      <c r="A170" t="s">
        <v>140</v>
      </c>
      <c r="B170" t="s">
        <v>700</v>
      </c>
      <c r="C170" t="s">
        <v>704</v>
      </c>
      <c r="D170" t="s">
        <v>705</v>
      </c>
      <c r="E170" t="s">
        <v>30</v>
      </c>
      <c r="F170" t="s">
        <v>704</v>
      </c>
      <c r="G170" t="s">
        <v>706</v>
      </c>
      <c r="H170" t="s">
        <v>30</v>
      </c>
      <c r="I170">
        <v>588186</v>
      </c>
      <c r="J170">
        <v>320</v>
      </c>
    </row>
    <row r="171" spans="1:10">
      <c r="A171" t="s">
        <v>140</v>
      </c>
      <c r="B171" t="s">
        <v>700</v>
      </c>
      <c r="C171" t="s">
        <v>707</v>
      </c>
      <c r="D171" t="s">
        <v>708</v>
      </c>
      <c r="E171" t="s">
        <v>30</v>
      </c>
      <c r="F171" t="s">
        <v>707</v>
      </c>
      <c r="G171" t="s">
        <v>709</v>
      </c>
      <c r="H171" t="s">
        <v>30</v>
      </c>
      <c r="I171">
        <v>760196</v>
      </c>
      <c r="J171">
        <v>772</v>
      </c>
    </row>
    <row r="172" spans="1:10">
      <c r="A172" t="s">
        <v>140</v>
      </c>
      <c r="B172" t="s">
        <v>700</v>
      </c>
      <c r="C172" t="s">
        <v>710</v>
      </c>
      <c r="D172" t="s">
        <v>711</v>
      </c>
      <c r="E172" t="s">
        <v>30</v>
      </c>
      <c r="F172" t="s">
        <v>710</v>
      </c>
      <c r="G172" t="s">
        <v>712</v>
      </c>
      <c r="H172" t="s">
        <v>30</v>
      </c>
      <c r="I172">
        <v>308783</v>
      </c>
      <c r="J172">
        <v>176</v>
      </c>
    </row>
    <row r="173" spans="1:10">
      <c r="A173" t="s">
        <v>140</v>
      </c>
      <c r="B173" t="s">
        <v>700</v>
      </c>
      <c r="C173" t="s">
        <v>713</v>
      </c>
      <c r="D173" t="s">
        <v>714</v>
      </c>
      <c r="E173" t="s">
        <v>30</v>
      </c>
      <c r="F173" t="s">
        <v>713</v>
      </c>
      <c r="G173" t="s">
        <v>715</v>
      </c>
      <c r="H173" t="s">
        <v>30</v>
      </c>
      <c r="I173">
        <v>365303</v>
      </c>
      <c r="J173">
        <v>278</v>
      </c>
    </row>
    <row r="174" spans="1:10">
      <c r="A174" t="s">
        <v>140</v>
      </c>
      <c r="B174" t="s">
        <v>700</v>
      </c>
      <c r="C174" t="s">
        <v>716</v>
      </c>
      <c r="D174" t="s">
        <v>717</v>
      </c>
      <c r="E174" t="s">
        <v>30</v>
      </c>
      <c r="F174" t="s">
        <v>716</v>
      </c>
      <c r="G174" t="s">
        <v>718</v>
      </c>
      <c r="H174" t="s">
        <v>30</v>
      </c>
      <c r="I174">
        <v>326676</v>
      </c>
      <c r="J174">
        <v>434</v>
      </c>
    </row>
    <row r="175" spans="1:10">
      <c r="A175" t="s">
        <v>140</v>
      </c>
      <c r="B175" t="s">
        <v>700</v>
      </c>
      <c r="C175" t="s">
        <v>719</v>
      </c>
      <c r="D175" t="s">
        <v>720</v>
      </c>
      <c r="E175" t="s">
        <v>30</v>
      </c>
      <c r="F175" t="s">
        <v>719</v>
      </c>
      <c r="G175" t="s">
        <v>721</v>
      </c>
      <c r="H175" t="s">
        <v>30</v>
      </c>
      <c r="I175">
        <v>891301</v>
      </c>
      <c r="J175">
        <v>219</v>
      </c>
    </row>
    <row r="176" spans="1:10">
      <c r="A176" t="s">
        <v>140</v>
      </c>
      <c r="B176" t="s">
        <v>700</v>
      </c>
      <c r="C176" t="s">
        <v>722</v>
      </c>
      <c r="D176" t="s">
        <v>723</v>
      </c>
      <c r="E176" t="s">
        <v>30</v>
      </c>
      <c r="F176" t="s">
        <v>722</v>
      </c>
      <c r="G176" t="s">
        <v>724</v>
      </c>
      <c r="H176" t="s">
        <v>30</v>
      </c>
      <c r="I176">
        <v>444442</v>
      </c>
      <c r="J176">
        <v>266</v>
      </c>
    </row>
    <row r="177" spans="1:10">
      <c r="A177" t="s">
        <v>140</v>
      </c>
      <c r="B177" t="s">
        <v>700</v>
      </c>
      <c r="C177" t="s">
        <v>725</v>
      </c>
      <c r="D177" t="s">
        <v>726</v>
      </c>
      <c r="E177" t="s">
        <v>30</v>
      </c>
      <c r="F177" t="s">
        <v>725</v>
      </c>
      <c r="G177" t="s">
        <v>727</v>
      </c>
      <c r="H177" t="s">
        <v>30</v>
      </c>
      <c r="I177">
        <v>816917</v>
      </c>
      <c r="J177">
        <v>439</v>
      </c>
    </row>
    <row r="178" spans="1:10">
      <c r="A178" t="s">
        <v>140</v>
      </c>
      <c r="B178" t="s">
        <v>700</v>
      </c>
      <c r="C178" t="s">
        <v>728</v>
      </c>
      <c r="D178" t="s">
        <v>729</v>
      </c>
      <c r="E178" t="s">
        <v>30</v>
      </c>
      <c r="F178" t="s">
        <v>728</v>
      </c>
      <c r="G178" t="s">
        <v>730</v>
      </c>
      <c r="H178" t="s">
        <v>30</v>
      </c>
      <c r="I178">
        <v>638440</v>
      </c>
      <c r="J178">
        <v>305</v>
      </c>
    </row>
    <row r="179" spans="1:10">
      <c r="A179" t="s">
        <v>140</v>
      </c>
      <c r="B179" t="s">
        <v>700</v>
      </c>
      <c r="C179" t="s">
        <v>731</v>
      </c>
      <c r="D179" t="s">
        <v>732</v>
      </c>
      <c r="E179" t="s">
        <v>30</v>
      </c>
      <c r="F179" t="s">
        <v>731</v>
      </c>
      <c r="G179" t="s">
        <v>733</v>
      </c>
      <c r="H179" t="s">
        <v>30</v>
      </c>
      <c r="I179">
        <v>624910</v>
      </c>
      <c r="J179">
        <v>277</v>
      </c>
    </row>
    <row r="180" spans="1:10">
      <c r="A180" t="s">
        <v>140</v>
      </c>
      <c r="B180" t="s">
        <v>700</v>
      </c>
      <c r="C180" t="s">
        <v>734</v>
      </c>
      <c r="D180" t="s">
        <v>735</v>
      </c>
      <c r="E180" t="s">
        <v>30</v>
      </c>
      <c r="F180" t="s">
        <v>734</v>
      </c>
      <c r="G180" t="s">
        <v>736</v>
      </c>
      <c r="H180" t="s">
        <v>30</v>
      </c>
      <c r="I180">
        <v>651938</v>
      </c>
      <c r="J180">
        <v>310</v>
      </c>
    </row>
    <row r="181" spans="1:10">
      <c r="A181" t="s">
        <v>140</v>
      </c>
      <c r="B181" t="s">
        <v>700</v>
      </c>
      <c r="C181" t="s">
        <v>737</v>
      </c>
      <c r="D181" t="s">
        <v>738</v>
      </c>
      <c r="E181" t="s">
        <v>30</v>
      </c>
      <c r="F181" t="s">
        <v>737</v>
      </c>
      <c r="G181" t="s">
        <v>739</v>
      </c>
      <c r="H181" t="s">
        <v>30</v>
      </c>
      <c r="I181">
        <v>745549</v>
      </c>
      <c r="J181">
        <v>382</v>
      </c>
    </row>
    <row r="182" spans="1:10">
      <c r="A182" t="s">
        <v>140</v>
      </c>
      <c r="B182" t="s">
        <v>700</v>
      </c>
      <c r="C182" t="s">
        <v>740</v>
      </c>
      <c r="D182" t="s">
        <v>741</v>
      </c>
      <c r="E182" t="s">
        <v>30</v>
      </c>
      <c r="F182" t="s">
        <v>740</v>
      </c>
      <c r="G182" t="s">
        <v>742</v>
      </c>
      <c r="H182" t="s">
        <v>30</v>
      </c>
      <c r="I182">
        <v>744979</v>
      </c>
      <c r="J182">
        <v>371</v>
      </c>
    </row>
    <row r="183" spans="1:10">
      <c r="A183" t="s">
        <v>140</v>
      </c>
      <c r="B183" t="s">
        <v>700</v>
      </c>
      <c r="C183" t="s">
        <v>743</v>
      </c>
      <c r="D183" t="s">
        <v>744</v>
      </c>
      <c r="E183" t="s">
        <v>30</v>
      </c>
      <c r="F183" t="s">
        <v>743</v>
      </c>
      <c r="G183" t="s">
        <v>745</v>
      </c>
      <c r="H183" t="s">
        <v>30</v>
      </c>
      <c r="I183">
        <v>746707</v>
      </c>
      <c r="J183">
        <v>398</v>
      </c>
    </row>
    <row r="184" spans="1:10">
      <c r="A184" t="s">
        <v>140</v>
      </c>
      <c r="B184" t="s">
        <v>700</v>
      </c>
      <c r="C184" t="s">
        <v>746</v>
      </c>
      <c r="D184" t="s">
        <v>747</v>
      </c>
      <c r="E184" t="s">
        <v>30</v>
      </c>
      <c r="F184" t="s">
        <v>746</v>
      </c>
      <c r="G184" t="s">
        <v>748</v>
      </c>
      <c r="H184" t="s">
        <v>30</v>
      </c>
      <c r="I184">
        <v>748250</v>
      </c>
      <c r="J184">
        <v>392</v>
      </c>
    </row>
    <row r="185" spans="1:10">
      <c r="A185" t="s">
        <v>140</v>
      </c>
      <c r="B185" t="s">
        <v>700</v>
      </c>
      <c r="C185" t="s">
        <v>749</v>
      </c>
      <c r="D185" t="s">
        <v>750</v>
      </c>
      <c r="E185" t="s">
        <v>30</v>
      </c>
      <c r="F185" t="s">
        <v>749</v>
      </c>
      <c r="G185" t="s">
        <v>751</v>
      </c>
      <c r="H185" t="s">
        <v>30</v>
      </c>
      <c r="I185">
        <v>1137628</v>
      </c>
      <c r="J185">
        <v>2333</v>
      </c>
    </row>
    <row r="186" spans="1:10">
      <c r="A186" t="s">
        <v>140</v>
      </c>
      <c r="B186" t="s">
        <v>700</v>
      </c>
      <c r="C186" t="s">
        <v>752</v>
      </c>
      <c r="D186" t="s">
        <v>753</v>
      </c>
      <c r="E186" t="s">
        <v>30</v>
      </c>
      <c r="F186" t="s">
        <v>752</v>
      </c>
      <c r="G186" t="s">
        <v>754</v>
      </c>
      <c r="H186" t="s">
        <v>30</v>
      </c>
      <c r="I186">
        <v>1892288</v>
      </c>
      <c r="J186">
        <v>4145</v>
      </c>
    </row>
    <row r="187" spans="1:10">
      <c r="A187" t="s">
        <v>140</v>
      </c>
      <c r="B187" t="s">
        <v>700</v>
      </c>
      <c r="C187" t="s">
        <v>755</v>
      </c>
      <c r="D187" t="s">
        <v>756</v>
      </c>
      <c r="E187" t="s">
        <v>30</v>
      </c>
      <c r="F187" t="s">
        <v>755</v>
      </c>
      <c r="G187" t="s">
        <v>757</v>
      </c>
      <c r="H187" t="s">
        <v>30</v>
      </c>
      <c r="I187">
        <v>871066</v>
      </c>
      <c r="J187">
        <v>1778</v>
      </c>
    </row>
    <row r="188" spans="1:10">
      <c r="A188" t="s">
        <v>140</v>
      </c>
      <c r="B188" t="s">
        <v>700</v>
      </c>
      <c r="C188" t="s">
        <v>758</v>
      </c>
      <c r="D188" t="s">
        <v>759</v>
      </c>
      <c r="E188" t="s">
        <v>30</v>
      </c>
      <c r="F188" t="s">
        <v>758</v>
      </c>
      <c r="G188" t="s">
        <v>760</v>
      </c>
      <c r="H188" t="s">
        <v>30</v>
      </c>
      <c r="I188">
        <v>990256</v>
      </c>
      <c r="J188">
        <v>2283</v>
      </c>
    </row>
    <row r="189" spans="1:10">
      <c r="A189" t="s">
        <v>140</v>
      </c>
      <c r="B189" t="s">
        <v>700</v>
      </c>
      <c r="C189" t="s">
        <v>761</v>
      </c>
      <c r="D189" t="s">
        <v>762</v>
      </c>
      <c r="E189" t="s">
        <v>30</v>
      </c>
      <c r="F189" t="s">
        <v>761</v>
      </c>
      <c r="G189" t="s">
        <v>763</v>
      </c>
      <c r="H189" t="s">
        <v>30</v>
      </c>
      <c r="I189">
        <v>40482</v>
      </c>
      <c r="J189">
        <v>138</v>
      </c>
    </row>
    <row r="190" spans="1:10">
      <c r="A190" t="s">
        <v>140</v>
      </c>
      <c r="B190" t="s">
        <v>700</v>
      </c>
      <c r="C190" t="s">
        <v>764</v>
      </c>
      <c r="D190" t="s">
        <v>765</v>
      </c>
      <c r="E190" t="s">
        <v>30</v>
      </c>
      <c r="F190" t="s">
        <v>764</v>
      </c>
      <c r="G190" t="s">
        <v>766</v>
      </c>
      <c r="H190" t="s">
        <v>30</v>
      </c>
      <c r="I190">
        <v>40637</v>
      </c>
      <c r="J190">
        <v>143</v>
      </c>
    </row>
    <row r="191" spans="1:10">
      <c r="A191" t="s">
        <v>140</v>
      </c>
      <c r="B191" t="s">
        <v>700</v>
      </c>
      <c r="C191" t="s">
        <v>767</v>
      </c>
      <c r="D191" t="s">
        <v>768</v>
      </c>
      <c r="E191" t="s">
        <v>30</v>
      </c>
      <c r="F191" t="s">
        <v>767</v>
      </c>
      <c r="G191" t="s">
        <v>769</v>
      </c>
      <c r="H191" t="s">
        <v>30</v>
      </c>
      <c r="I191">
        <v>4100</v>
      </c>
      <c r="J191">
        <v>21</v>
      </c>
    </row>
    <row r="192" spans="1:10">
      <c r="A192" t="s">
        <v>140</v>
      </c>
      <c r="B192" t="s">
        <v>700</v>
      </c>
      <c r="C192" t="s">
        <v>770</v>
      </c>
      <c r="D192" t="s">
        <v>771</v>
      </c>
      <c r="E192" t="s">
        <v>30</v>
      </c>
      <c r="F192" t="s">
        <v>770</v>
      </c>
      <c r="G192" t="s">
        <v>772</v>
      </c>
      <c r="H192" t="s">
        <v>30</v>
      </c>
      <c r="I192">
        <v>44937</v>
      </c>
      <c r="J192">
        <v>136</v>
      </c>
    </row>
    <row r="193" spans="1:10">
      <c r="A193" t="s">
        <v>140</v>
      </c>
      <c r="B193" t="s">
        <v>700</v>
      </c>
      <c r="C193" t="s">
        <v>773</v>
      </c>
      <c r="D193" t="s">
        <v>774</v>
      </c>
      <c r="E193" t="s">
        <v>30</v>
      </c>
      <c r="F193" t="s">
        <v>773</v>
      </c>
      <c r="G193" t="s">
        <v>775</v>
      </c>
      <c r="H193" t="s">
        <v>30</v>
      </c>
      <c r="I193">
        <v>0</v>
      </c>
      <c r="J193">
        <v>1</v>
      </c>
    </row>
    <row r="194" spans="1:10">
      <c r="A194" t="s">
        <v>140</v>
      </c>
      <c r="B194" t="s">
        <v>700</v>
      </c>
      <c r="C194" t="s">
        <v>776</v>
      </c>
      <c r="D194" t="s">
        <v>777</v>
      </c>
      <c r="E194" t="s">
        <v>30</v>
      </c>
      <c r="F194" t="s">
        <v>776</v>
      </c>
      <c r="G194" t="s">
        <v>778</v>
      </c>
      <c r="H194" t="s">
        <v>30</v>
      </c>
      <c r="I194">
        <v>659410</v>
      </c>
      <c r="J194">
        <v>886</v>
      </c>
    </row>
    <row r="195" spans="1:10">
      <c r="A195" t="s">
        <v>140</v>
      </c>
      <c r="B195" t="s">
        <v>700</v>
      </c>
      <c r="C195" t="s">
        <v>779</v>
      </c>
      <c r="D195" t="s">
        <v>780</v>
      </c>
      <c r="E195" t="s">
        <v>30</v>
      </c>
      <c r="F195" t="s">
        <v>779</v>
      </c>
      <c r="G195" t="s">
        <v>781</v>
      </c>
      <c r="H195" t="s">
        <v>30</v>
      </c>
      <c r="I195">
        <v>568605</v>
      </c>
      <c r="J195">
        <v>1883</v>
      </c>
    </row>
    <row r="196" spans="1:10">
      <c r="A196" t="s">
        <v>140</v>
      </c>
      <c r="B196" t="s">
        <v>52</v>
      </c>
      <c r="C196" t="s">
        <v>420</v>
      </c>
      <c r="D196" t="s">
        <v>421</v>
      </c>
      <c r="E196" t="s">
        <v>30</v>
      </c>
      <c r="F196" t="s">
        <v>420</v>
      </c>
      <c r="G196" t="s">
        <v>422</v>
      </c>
      <c r="H196" t="s">
        <v>30</v>
      </c>
      <c r="I196">
        <v>8</v>
      </c>
      <c r="J196">
        <v>0</v>
      </c>
    </row>
    <row r="197" spans="1:10">
      <c r="A197" t="s">
        <v>140</v>
      </c>
      <c r="B197" t="s">
        <v>52</v>
      </c>
      <c r="C197" t="s">
        <v>423</v>
      </c>
      <c r="D197" t="s">
        <v>424</v>
      </c>
      <c r="E197" t="s">
        <v>30</v>
      </c>
      <c r="F197" t="s">
        <v>423</v>
      </c>
      <c r="G197" t="s">
        <v>425</v>
      </c>
      <c r="H197" t="s">
        <v>30</v>
      </c>
      <c r="I197">
        <v>106</v>
      </c>
      <c r="J197">
        <v>8</v>
      </c>
    </row>
    <row r="198" spans="1:10">
      <c r="A198" t="s">
        <v>140</v>
      </c>
      <c r="B198" t="s">
        <v>52</v>
      </c>
      <c r="C198" t="s">
        <v>426</v>
      </c>
      <c r="D198" t="s">
        <v>427</v>
      </c>
      <c r="E198" t="s">
        <v>30</v>
      </c>
      <c r="F198" t="s">
        <v>426</v>
      </c>
      <c r="G198" t="s">
        <v>428</v>
      </c>
      <c r="H198" t="s">
        <v>30</v>
      </c>
      <c r="I198">
        <v>672</v>
      </c>
      <c r="J198">
        <v>184</v>
      </c>
    </row>
    <row r="199" spans="1:10">
      <c r="A199" t="s">
        <v>140</v>
      </c>
      <c r="B199" t="s">
        <v>52</v>
      </c>
      <c r="C199" t="s">
        <v>429</v>
      </c>
      <c r="D199" t="s">
        <v>430</v>
      </c>
      <c r="E199" t="s">
        <v>30</v>
      </c>
      <c r="F199" t="s">
        <v>429</v>
      </c>
      <c r="G199" t="s">
        <v>431</v>
      </c>
      <c r="H199" t="s">
        <v>30</v>
      </c>
      <c r="I199">
        <v>452</v>
      </c>
      <c r="J199">
        <v>8</v>
      </c>
    </row>
    <row r="200" spans="1:10">
      <c r="A200" t="s">
        <v>140</v>
      </c>
      <c r="B200" t="s">
        <v>52</v>
      </c>
      <c r="C200" t="s">
        <v>432</v>
      </c>
      <c r="D200" t="s">
        <v>433</v>
      </c>
      <c r="E200" t="s">
        <v>30</v>
      </c>
      <c r="F200" t="s">
        <v>432</v>
      </c>
      <c r="G200" t="s">
        <v>434</v>
      </c>
      <c r="H200" t="s">
        <v>30</v>
      </c>
      <c r="I200">
        <v>61</v>
      </c>
      <c r="J200">
        <v>1</v>
      </c>
    </row>
    <row r="201" spans="1:10">
      <c r="A201" t="s">
        <v>140</v>
      </c>
      <c r="B201" t="s">
        <v>52</v>
      </c>
      <c r="C201" t="s">
        <v>435</v>
      </c>
      <c r="D201" t="s">
        <v>436</v>
      </c>
      <c r="E201" t="s">
        <v>30</v>
      </c>
      <c r="F201" t="s">
        <v>435</v>
      </c>
      <c r="G201" t="s">
        <v>437</v>
      </c>
      <c r="H201" t="s">
        <v>30</v>
      </c>
      <c r="I201">
        <v>198</v>
      </c>
      <c r="J201">
        <v>4</v>
      </c>
    </row>
    <row r="202" spans="1:10">
      <c r="A202" t="s">
        <v>140</v>
      </c>
      <c r="B202" t="s">
        <v>52</v>
      </c>
      <c r="C202" t="s">
        <v>438</v>
      </c>
      <c r="D202" t="s">
        <v>439</v>
      </c>
      <c r="E202" t="s">
        <v>30</v>
      </c>
      <c r="F202" t="s">
        <v>438</v>
      </c>
      <c r="G202" t="s">
        <v>440</v>
      </c>
      <c r="H202" t="s">
        <v>30</v>
      </c>
      <c r="I202">
        <v>1225</v>
      </c>
      <c r="J202">
        <v>105</v>
      </c>
    </row>
    <row r="203" spans="1:10">
      <c r="A203" t="s">
        <v>140</v>
      </c>
      <c r="B203" t="s">
        <v>52</v>
      </c>
      <c r="C203" t="s">
        <v>441</v>
      </c>
      <c r="D203" t="s">
        <v>442</v>
      </c>
      <c r="E203" t="s">
        <v>30</v>
      </c>
      <c r="F203" t="s">
        <v>441</v>
      </c>
      <c r="G203" t="s">
        <v>443</v>
      </c>
      <c r="H203" t="s">
        <v>30</v>
      </c>
      <c r="I203">
        <v>442</v>
      </c>
      <c r="J203">
        <v>8</v>
      </c>
    </row>
    <row r="204" spans="1:10">
      <c r="A204" t="s">
        <v>140</v>
      </c>
      <c r="B204" t="s">
        <v>52</v>
      </c>
      <c r="C204" t="s">
        <v>444</v>
      </c>
      <c r="D204" t="s">
        <v>445</v>
      </c>
      <c r="E204" t="s">
        <v>30</v>
      </c>
      <c r="F204" t="s">
        <v>444</v>
      </c>
      <c r="G204" t="s">
        <v>446</v>
      </c>
      <c r="H204" t="s">
        <v>30</v>
      </c>
      <c r="I204">
        <v>124</v>
      </c>
      <c r="J204">
        <v>0</v>
      </c>
    </row>
    <row r="205" spans="1:10">
      <c r="A205" t="s">
        <v>140</v>
      </c>
      <c r="B205" t="s">
        <v>52</v>
      </c>
      <c r="C205" t="s">
        <v>447</v>
      </c>
      <c r="D205" t="s">
        <v>448</v>
      </c>
      <c r="E205" t="s">
        <v>30</v>
      </c>
      <c r="F205" t="s">
        <v>447</v>
      </c>
      <c r="G205" t="s">
        <v>449</v>
      </c>
      <c r="H205" t="s">
        <v>30</v>
      </c>
      <c r="I205">
        <v>245</v>
      </c>
      <c r="J205">
        <v>17</v>
      </c>
    </row>
    <row r="206" spans="1:10">
      <c r="A206" t="s">
        <v>140</v>
      </c>
      <c r="B206" t="s">
        <v>52</v>
      </c>
      <c r="C206" t="s">
        <v>450</v>
      </c>
      <c r="D206" t="s">
        <v>451</v>
      </c>
      <c r="E206" t="s">
        <v>30</v>
      </c>
      <c r="F206" t="s">
        <v>450</v>
      </c>
      <c r="G206" t="s">
        <v>452</v>
      </c>
      <c r="H206" t="s">
        <v>30</v>
      </c>
      <c r="I206">
        <v>125</v>
      </c>
      <c r="J206">
        <v>16</v>
      </c>
    </row>
    <row r="207" spans="1:10">
      <c r="A207" t="s">
        <v>140</v>
      </c>
      <c r="B207" t="s">
        <v>52</v>
      </c>
      <c r="C207" t="s">
        <v>453</v>
      </c>
      <c r="D207" t="s">
        <v>454</v>
      </c>
      <c r="E207" t="s">
        <v>30</v>
      </c>
      <c r="F207" t="s">
        <v>453</v>
      </c>
      <c r="G207" t="s">
        <v>455</v>
      </c>
      <c r="H207" t="s">
        <v>30</v>
      </c>
      <c r="I207">
        <v>919</v>
      </c>
      <c r="J207">
        <v>48</v>
      </c>
    </row>
    <row r="208" spans="1:10">
      <c r="A208" t="s">
        <v>140</v>
      </c>
      <c r="B208" t="s">
        <v>52</v>
      </c>
      <c r="C208" t="s">
        <v>456</v>
      </c>
      <c r="D208" t="s">
        <v>457</v>
      </c>
      <c r="E208" t="s">
        <v>30</v>
      </c>
      <c r="F208" t="s">
        <v>456</v>
      </c>
      <c r="G208" t="s">
        <v>458</v>
      </c>
      <c r="H208" t="s">
        <v>30</v>
      </c>
      <c r="I208">
        <v>388</v>
      </c>
      <c r="J208">
        <v>2</v>
      </c>
    </row>
    <row r="209" spans="1:10">
      <c r="A209" t="s">
        <v>140</v>
      </c>
      <c r="B209" t="s">
        <v>52</v>
      </c>
      <c r="C209" t="s">
        <v>459</v>
      </c>
      <c r="D209" t="s">
        <v>460</v>
      </c>
      <c r="E209" t="s">
        <v>30</v>
      </c>
      <c r="F209" t="s">
        <v>459</v>
      </c>
      <c r="G209" t="s">
        <v>461</v>
      </c>
      <c r="H209" t="s">
        <v>30</v>
      </c>
      <c r="I209">
        <v>311</v>
      </c>
      <c r="J209">
        <v>5</v>
      </c>
    </row>
    <row r="210" spans="1:10">
      <c r="A210" t="s">
        <v>140</v>
      </c>
      <c r="B210" t="s">
        <v>52</v>
      </c>
      <c r="C210" t="s">
        <v>462</v>
      </c>
      <c r="D210" t="s">
        <v>463</v>
      </c>
      <c r="E210" t="s">
        <v>30</v>
      </c>
      <c r="F210" t="s">
        <v>462</v>
      </c>
      <c r="G210" t="s">
        <v>464</v>
      </c>
      <c r="H210" t="s">
        <v>30</v>
      </c>
      <c r="I210">
        <v>517</v>
      </c>
      <c r="J210">
        <v>89</v>
      </c>
    </row>
    <row r="211" spans="1:10">
      <c r="A211" t="s">
        <v>140</v>
      </c>
      <c r="B211" t="s">
        <v>52</v>
      </c>
      <c r="C211" t="s">
        <v>465</v>
      </c>
      <c r="D211" t="s">
        <v>466</v>
      </c>
      <c r="E211" t="s">
        <v>30</v>
      </c>
      <c r="F211" t="s">
        <v>465</v>
      </c>
      <c r="G211" t="s">
        <v>467</v>
      </c>
      <c r="H211" t="s">
        <v>30</v>
      </c>
      <c r="I211">
        <v>86</v>
      </c>
      <c r="J211">
        <v>5</v>
      </c>
    </row>
    <row r="212" spans="1:10">
      <c r="A212" t="s">
        <v>468</v>
      </c>
      <c r="B212" t="s">
        <v>59</v>
      </c>
      <c r="C212" t="s">
        <v>469</v>
      </c>
      <c r="D212" t="s">
        <v>470</v>
      </c>
      <c r="E212" t="s">
        <v>30</v>
      </c>
      <c r="F212" t="s">
        <v>469</v>
      </c>
      <c r="G212" t="s">
        <v>471</v>
      </c>
      <c r="H212" t="s">
        <v>30</v>
      </c>
      <c r="I212">
        <v>1475</v>
      </c>
      <c r="J212">
        <v>336</v>
      </c>
    </row>
    <row r="213" spans="1:10">
      <c r="A213" t="s">
        <v>468</v>
      </c>
      <c r="B213" t="s">
        <v>59</v>
      </c>
      <c r="C213" t="s">
        <v>782</v>
      </c>
      <c r="D213" t="s">
        <v>783</v>
      </c>
      <c r="E213" t="s">
        <v>30</v>
      </c>
      <c r="F213" t="s">
        <v>782</v>
      </c>
      <c r="G213" t="s">
        <v>784</v>
      </c>
      <c r="H213" t="s">
        <v>30</v>
      </c>
      <c r="I213">
        <v>626564</v>
      </c>
      <c r="J213">
        <v>40048</v>
      </c>
    </row>
    <row r="214" spans="1:10">
      <c r="A214" t="s">
        <v>468</v>
      </c>
      <c r="B214" t="s">
        <v>59</v>
      </c>
      <c r="C214" t="s">
        <v>785</v>
      </c>
      <c r="D214" t="s">
        <v>786</v>
      </c>
      <c r="E214" t="s">
        <v>30</v>
      </c>
      <c r="F214" t="s">
        <v>785</v>
      </c>
      <c r="G214" t="s">
        <v>787</v>
      </c>
      <c r="H214" t="s">
        <v>30</v>
      </c>
      <c r="I214">
        <v>531879</v>
      </c>
      <c r="J214">
        <v>35353</v>
      </c>
    </row>
    <row r="215" spans="1:10">
      <c r="A215" t="s">
        <v>468</v>
      </c>
      <c r="B215" t="s">
        <v>59</v>
      </c>
      <c r="C215" t="s">
        <v>788</v>
      </c>
      <c r="D215" t="s">
        <v>789</v>
      </c>
      <c r="E215" t="s">
        <v>30</v>
      </c>
      <c r="F215" t="s">
        <v>788</v>
      </c>
      <c r="G215" t="s">
        <v>790</v>
      </c>
      <c r="H215" t="s">
        <v>30</v>
      </c>
      <c r="I215">
        <v>616265</v>
      </c>
      <c r="J215">
        <v>36670</v>
      </c>
    </row>
    <row r="216" spans="1:10">
      <c r="A216" t="s">
        <v>468</v>
      </c>
      <c r="B216" t="s">
        <v>59</v>
      </c>
      <c r="C216" t="s">
        <v>791</v>
      </c>
      <c r="D216" t="s">
        <v>792</v>
      </c>
      <c r="E216" t="s">
        <v>30</v>
      </c>
      <c r="F216" t="s">
        <v>791</v>
      </c>
      <c r="G216" t="s">
        <v>793</v>
      </c>
      <c r="H216" t="s">
        <v>30</v>
      </c>
      <c r="I216">
        <v>505576</v>
      </c>
      <c r="J216">
        <v>37565</v>
      </c>
    </row>
    <row r="217" spans="1:10">
      <c r="A217" t="s">
        <v>468</v>
      </c>
      <c r="B217" t="s">
        <v>59</v>
      </c>
      <c r="C217" t="s">
        <v>472</v>
      </c>
      <c r="D217" t="s">
        <v>473</v>
      </c>
      <c r="E217" t="s">
        <v>30</v>
      </c>
      <c r="F217" t="s">
        <v>472</v>
      </c>
      <c r="G217" t="s">
        <v>474</v>
      </c>
      <c r="H217" t="s">
        <v>30</v>
      </c>
      <c r="I217">
        <v>432</v>
      </c>
      <c r="J217">
        <v>178</v>
      </c>
    </row>
    <row r="218" spans="1:10">
      <c r="A218" t="s">
        <v>468</v>
      </c>
      <c r="B218" t="s">
        <v>59</v>
      </c>
      <c r="C218" t="s">
        <v>475</v>
      </c>
      <c r="D218" t="s">
        <v>476</v>
      </c>
      <c r="E218" t="s">
        <v>30</v>
      </c>
      <c r="F218" t="s">
        <v>475</v>
      </c>
      <c r="G218" t="s">
        <v>477</v>
      </c>
      <c r="H218" t="s">
        <v>30</v>
      </c>
      <c r="I218">
        <v>247</v>
      </c>
      <c r="J218">
        <v>131</v>
      </c>
    </row>
    <row r="219" spans="1:10">
      <c r="A219" t="s">
        <v>468</v>
      </c>
      <c r="B219" t="s">
        <v>59</v>
      </c>
      <c r="C219" t="s">
        <v>478</v>
      </c>
      <c r="D219" t="s">
        <v>479</v>
      </c>
      <c r="E219" t="s">
        <v>30</v>
      </c>
      <c r="F219" t="s">
        <v>478</v>
      </c>
      <c r="G219" t="s">
        <v>480</v>
      </c>
      <c r="H219" t="s">
        <v>30</v>
      </c>
      <c r="I219">
        <v>1600</v>
      </c>
      <c r="J219">
        <v>76</v>
      </c>
    </row>
    <row r="220" spans="1:10">
      <c r="A220" t="s">
        <v>468</v>
      </c>
      <c r="B220" t="s">
        <v>72</v>
      </c>
      <c r="C220" t="s">
        <v>794</v>
      </c>
      <c r="D220" t="s">
        <v>795</v>
      </c>
      <c r="E220" t="s">
        <v>12</v>
      </c>
      <c r="F220" t="s">
        <v>794</v>
      </c>
      <c r="G220" t="s">
        <v>796</v>
      </c>
      <c r="H220" t="s">
        <v>57</v>
      </c>
      <c r="I220">
        <v>43391</v>
      </c>
      <c r="J220">
        <v>191</v>
      </c>
    </row>
    <row r="221" spans="1:10">
      <c r="A221" t="s">
        <v>468</v>
      </c>
      <c r="B221" t="s">
        <v>72</v>
      </c>
      <c r="C221" t="s">
        <v>797</v>
      </c>
      <c r="D221" t="s">
        <v>798</v>
      </c>
      <c r="E221" t="s">
        <v>12</v>
      </c>
      <c r="F221" t="s">
        <v>797</v>
      </c>
      <c r="G221" t="s">
        <v>799</v>
      </c>
      <c r="H221" t="s">
        <v>57</v>
      </c>
      <c r="I221">
        <v>14676</v>
      </c>
      <c r="J221">
        <v>25</v>
      </c>
    </row>
    <row r="222" spans="1:10">
      <c r="A222" t="s">
        <v>468</v>
      </c>
      <c r="B222" t="s">
        <v>72</v>
      </c>
      <c r="C222" t="s">
        <v>800</v>
      </c>
      <c r="D222" t="s">
        <v>801</v>
      </c>
      <c r="E222" t="s">
        <v>12</v>
      </c>
      <c r="F222" t="s">
        <v>800</v>
      </c>
      <c r="G222" t="s">
        <v>802</v>
      </c>
      <c r="H222" t="s">
        <v>57</v>
      </c>
      <c r="I222">
        <v>313321</v>
      </c>
      <c r="J222">
        <v>3166</v>
      </c>
    </row>
    <row r="223" spans="1:10">
      <c r="A223" t="s">
        <v>468</v>
      </c>
      <c r="B223" t="s">
        <v>72</v>
      </c>
      <c r="C223" t="s">
        <v>803</v>
      </c>
      <c r="D223" t="s">
        <v>804</v>
      </c>
      <c r="E223" t="s">
        <v>12</v>
      </c>
      <c r="F223" t="s">
        <v>803</v>
      </c>
      <c r="G223" t="s">
        <v>805</v>
      </c>
      <c r="H223" t="s">
        <v>57</v>
      </c>
      <c r="I223">
        <v>212325</v>
      </c>
      <c r="J223">
        <v>1757</v>
      </c>
    </row>
    <row r="224" spans="1:10">
      <c r="A224" t="s">
        <v>468</v>
      </c>
      <c r="B224" t="s">
        <v>72</v>
      </c>
      <c r="C224" t="s">
        <v>806</v>
      </c>
      <c r="D224" t="s">
        <v>807</v>
      </c>
      <c r="E224" t="s">
        <v>12</v>
      </c>
      <c r="F224" t="s">
        <v>806</v>
      </c>
      <c r="G224" t="s">
        <v>808</v>
      </c>
      <c r="H224" t="s">
        <v>57</v>
      </c>
      <c r="I224">
        <v>111855</v>
      </c>
      <c r="J224">
        <v>4164</v>
      </c>
    </row>
    <row r="225" spans="1:10">
      <c r="A225" t="s">
        <v>468</v>
      </c>
      <c r="B225" t="s">
        <v>72</v>
      </c>
      <c r="C225" t="s">
        <v>809</v>
      </c>
      <c r="D225" t="s">
        <v>810</v>
      </c>
      <c r="E225" t="s">
        <v>12</v>
      </c>
      <c r="F225" t="s">
        <v>809</v>
      </c>
      <c r="G225" t="s">
        <v>811</v>
      </c>
      <c r="H225" t="s">
        <v>57</v>
      </c>
      <c r="I225">
        <v>73212</v>
      </c>
      <c r="J225">
        <v>226</v>
      </c>
    </row>
    <row r="226" spans="1:10">
      <c r="A226" t="s">
        <v>468</v>
      </c>
      <c r="B226" t="s">
        <v>72</v>
      </c>
      <c r="C226" t="s">
        <v>812</v>
      </c>
      <c r="D226" t="s">
        <v>813</v>
      </c>
      <c r="E226" t="s">
        <v>12</v>
      </c>
      <c r="F226" t="s">
        <v>812</v>
      </c>
      <c r="G226" t="s">
        <v>814</v>
      </c>
      <c r="H226" t="s">
        <v>57</v>
      </c>
      <c r="I226">
        <v>17465</v>
      </c>
      <c r="J226">
        <v>12</v>
      </c>
    </row>
    <row r="227" spans="1:10">
      <c r="A227" t="s">
        <v>468</v>
      </c>
      <c r="B227" t="s">
        <v>72</v>
      </c>
      <c r="C227" t="s">
        <v>815</v>
      </c>
      <c r="D227" t="s">
        <v>816</v>
      </c>
      <c r="E227" t="s">
        <v>12</v>
      </c>
      <c r="F227" t="s">
        <v>815</v>
      </c>
      <c r="G227" t="s">
        <v>817</v>
      </c>
      <c r="H227" t="s">
        <v>57</v>
      </c>
      <c r="I227">
        <v>210703</v>
      </c>
      <c r="J227">
        <v>1904</v>
      </c>
    </row>
    <row r="228" spans="1:10">
      <c r="A228" t="s">
        <v>468</v>
      </c>
      <c r="B228" t="s">
        <v>72</v>
      </c>
      <c r="C228" t="s">
        <v>818</v>
      </c>
      <c r="D228" t="s">
        <v>819</v>
      </c>
      <c r="E228" t="s">
        <v>12</v>
      </c>
      <c r="F228" t="s">
        <v>818</v>
      </c>
      <c r="G228" t="s">
        <v>820</v>
      </c>
      <c r="H228" t="s">
        <v>57</v>
      </c>
      <c r="I228">
        <v>67717</v>
      </c>
      <c r="J228">
        <v>270</v>
      </c>
    </row>
    <row r="229" spans="1:10">
      <c r="A229" t="s">
        <v>468</v>
      </c>
      <c r="B229" t="s">
        <v>72</v>
      </c>
      <c r="C229" t="s">
        <v>821</v>
      </c>
      <c r="D229" t="s">
        <v>822</v>
      </c>
      <c r="E229" t="s">
        <v>12</v>
      </c>
      <c r="F229" t="s">
        <v>821</v>
      </c>
      <c r="G229" t="s">
        <v>823</v>
      </c>
      <c r="H229" t="s">
        <v>57</v>
      </c>
      <c r="I229">
        <v>32951</v>
      </c>
      <c r="J229">
        <v>97</v>
      </c>
    </row>
    <row r="230" spans="1:10">
      <c r="A230" t="s">
        <v>468</v>
      </c>
      <c r="B230" t="s">
        <v>72</v>
      </c>
      <c r="C230" t="s">
        <v>824</v>
      </c>
      <c r="D230" t="s">
        <v>825</v>
      </c>
      <c r="E230" t="s">
        <v>12</v>
      </c>
      <c r="F230" t="s">
        <v>824</v>
      </c>
      <c r="G230" t="s">
        <v>826</v>
      </c>
      <c r="H230" t="s">
        <v>57</v>
      </c>
      <c r="I230">
        <v>606886</v>
      </c>
      <c r="J230">
        <v>5918</v>
      </c>
    </row>
    <row r="231" spans="1:10">
      <c r="A231" t="s">
        <v>468</v>
      </c>
      <c r="B231" t="s">
        <v>72</v>
      </c>
      <c r="C231" t="s">
        <v>827</v>
      </c>
      <c r="D231" t="s">
        <v>828</v>
      </c>
      <c r="E231" t="s">
        <v>12</v>
      </c>
      <c r="F231" t="s">
        <v>827</v>
      </c>
      <c r="G231" t="s">
        <v>829</v>
      </c>
      <c r="H231" t="s">
        <v>57</v>
      </c>
      <c r="I231">
        <v>303219</v>
      </c>
      <c r="J231">
        <v>3118</v>
      </c>
    </row>
    <row r="232" spans="1:10">
      <c r="A232" t="s">
        <v>468</v>
      </c>
      <c r="B232" t="s">
        <v>72</v>
      </c>
      <c r="C232" t="s">
        <v>830</v>
      </c>
      <c r="D232" t="s">
        <v>831</v>
      </c>
      <c r="E232" t="s">
        <v>12</v>
      </c>
      <c r="F232" t="s">
        <v>830</v>
      </c>
      <c r="G232" t="s">
        <v>832</v>
      </c>
      <c r="H232" t="s">
        <v>57</v>
      </c>
      <c r="I232">
        <v>75553</v>
      </c>
      <c r="J232">
        <v>2591</v>
      </c>
    </row>
    <row r="233" spans="1:10">
      <c r="A233" t="s">
        <v>468</v>
      </c>
      <c r="B233" t="s">
        <v>72</v>
      </c>
      <c r="C233" t="s">
        <v>481</v>
      </c>
      <c r="D233" t="s">
        <v>482</v>
      </c>
      <c r="E233" t="s">
        <v>12</v>
      </c>
      <c r="F233" t="s">
        <v>481</v>
      </c>
      <c r="G233" t="s">
        <v>483</v>
      </c>
      <c r="H233" t="s">
        <v>57</v>
      </c>
      <c r="I233">
        <v>768223</v>
      </c>
      <c r="J233">
        <v>4036</v>
      </c>
    </row>
    <row r="234" spans="1:10">
      <c r="A234" t="s">
        <v>468</v>
      </c>
      <c r="B234" t="s">
        <v>72</v>
      </c>
      <c r="C234" t="s">
        <v>484</v>
      </c>
      <c r="D234" t="s">
        <v>485</v>
      </c>
      <c r="E234" t="s">
        <v>12</v>
      </c>
      <c r="F234" t="s">
        <v>484</v>
      </c>
      <c r="G234" t="s">
        <v>486</v>
      </c>
      <c r="H234" t="s">
        <v>57</v>
      </c>
      <c r="I234">
        <v>129683</v>
      </c>
      <c r="J234">
        <v>350</v>
      </c>
    </row>
    <row r="235" spans="1:10">
      <c r="A235" t="s">
        <v>468</v>
      </c>
      <c r="B235" t="s">
        <v>72</v>
      </c>
      <c r="C235" t="s">
        <v>487</v>
      </c>
      <c r="D235" t="s">
        <v>488</v>
      </c>
      <c r="E235" t="s">
        <v>11</v>
      </c>
      <c r="F235" t="s">
        <v>833</v>
      </c>
      <c r="G235" t="s">
        <v>834</v>
      </c>
      <c r="H235" t="s">
        <v>57</v>
      </c>
      <c r="I235">
        <v>1</v>
      </c>
      <c r="J235">
        <v>0</v>
      </c>
    </row>
    <row r="236" spans="1:10">
      <c r="A236" t="s">
        <v>468</v>
      </c>
      <c r="B236" t="s">
        <v>72</v>
      </c>
      <c r="C236" t="s">
        <v>487</v>
      </c>
      <c r="D236" t="s">
        <v>488</v>
      </c>
      <c r="E236" t="s">
        <v>12</v>
      </c>
      <c r="F236" t="s">
        <v>487</v>
      </c>
      <c r="G236" t="s">
        <v>489</v>
      </c>
      <c r="H236" t="s">
        <v>57</v>
      </c>
      <c r="I236">
        <v>6279102</v>
      </c>
      <c r="J236">
        <v>71562</v>
      </c>
    </row>
    <row r="237" spans="1:10">
      <c r="A237" t="s">
        <v>468</v>
      </c>
      <c r="B237" t="s">
        <v>72</v>
      </c>
      <c r="C237" t="s">
        <v>835</v>
      </c>
      <c r="D237" t="s">
        <v>836</v>
      </c>
      <c r="E237" t="s">
        <v>11</v>
      </c>
      <c r="F237" t="s">
        <v>833</v>
      </c>
      <c r="G237" t="s">
        <v>834</v>
      </c>
      <c r="H237" t="s">
        <v>57</v>
      </c>
      <c r="I237">
        <v>1</v>
      </c>
      <c r="J237">
        <v>1</v>
      </c>
    </row>
    <row r="238" spans="1:10">
      <c r="A238" t="s">
        <v>468</v>
      </c>
      <c r="B238" t="s">
        <v>72</v>
      </c>
      <c r="C238" t="s">
        <v>490</v>
      </c>
      <c r="D238" t="s">
        <v>491</v>
      </c>
      <c r="E238" t="s">
        <v>11</v>
      </c>
      <c r="F238" t="s">
        <v>73</v>
      </c>
      <c r="G238" t="s">
        <v>500</v>
      </c>
      <c r="H238" t="s">
        <v>57</v>
      </c>
      <c r="I238">
        <v>1</v>
      </c>
      <c r="J238">
        <v>0</v>
      </c>
    </row>
    <row r="239" spans="1:10">
      <c r="A239" t="s">
        <v>468</v>
      </c>
      <c r="B239" t="s">
        <v>72</v>
      </c>
      <c r="C239" t="s">
        <v>490</v>
      </c>
      <c r="D239" t="s">
        <v>491</v>
      </c>
      <c r="E239" t="s">
        <v>12</v>
      </c>
      <c r="F239" t="s">
        <v>490</v>
      </c>
      <c r="G239" t="s">
        <v>492</v>
      </c>
      <c r="H239" t="s">
        <v>57</v>
      </c>
      <c r="I239">
        <v>3330355</v>
      </c>
      <c r="J239">
        <v>39623</v>
      </c>
    </row>
    <row r="240" spans="1:10">
      <c r="A240" t="s">
        <v>468</v>
      </c>
      <c r="B240" t="s">
        <v>72</v>
      </c>
      <c r="C240" t="s">
        <v>493</v>
      </c>
      <c r="D240" t="s">
        <v>494</v>
      </c>
      <c r="E240" t="s">
        <v>12</v>
      </c>
      <c r="F240" t="s">
        <v>493</v>
      </c>
      <c r="G240" t="s">
        <v>495</v>
      </c>
      <c r="H240" t="s">
        <v>57</v>
      </c>
      <c r="I240">
        <v>1999282</v>
      </c>
      <c r="J240">
        <v>85509</v>
      </c>
    </row>
    <row r="241" spans="1:10">
      <c r="A241" t="s">
        <v>468</v>
      </c>
      <c r="B241" t="s">
        <v>616</v>
      </c>
      <c r="C241" t="s">
        <v>837</v>
      </c>
      <c r="D241" t="s">
        <v>838</v>
      </c>
      <c r="E241" t="s">
        <v>30</v>
      </c>
      <c r="F241" t="s">
        <v>837</v>
      </c>
      <c r="G241" t="s">
        <v>839</v>
      </c>
      <c r="H241" t="s">
        <v>30</v>
      </c>
      <c r="I241">
        <v>0</v>
      </c>
      <c r="J241">
        <v>1</v>
      </c>
    </row>
    <row r="242" spans="1:10">
      <c r="A242" t="s">
        <v>468</v>
      </c>
      <c r="B242" t="s">
        <v>616</v>
      </c>
      <c r="C242" t="s">
        <v>840</v>
      </c>
      <c r="D242" t="s">
        <v>841</v>
      </c>
      <c r="E242" t="s">
        <v>30</v>
      </c>
      <c r="F242" t="s">
        <v>840</v>
      </c>
      <c r="G242" t="s">
        <v>842</v>
      </c>
      <c r="H242" t="s">
        <v>30</v>
      </c>
      <c r="I242">
        <v>202863</v>
      </c>
      <c r="J242">
        <v>0</v>
      </c>
    </row>
    <row r="243" spans="1:10">
      <c r="A243" t="s">
        <v>468</v>
      </c>
      <c r="B243" t="s">
        <v>616</v>
      </c>
      <c r="C243" t="s">
        <v>843</v>
      </c>
      <c r="D243" t="s">
        <v>844</v>
      </c>
      <c r="E243" t="s">
        <v>30</v>
      </c>
      <c r="F243" t="s">
        <v>843</v>
      </c>
      <c r="G243" t="s">
        <v>845</v>
      </c>
      <c r="H243" t="s">
        <v>30</v>
      </c>
      <c r="I243">
        <v>245947</v>
      </c>
      <c r="J243">
        <v>0</v>
      </c>
    </row>
    <row r="244" spans="1:10">
      <c r="A244" t="s">
        <v>468</v>
      </c>
      <c r="B244" t="s">
        <v>616</v>
      </c>
      <c r="C244" t="s">
        <v>846</v>
      </c>
      <c r="D244" t="s">
        <v>847</v>
      </c>
      <c r="E244" t="s">
        <v>30</v>
      </c>
      <c r="F244" t="s">
        <v>846</v>
      </c>
      <c r="G244" t="s">
        <v>848</v>
      </c>
      <c r="H244" t="s">
        <v>30</v>
      </c>
      <c r="I244">
        <v>275563</v>
      </c>
      <c r="J244">
        <v>1</v>
      </c>
    </row>
    <row r="245" spans="1:10">
      <c r="A245" t="s">
        <v>468</v>
      </c>
      <c r="B245" t="s">
        <v>616</v>
      </c>
      <c r="C245" t="s">
        <v>849</v>
      </c>
      <c r="D245" t="s">
        <v>850</v>
      </c>
      <c r="E245" t="s">
        <v>30</v>
      </c>
      <c r="F245" t="s">
        <v>849</v>
      </c>
      <c r="G245" t="s">
        <v>851</v>
      </c>
      <c r="H245" t="s">
        <v>30</v>
      </c>
      <c r="I245">
        <v>317929</v>
      </c>
      <c r="J245">
        <v>0</v>
      </c>
    </row>
    <row r="246" spans="1:10">
      <c r="A246" t="s">
        <v>468</v>
      </c>
      <c r="B246" t="s">
        <v>616</v>
      </c>
      <c r="C246" t="s">
        <v>852</v>
      </c>
      <c r="D246" t="s">
        <v>853</v>
      </c>
      <c r="E246" t="s">
        <v>30</v>
      </c>
      <c r="F246" t="s">
        <v>852</v>
      </c>
      <c r="G246" t="s">
        <v>854</v>
      </c>
      <c r="H246" t="s">
        <v>30</v>
      </c>
      <c r="I246">
        <v>241126</v>
      </c>
      <c r="J246">
        <v>920</v>
      </c>
    </row>
    <row r="247" spans="1:10">
      <c r="A247" t="s">
        <v>468</v>
      </c>
      <c r="B247" t="s">
        <v>616</v>
      </c>
      <c r="C247" t="s">
        <v>855</v>
      </c>
      <c r="D247" t="s">
        <v>856</v>
      </c>
      <c r="E247" t="s">
        <v>30</v>
      </c>
      <c r="F247" t="s">
        <v>855</v>
      </c>
      <c r="G247" t="s">
        <v>857</v>
      </c>
      <c r="H247" t="s">
        <v>30</v>
      </c>
      <c r="I247">
        <v>13763</v>
      </c>
      <c r="J247">
        <v>312</v>
      </c>
    </row>
    <row r="248" spans="1:10">
      <c r="A248" t="s">
        <v>468</v>
      </c>
      <c r="B248" t="s">
        <v>616</v>
      </c>
      <c r="C248" t="s">
        <v>858</v>
      </c>
      <c r="D248" t="s">
        <v>859</v>
      </c>
      <c r="E248" t="s">
        <v>30</v>
      </c>
      <c r="F248" t="s">
        <v>858</v>
      </c>
      <c r="G248" t="s">
        <v>860</v>
      </c>
      <c r="H248" t="s">
        <v>30</v>
      </c>
      <c r="I248">
        <v>26606</v>
      </c>
      <c r="J248">
        <v>56</v>
      </c>
    </row>
    <row r="249" spans="1:10">
      <c r="A249" t="s">
        <v>468</v>
      </c>
      <c r="B249" t="s">
        <v>616</v>
      </c>
      <c r="C249" t="s">
        <v>861</v>
      </c>
      <c r="D249" t="s">
        <v>862</v>
      </c>
      <c r="E249" t="s">
        <v>30</v>
      </c>
      <c r="F249" t="s">
        <v>861</v>
      </c>
      <c r="G249" t="s">
        <v>863</v>
      </c>
      <c r="H249" t="s">
        <v>30</v>
      </c>
      <c r="I249">
        <v>1396896</v>
      </c>
      <c r="J249">
        <v>6020</v>
      </c>
    </row>
    <row r="250" spans="1:10">
      <c r="A250" t="s">
        <v>468</v>
      </c>
      <c r="B250" t="s">
        <v>864</v>
      </c>
      <c r="C250" t="s">
        <v>865</v>
      </c>
      <c r="D250" t="s">
        <v>866</v>
      </c>
      <c r="E250" t="s">
        <v>30</v>
      </c>
      <c r="F250" t="s">
        <v>865</v>
      </c>
      <c r="G250" t="s">
        <v>867</v>
      </c>
      <c r="H250" t="s">
        <v>30</v>
      </c>
      <c r="I250">
        <v>167710</v>
      </c>
      <c r="J250">
        <v>1036</v>
      </c>
    </row>
    <row r="251" spans="1:10">
      <c r="A251" t="s">
        <v>468</v>
      </c>
      <c r="B251" t="s">
        <v>864</v>
      </c>
      <c r="C251" t="s">
        <v>868</v>
      </c>
      <c r="D251" t="s">
        <v>869</v>
      </c>
      <c r="E251" t="s">
        <v>30</v>
      </c>
      <c r="F251" t="s">
        <v>868</v>
      </c>
      <c r="G251" t="s">
        <v>870</v>
      </c>
      <c r="H251" t="s">
        <v>30</v>
      </c>
      <c r="I251">
        <v>559595</v>
      </c>
      <c r="J251">
        <v>9384</v>
      </c>
    </row>
    <row r="252" spans="1:10">
      <c r="A252" t="s">
        <v>468</v>
      </c>
      <c r="B252" t="s">
        <v>864</v>
      </c>
      <c r="C252" t="s">
        <v>871</v>
      </c>
      <c r="D252" t="s">
        <v>872</v>
      </c>
      <c r="E252" t="s">
        <v>30</v>
      </c>
      <c r="F252" t="s">
        <v>871</v>
      </c>
      <c r="G252" t="s">
        <v>873</v>
      </c>
      <c r="H252" t="s">
        <v>30</v>
      </c>
      <c r="I252">
        <v>449888</v>
      </c>
      <c r="J252">
        <v>3134</v>
      </c>
    </row>
    <row r="253" spans="1:10">
      <c r="A253" t="s">
        <v>468</v>
      </c>
      <c r="B253" t="s">
        <v>864</v>
      </c>
      <c r="C253" t="s">
        <v>874</v>
      </c>
      <c r="D253" t="s">
        <v>875</v>
      </c>
      <c r="E253" t="s">
        <v>30</v>
      </c>
      <c r="F253" t="s">
        <v>874</v>
      </c>
      <c r="G253" t="s">
        <v>876</v>
      </c>
      <c r="H253" t="s">
        <v>30</v>
      </c>
      <c r="I253">
        <v>449869</v>
      </c>
      <c r="J253">
        <v>7122</v>
      </c>
    </row>
    <row r="254" spans="1:10">
      <c r="A254" t="s">
        <v>468</v>
      </c>
      <c r="B254" t="s">
        <v>864</v>
      </c>
      <c r="C254" t="s">
        <v>877</v>
      </c>
      <c r="D254" t="s">
        <v>878</v>
      </c>
      <c r="E254" t="s">
        <v>30</v>
      </c>
      <c r="F254" t="s">
        <v>877</v>
      </c>
      <c r="G254" t="s">
        <v>879</v>
      </c>
      <c r="H254" t="s">
        <v>30</v>
      </c>
      <c r="I254">
        <v>615326</v>
      </c>
      <c r="J254">
        <v>9836</v>
      </c>
    </row>
    <row r="255" spans="1:10">
      <c r="A255" t="s">
        <v>468</v>
      </c>
      <c r="B255" t="s">
        <v>864</v>
      </c>
      <c r="C255" t="s">
        <v>880</v>
      </c>
      <c r="D255" t="s">
        <v>881</v>
      </c>
      <c r="E255" t="s">
        <v>30</v>
      </c>
      <c r="F255" t="s">
        <v>880</v>
      </c>
      <c r="G255" t="s">
        <v>882</v>
      </c>
      <c r="H255" t="s">
        <v>30</v>
      </c>
      <c r="I255">
        <v>446235</v>
      </c>
      <c r="J255">
        <v>7267</v>
      </c>
    </row>
    <row r="256" spans="1:10">
      <c r="A256" t="s">
        <v>468</v>
      </c>
      <c r="B256" t="s">
        <v>864</v>
      </c>
      <c r="C256" t="s">
        <v>883</v>
      </c>
      <c r="D256" t="s">
        <v>884</v>
      </c>
      <c r="E256" t="s">
        <v>30</v>
      </c>
      <c r="F256" t="s">
        <v>883</v>
      </c>
      <c r="G256" t="s">
        <v>885</v>
      </c>
      <c r="H256" t="s">
        <v>30</v>
      </c>
      <c r="I256">
        <v>6821</v>
      </c>
      <c r="J256">
        <v>33</v>
      </c>
    </row>
    <row r="257" spans="1:10">
      <c r="A257" t="s">
        <v>468</v>
      </c>
      <c r="B257" t="s">
        <v>864</v>
      </c>
      <c r="C257" t="s">
        <v>886</v>
      </c>
      <c r="D257" t="s">
        <v>887</v>
      </c>
      <c r="E257" t="s">
        <v>30</v>
      </c>
      <c r="F257" t="s">
        <v>886</v>
      </c>
      <c r="G257" t="s">
        <v>888</v>
      </c>
      <c r="H257" t="s">
        <v>30</v>
      </c>
      <c r="I257">
        <v>99178</v>
      </c>
      <c r="J257">
        <v>618</v>
      </c>
    </row>
    <row r="258" spans="1:10">
      <c r="A258" t="s">
        <v>468</v>
      </c>
      <c r="B258" t="s">
        <v>864</v>
      </c>
      <c r="C258" t="s">
        <v>889</v>
      </c>
      <c r="D258" t="s">
        <v>890</v>
      </c>
      <c r="E258" t="s">
        <v>30</v>
      </c>
      <c r="F258" t="s">
        <v>889</v>
      </c>
      <c r="G258" t="s">
        <v>891</v>
      </c>
      <c r="H258" t="s">
        <v>30</v>
      </c>
      <c r="I258">
        <v>1298716</v>
      </c>
      <c r="J258">
        <v>5221</v>
      </c>
    </row>
    <row r="259" spans="1:10">
      <c r="A259" t="s">
        <v>468</v>
      </c>
      <c r="B259" t="s">
        <v>864</v>
      </c>
      <c r="C259" t="s">
        <v>892</v>
      </c>
      <c r="D259" t="s">
        <v>893</v>
      </c>
      <c r="E259" t="s">
        <v>30</v>
      </c>
      <c r="F259" t="s">
        <v>892</v>
      </c>
      <c r="G259" t="s">
        <v>894</v>
      </c>
      <c r="H259" t="s">
        <v>30</v>
      </c>
      <c r="I259">
        <v>1455613</v>
      </c>
      <c r="J259">
        <v>5998</v>
      </c>
    </row>
    <row r="260" spans="1:10">
      <c r="A260" t="s">
        <v>468</v>
      </c>
      <c r="B260" t="s">
        <v>864</v>
      </c>
      <c r="C260" t="s">
        <v>895</v>
      </c>
      <c r="D260" t="s">
        <v>896</v>
      </c>
      <c r="E260" t="s">
        <v>30</v>
      </c>
      <c r="F260" t="s">
        <v>895</v>
      </c>
      <c r="G260" t="s">
        <v>897</v>
      </c>
      <c r="H260" t="s">
        <v>30</v>
      </c>
      <c r="I260">
        <v>1571769</v>
      </c>
      <c r="J260">
        <v>6291</v>
      </c>
    </row>
    <row r="261" spans="1:10">
      <c r="A261" t="s">
        <v>468</v>
      </c>
      <c r="B261" t="s">
        <v>864</v>
      </c>
      <c r="C261" t="s">
        <v>898</v>
      </c>
      <c r="D261" t="s">
        <v>899</v>
      </c>
      <c r="E261" t="s">
        <v>30</v>
      </c>
      <c r="F261" t="s">
        <v>898</v>
      </c>
      <c r="G261" t="s">
        <v>900</v>
      </c>
      <c r="H261" t="s">
        <v>30</v>
      </c>
      <c r="I261">
        <v>1168003</v>
      </c>
      <c r="J261">
        <v>4591</v>
      </c>
    </row>
    <row r="262" spans="1:10">
      <c r="A262" t="s">
        <v>468</v>
      </c>
      <c r="B262" t="s">
        <v>81</v>
      </c>
      <c r="C262" t="s">
        <v>901</v>
      </c>
      <c r="D262" t="s">
        <v>902</v>
      </c>
      <c r="E262" t="s">
        <v>30</v>
      </c>
      <c r="F262" t="s">
        <v>901</v>
      </c>
      <c r="G262" t="s">
        <v>903</v>
      </c>
      <c r="H262" t="s">
        <v>30</v>
      </c>
      <c r="I262">
        <v>1119</v>
      </c>
      <c r="J262">
        <v>1</v>
      </c>
    </row>
    <row r="263" spans="1:10">
      <c r="A263" t="s">
        <v>468</v>
      </c>
      <c r="B263" t="s">
        <v>81</v>
      </c>
      <c r="C263" t="s">
        <v>904</v>
      </c>
      <c r="D263" t="s">
        <v>905</v>
      </c>
      <c r="E263" t="s">
        <v>30</v>
      </c>
      <c r="F263" t="s">
        <v>904</v>
      </c>
      <c r="G263" t="s">
        <v>906</v>
      </c>
      <c r="H263" t="s">
        <v>30</v>
      </c>
      <c r="I263">
        <v>2107</v>
      </c>
      <c r="J263">
        <v>5</v>
      </c>
    </row>
    <row r="264" spans="1:10">
      <c r="A264" t="s">
        <v>468</v>
      </c>
      <c r="B264" t="s">
        <v>81</v>
      </c>
      <c r="C264" t="s">
        <v>907</v>
      </c>
      <c r="D264" t="s">
        <v>908</v>
      </c>
      <c r="E264" t="s">
        <v>30</v>
      </c>
      <c r="F264" t="s">
        <v>907</v>
      </c>
      <c r="G264" t="s">
        <v>909</v>
      </c>
      <c r="H264" t="s">
        <v>30</v>
      </c>
      <c r="I264">
        <v>445</v>
      </c>
      <c r="J264">
        <v>1</v>
      </c>
    </row>
    <row r="265" spans="1:10">
      <c r="A265" t="s">
        <v>468</v>
      </c>
      <c r="B265" t="s">
        <v>81</v>
      </c>
      <c r="C265" t="s">
        <v>910</v>
      </c>
      <c r="D265" t="s">
        <v>911</v>
      </c>
      <c r="E265" t="s">
        <v>30</v>
      </c>
      <c r="F265" t="s">
        <v>910</v>
      </c>
      <c r="G265" t="s">
        <v>912</v>
      </c>
      <c r="H265" t="s">
        <v>30</v>
      </c>
      <c r="I265">
        <v>565</v>
      </c>
      <c r="J265">
        <v>1</v>
      </c>
    </row>
    <row r="266" spans="1:10">
      <c r="A266" t="s">
        <v>468</v>
      </c>
      <c r="B266" t="s">
        <v>81</v>
      </c>
      <c r="C266" t="s">
        <v>913</v>
      </c>
      <c r="D266" t="s">
        <v>914</v>
      </c>
      <c r="E266" t="s">
        <v>30</v>
      </c>
      <c r="F266" t="s">
        <v>913</v>
      </c>
      <c r="G266" t="s">
        <v>915</v>
      </c>
      <c r="H266" t="s">
        <v>30</v>
      </c>
      <c r="I266">
        <v>589867</v>
      </c>
      <c r="J266">
        <v>336</v>
      </c>
    </row>
    <row r="267" spans="1:10">
      <c r="A267" t="s">
        <v>468</v>
      </c>
      <c r="B267" t="s">
        <v>81</v>
      </c>
      <c r="C267" t="s">
        <v>916</v>
      </c>
      <c r="D267" t="s">
        <v>917</v>
      </c>
      <c r="E267" t="s">
        <v>30</v>
      </c>
      <c r="F267" t="s">
        <v>916</v>
      </c>
      <c r="G267" t="s">
        <v>918</v>
      </c>
      <c r="H267" t="s">
        <v>30</v>
      </c>
      <c r="I267">
        <v>847857</v>
      </c>
      <c r="J267">
        <v>574</v>
      </c>
    </row>
    <row r="268" spans="1:10">
      <c r="A268" t="s">
        <v>468</v>
      </c>
      <c r="B268" t="s">
        <v>81</v>
      </c>
      <c r="C268" t="s">
        <v>919</v>
      </c>
      <c r="D268" t="s">
        <v>920</v>
      </c>
      <c r="E268" t="s">
        <v>30</v>
      </c>
      <c r="F268" t="s">
        <v>919</v>
      </c>
      <c r="G268" t="s">
        <v>921</v>
      </c>
      <c r="H268" t="s">
        <v>30</v>
      </c>
      <c r="I268">
        <v>598541</v>
      </c>
      <c r="J268">
        <v>612</v>
      </c>
    </row>
    <row r="269" spans="1:10">
      <c r="A269" t="s">
        <v>468</v>
      </c>
      <c r="B269" t="s">
        <v>81</v>
      </c>
      <c r="C269" t="s">
        <v>922</v>
      </c>
      <c r="D269" t="s">
        <v>923</v>
      </c>
      <c r="E269" t="s">
        <v>30</v>
      </c>
      <c r="F269" t="s">
        <v>922</v>
      </c>
      <c r="G269" t="s">
        <v>924</v>
      </c>
      <c r="H269" t="s">
        <v>30</v>
      </c>
      <c r="I269">
        <v>656033</v>
      </c>
      <c r="J269">
        <v>703</v>
      </c>
    </row>
    <row r="270" spans="1:10">
      <c r="A270" t="s">
        <v>468</v>
      </c>
      <c r="B270" t="s">
        <v>81</v>
      </c>
      <c r="C270" t="s">
        <v>925</v>
      </c>
      <c r="D270" t="s">
        <v>926</v>
      </c>
      <c r="E270" t="s">
        <v>30</v>
      </c>
      <c r="F270" t="s">
        <v>925</v>
      </c>
      <c r="G270" t="s">
        <v>927</v>
      </c>
      <c r="H270" t="s">
        <v>30</v>
      </c>
      <c r="I270">
        <v>630989</v>
      </c>
      <c r="J270">
        <v>17636</v>
      </c>
    </row>
    <row r="271" spans="1:10">
      <c r="A271" t="s">
        <v>468</v>
      </c>
      <c r="B271" t="s">
        <v>81</v>
      </c>
      <c r="C271" t="s">
        <v>928</v>
      </c>
      <c r="D271" t="s">
        <v>929</v>
      </c>
      <c r="E271" t="s">
        <v>30</v>
      </c>
      <c r="F271" t="s">
        <v>928</v>
      </c>
      <c r="G271" t="s">
        <v>930</v>
      </c>
      <c r="H271" t="s">
        <v>30</v>
      </c>
      <c r="I271">
        <v>1511028</v>
      </c>
      <c r="J271">
        <v>1768</v>
      </c>
    </row>
    <row r="272" spans="1:10">
      <c r="A272" t="s">
        <v>468</v>
      </c>
      <c r="B272" t="s">
        <v>81</v>
      </c>
      <c r="C272" t="s">
        <v>931</v>
      </c>
      <c r="D272" t="s">
        <v>932</v>
      </c>
      <c r="E272" t="s">
        <v>30</v>
      </c>
      <c r="F272" t="s">
        <v>931</v>
      </c>
      <c r="G272" t="s">
        <v>933</v>
      </c>
      <c r="H272" t="s">
        <v>30</v>
      </c>
      <c r="I272">
        <v>1096987</v>
      </c>
      <c r="J272">
        <v>1280</v>
      </c>
    </row>
    <row r="273" spans="1:10">
      <c r="A273" t="s">
        <v>468</v>
      </c>
      <c r="B273" t="s">
        <v>81</v>
      </c>
      <c r="C273" t="s">
        <v>934</v>
      </c>
      <c r="D273" t="s">
        <v>935</v>
      </c>
      <c r="E273" t="s">
        <v>30</v>
      </c>
      <c r="F273" t="s">
        <v>934</v>
      </c>
      <c r="G273" t="s">
        <v>936</v>
      </c>
      <c r="H273" t="s">
        <v>30</v>
      </c>
      <c r="I273">
        <v>1092126</v>
      </c>
      <c r="J273">
        <v>1416</v>
      </c>
    </row>
    <row r="274" spans="1:10">
      <c r="A274" t="s">
        <v>468</v>
      </c>
      <c r="B274" t="s">
        <v>81</v>
      </c>
      <c r="C274" t="s">
        <v>937</v>
      </c>
      <c r="D274" t="s">
        <v>938</v>
      </c>
      <c r="E274" t="s">
        <v>30</v>
      </c>
      <c r="F274" t="s">
        <v>937</v>
      </c>
      <c r="G274" t="s">
        <v>939</v>
      </c>
      <c r="H274" t="s">
        <v>30</v>
      </c>
      <c r="I274">
        <v>835872</v>
      </c>
      <c r="J274">
        <v>364</v>
      </c>
    </row>
    <row r="275" spans="1:10">
      <c r="A275" t="s">
        <v>468</v>
      </c>
      <c r="B275" t="s">
        <v>81</v>
      </c>
      <c r="C275" t="s">
        <v>940</v>
      </c>
      <c r="D275" t="s">
        <v>941</v>
      </c>
      <c r="E275" t="s">
        <v>30</v>
      </c>
      <c r="F275" t="s">
        <v>940</v>
      </c>
      <c r="G275" t="s">
        <v>942</v>
      </c>
      <c r="H275" t="s">
        <v>30</v>
      </c>
      <c r="I275">
        <v>2027398</v>
      </c>
      <c r="J275">
        <v>697</v>
      </c>
    </row>
    <row r="276" spans="1:10">
      <c r="A276" t="s">
        <v>468</v>
      </c>
      <c r="B276" t="s">
        <v>81</v>
      </c>
      <c r="C276" t="s">
        <v>943</v>
      </c>
      <c r="D276" t="s">
        <v>944</v>
      </c>
      <c r="E276" t="s">
        <v>30</v>
      </c>
      <c r="F276" t="s">
        <v>943</v>
      </c>
      <c r="G276" t="s">
        <v>945</v>
      </c>
      <c r="H276" t="s">
        <v>30</v>
      </c>
      <c r="I276">
        <v>4927804</v>
      </c>
      <c r="J276">
        <v>1323</v>
      </c>
    </row>
    <row r="277" spans="1:10">
      <c r="A277" t="s">
        <v>468</v>
      </c>
      <c r="B277" t="s">
        <v>81</v>
      </c>
      <c r="C277" t="s">
        <v>946</v>
      </c>
      <c r="D277" t="s">
        <v>947</v>
      </c>
      <c r="E277" t="s">
        <v>30</v>
      </c>
      <c r="F277" t="s">
        <v>946</v>
      </c>
      <c r="G277" t="s">
        <v>948</v>
      </c>
      <c r="H277" t="s">
        <v>30</v>
      </c>
      <c r="I277">
        <v>2736272</v>
      </c>
      <c r="J277">
        <v>738</v>
      </c>
    </row>
    <row r="278" spans="1:10">
      <c r="A278" t="s">
        <v>468</v>
      </c>
      <c r="B278" t="s">
        <v>81</v>
      </c>
      <c r="C278" t="s">
        <v>949</v>
      </c>
      <c r="D278" t="s">
        <v>950</v>
      </c>
      <c r="E278" t="s">
        <v>30</v>
      </c>
      <c r="F278" t="s">
        <v>949</v>
      </c>
      <c r="G278" t="s">
        <v>951</v>
      </c>
      <c r="H278" t="s">
        <v>30</v>
      </c>
      <c r="I278">
        <v>5814</v>
      </c>
      <c r="J278">
        <v>1</v>
      </c>
    </row>
    <row r="279" spans="1:10">
      <c r="A279" t="s">
        <v>468</v>
      </c>
      <c r="B279" t="s">
        <v>81</v>
      </c>
      <c r="C279" t="s">
        <v>952</v>
      </c>
      <c r="D279" t="s">
        <v>953</v>
      </c>
      <c r="E279" t="s">
        <v>30</v>
      </c>
      <c r="F279" t="s">
        <v>952</v>
      </c>
      <c r="G279" t="s">
        <v>954</v>
      </c>
      <c r="H279" t="s">
        <v>30</v>
      </c>
      <c r="I279">
        <v>436</v>
      </c>
      <c r="J279">
        <v>2</v>
      </c>
    </row>
    <row r="280" spans="1:10">
      <c r="A280" t="s">
        <v>468</v>
      </c>
      <c r="B280" t="s">
        <v>81</v>
      </c>
      <c r="C280" t="s">
        <v>955</v>
      </c>
      <c r="D280" t="s">
        <v>956</v>
      </c>
      <c r="E280" t="s">
        <v>30</v>
      </c>
      <c r="F280" t="s">
        <v>955</v>
      </c>
      <c r="G280" t="s">
        <v>957</v>
      </c>
      <c r="H280" t="s">
        <v>30</v>
      </c>
      <c r="I280">
        <v>1839</v>
      </c>
      <c r="J280">
        <v>2</v>
      </c>
    </row>
    <row r="281" spans="1:10">
      <c r="A281" t="s">
        <v>468</v>
      </c>
      <c r="B281" t="s">
        <v>81</v>
      </c>
      <c r="C281" t="s">
        <v>958</v>
      </c>
      <c r="D281" t="s">
        <v>959</v>
      </c>
      <c r="E281" t="s">
        <v>30</v>
      </c>
      <c r="F281" t="s">
        <v>958</v>
      </c>
      <c r="G281" t="s">
        <v>960</v>
      </c>
      <c r="H281" t="s">
        <v>30</v>
      </c>
      <c r="I281">
        <v>450</v>
      </c>
      <c r="J281">
        <v>2</v>
      </c>
    </row>
    <row r="282" spans="1:10">
      <c r="A282" t="s">
        <v>468</v>
      </c>
      <c r="B282" t="s">
        <v>81</v>
      </c>
      <c r="C282" t="s">
        <v>961</v>
      </c>
      <c r="D282" t="s">
        <v>962</v>
      </c>
      <c r="E282" t="s">
        <v>30</v>
      </c>
      <c r="F282" t="s">
        <v>961</v>
      </c>
      <c r="G282" t="s">
        <v>963</v>
      </c>
      <c r="H282" t="s">
        <v>30</v>
      </c>
      <c r="I282">
        <v>0</v>
      </c>
      <c r="J282">
        <v>1</v>
      </c>
    </row>
    <row r="283" spans="1:10">
      <c r="A283" t="s">
        <v>468</v>
      </c>
      <c r="B283" t="s">
        <v>81</v>
      </c>
      <c r="C283" t="s">
        <v>964</v>
      </c>
      <c r="D283" t="s">
        <v>965</v>
      </c>
      <c r="E283" t="s">
        <v>30</v>
      </c>
      <c r="F283" t="s">
        <v>964</v>
      </c>
      <c r="G283" t="s">
        <v>966</v>
      </c>
      <c r="H283" t="s">
        <v>30</v>
      </c>
      <c r="I283">
        <v>678119</v>
      </c>
      <c r="J283">
        <v>0</v>
      </c>
    </row>
    <row r="284" spans="1:10">
      <c r="A284" t="s">
        <v>468</v>
      </c>
      <c r="B284" t="s">
        <v>81</v>
      </c>
      <c r="C284" t="s">
        <v>967</v>
      </c>
      <c r="D284" t="s">
        <v>968</v>
      </c>
      <c r="E284" t="s">
        <v>30</v>
      </c>
      <c r="F284" t="s">
        <v>967</v>
      </c>
      <c r="G284" t="s">
        <v>969</v>
      </c>
      <c r="H284" t="s">
        <v>30</v>
      </c>
      <c r="I284">
        <v>640131</v>
      </c>
      <c r="J284">
        <v>0</v>
      </c>
    </row>
    <row r="285" spans="1:10">
      <c r="A285" t="s">
        <v>468</v>
      </c>
      <c r="B285" t="s">
        <v>81</v>
      </c>
      <c r="C285" t="s">
        <v>970</v>
      </c>
      <c r="D285" t="s">
        <v>971</v>
      </c>
      <c r="E285" t="s">
        <v>30</v>
      </c>
      <c r="F285" t="s">
        <v>970</v>
      </c>
      <c r="G285" t="s">
        <v>972</v>
      </c>
      <c r="H285" t="s">
        <v>30</v>
      </c>
      <c r="I285">
        <v>740732</v>
      </c>
      <c r="J285">
        <v>0</v>
      </c>
    </row>
    <row r="286" spans="1:10">
      <c r="A286" t="s">
        <v>468</v>
      </c>
      <c r="B286" t="s">
        <v>81</v>
      </c>
      <c r="C286" t="s">
        <v>973</v>
      </c>
      <c r="D286" t="s">
        <v>974</v>
      </c>
      <c r="E286" t="s">
        <v>30</v>
      </c>
      <c r="F286" t="s">
        <v>973</v>
      </c>
      <c r="G286" t="s">
        <v>975</v>
      </c>
      <c r="H286" t="s">
        <v>30</v>
      </c>
      <c r="I286">
        <v>662800</v>
      </c>
      <c r="J286">
        <v>0</v>
      </c>
    </row>
    <row r="287" spans="1:10">
      <c r="A287" t="s">
        <v>468</v>
      </c>
      <c r="B287" t="s">
        <v>81</v>
      </c>
      <c r="C287" t="s">
        <v>976</v>
      </c>
      <c r="D287" t="s">
        <v>977</v>
      </c>
      <c r="E287" t="s">
        <v>30</v>
      </c>
      <c r="F287" t="s">
        <v>976</v>
      </c>
      <c r="G287" t="s">
        <v>978</v>
      </c>
      <c r="H287" t="s">
        <v>30</v>
      </c>
      <c r="I287">
        <v>2538505</v>
      </c>
      <c r="J287">
        <v>3602</v>
      </c>
    </row>
    <row r="288" spans="1:10">
      <c r="A288" t="s">
        <v>468</v>
      </c>
      <c r="B288" t="s">
        <v>81</v>
      </c>
      <c r="C288" t="s">
        <v>979</v>
      </c>
      <c r="D288" t="s">
        <v>980</v>
      </c>
      <c r="E288" t="s">
        <v>30</v>
      </c>
      <c r="F288" t="s">
        <v>979</v>
      </c>
      <c r="G288" t="s">
        <v>981</v>
      </c>
      <c r="H288" t="s">
        <v>30</v>
      </c>
      <c r="I288">
        <v>1391264</v>
      </c>
      <c r="J288">
        <v>1768</v>
      </c>
    </row>
    <row r="289" spans="1:10">
      <c r="A289" t="s">
        <v>468</v>
      </c>
      <c r="B289" t="s">
        <v>81</v>
      </c>
      <c r="C289" t="s">
        <v>982</v>
      </c>
      <c r="D289" t="s">
        <v>983</v>
      </c>
      <c r="E289" t="s">
        <v>30</v>
      </c>
      <c r="F289" t="s">
        <v>982</v>
      </c>
      <c r="G289" t="s">
        <v>984</v>
      </c>
      <c r="H289" t="s">
        <v>30</v>
      </c>
      <c r="I289">
        <v>1516608</v>
      </c>
      <c r="J289">
        <v>2754</v>
      </c>
    </row>
    <row r="290" spans="1:10">
      <c r="A290" t="s">
        <v>468</v>
      </c>
      <c r="B290" t="s">
        <v>81</v>
      </c>
      <c r="C290" t="s">
        <v>985</v>
      </c>
      <c r="D290" t="s">
        <v>986</v>
      </c>
      <c r="E290" t="s">
        <v>30</v>
      </c>
      <c r="F290" t="s">
        <v>985</v>
      </c>
      <c r="G290" t="s">
        <v>987</v>
      </c>
      <c r="H290" t="s">
        <v>30</v>
      </c>
      <c r="I290">
        <v>1315382</v>
      </c>
      <c r="J290">
        <v>1807</v>
      </c>
    </row>
    <row r="291" spans="1:10">
      <c r="A291" t="s">
        <v>468</v>
      </c>
      <c r="B291" t="s">
        <v>81</v>
      </c>
      <c r="C291" t="s">
        <v>988</v>
      </c>
      <c r="D291" t="s">
        <v>989</v>
      </c>
      <c r="E291" t="s">
        <v>30</v>
      </c>
      <c r="F291" t="s">
        <v>988</v>
      </c>
      <c r="G291" t="s">
        <v>990</v>
      </c>
      <c r="H291" t="s">
        <v>30</v>
      </c>
      <c r="I291">
        <v>1143624</v>
      </c>
      <c r="J291">
        <v>503</v>
      </c>
    </row>
    <row r="292" spans="1:10">
      <c r="A292" t="s">
        <v>468</v>
      </c>
      <c r="B292" t="s">
        <v>81</v>
      </c>
      <c r="C292" t="s">
        <v>991</v>
      </c>
      <c r="D292" t="s">
        <v>992</v>
      </c>
      <c r="E292" t="s">
        <v>30</v>
      </c>
      <c r="F292" t="s">
        <v>991</v>
      </c>
      <c r="G292" t="s">
        <v>993</v>
      </c>
      <c r="H292" t="s">
        <v>30</v>
      </c>
      <c r="I292">
        <v>2719097</v>
      </c>
      <c r="J292">
        <v>754</v>
      </c>
    </row>
    <row r="293" spans="1:10">
      <c r="A293" t="s">
        <v>468</v>
      </c>
      <c r="B293" t="s">
        <v>81</v>
      </c>
      <c r="C293" t="s">
        <v>994</v>
      </c>
      <c r="D293" t="s">
        <v>995</v>
      </c>
      <c r="E293" t="s">
        <v>30</v>
      </c>
      <c r="F293" t="s">
        <v>994</v>
      </c>
      <c r="G293" t="s">
        <v>996</v>
      </c>
      <c r="H293" t="s">
        <v>30</v>
      </c>
      <c r="I293">
        <v>1180086</v>
      </c>
      <c r="J293">
        <v>507</v>
      </c>
    </row>
    <row r="294" spans="1:10">
      <c r="A294" t="s">
        <v>468</v>
      </c>
      <c r="B294" t="s">
        <v>81</v>
      </c>
      <c r="C294" t="s">
        <v>997</v>
      </c>
      <c r="D294" t="s">
        <v>998</v>
      </c>
      <c r="E294" t="s">
        <v>30</v>
      </c>
      <c r="F294" t="s">
        <v>997</v>
      </c>
      <c r="G294" t="s">
        <v>999</v>
      </c>
      <c r="H294" t="s">
        <v>30</v>
      </c>
      <c r="I294">
        <v>3482964</v>
      </c>
      <c r="J294">
        <v>935</v>
      </c>
    </row>
    <row r="295" spans="1:10">
      <c r="A295" t="s">
        <v>468</v>
      </c>
      <c r="B295" t="s">
        <v>81</v>
      </c>
      <c r="C295" t="s">
        <v>1000</v>
      </c>
      <c r="D295" t="s">
        <v>1001</v>
      </c>
      <c r="E295" t="s">
        <v>30</v>
      </c>
      <c r="F295" t="s">
        <v>1000</v>
      </c>
      <c r="G295" t="s">
        <v>1002</v>
      </c>
      <c r="H295" t="s">
        <v>30</v>
      </c>
      <c r="I295">
        <v>808</v>
      </c>
      <c r="J295">
        <v>1</v>
      </c>
    </row>
    <row r="296" spans="1:10">
      <c r="A296" t="s">
        <v>468</v>
      </c>
      <c r="B296" t="s">
        <v>81</v>
      </c>
      <c r="C296" t="s">
        <v>1003</v>
      </c>
      <c r="D296" t="s">
        <v>1004</v>
      </c>
      <c r="E296" t="s">
        <v>30</v>
      </c>
      <c r="F296" t="s">
        <v>1003</v>
      </c>
      <c r="G296" t="s">
        <v>1005</v>
      </c>
      <c r="H296" t="s">
        <v>30</v>
      </c>
      <c r="I296">
        <v>958</v>
      </c>
      <c r="J296">
        <v>3</v>
      </c>
    </row>
    <row r="297" spans="1:10">
      <c r="A297" t="s">
        <v>468</v>
      </c>
      <c r="B297" t="s">
        <v>81</v>
      </c>
      <c r="C297" t="s">
        <v>1006</v>
      </c>
      <c r="D297" t="s">
        <v>1007</v>
      </c>
      <c r="E297" t="s">
        <v>30</v>
      </c>
      <c r="F297" t="s">
        <v>1006</v>
      </c>
      <c r="G297" t="s">
        <v>1008</v>
      </c>
      <c r="H297" t="s">
        <v>30</v>
      </c>
      <c r="I297">
        <v>17378</v>
      </c>
      <c r="J297">
        <v>2</v>
      </c>
    </row>
    <row r="298" spans="1:10">
      <c r="A298" t="s">
        <v>468</v>
      </c>
      <c r="B298" t="s">
        <v>81</v>
      </c>
      <c r="C298" t="s">
        <v>1009</v>
      </c>
      <c r="D298" t="s">
        <v>1010</v>
      </c>
      <c r="E298" t="s">
        <v>30</v>
      </c>
      <c r="F298" t="s">
        <v>1009</v>
      </c>
      <c r="G298" t="s">
        <v>1011</v>
      </c>
      <c r="H298" t="s">
        <v>30</v>
      </c>
      <c r="I298">
        <v>3027</v>
      </c>
      <c r="J298">
        <v>1</v>
      </c>
    </row>
    <row r="299" spans="1:10">
      <c r="A299" t="s">
        <v>468</v>
      </c>
      <c r="B299" t="s">
        <v>81</v>
      </c>
      <c r="C299" t="s">
        <v>1012</v>
      </c>
      <c r="D299" t="s">
        <v>1013</v>
      </c>
      <c r="E299" t="s">
        <v>30</v>
      </c>
      <c r="F299" t="s">
        <v>1012</v>
      </c>
      <c r="G299" t="s">
        <v>1014</v>
      </c>
      <c r="H299" t="s">
        <v>30</v>
      </c>
      <c r="I299">
        <v>0</v>
      </c>
      <c r="J299">
        <v>1</v>
      </c>
    </row>
    <row r="300" spans="1:10">
      <c r="A300" t="s">
        <v>468</v>
      </c>
      <c r="B300" t="s">
        <v>81</v>
      </c>
      <c r="C300" t="s">
        <v>1015</v>
      </c>
      <c r="D300" t="s">
        <v>1016</v>
      </c>
      <c r="E300" t="s">
        <v>30</v>
      </c>
      <c r="F300" t="s">
        <v>1015</v>
      </c>
      <c r="G300" t="s">
        <v>1017</v>
      </c>
      <c r="H300" t="s">
        <v>30</v>
      </c>
      <c r="I300">
        <v>0</v>
      </c>
      <c r="J300">
        <v>1</v>
      </c>
    </row>
    <row r="301" spans="1:10">
      <c r="A301" t="s">
        <v>468</v>
      </c>
      <c r="B301" t="s">
        <v>81</v>
      </c>
      <c r="C301" t="s">
        <v>1018</v>
      </c>
      <c r="D301" t="s">
        <v>1019</v>
      </c>
      <c r="E301" t="s">
        <v>30</v>
      </c>
      <c r="F301" t="s">
        <v>1018</v>
      </c>
      <c r="G301" t="s">
        <v>1020</v>
      </c>
      <c r="H301" t="s">
        <v>30</v>
      </c>
      <c r="I301">
        <v>0</v>
      </c>
      <c r="J301">
        <v>1</v>
      </c>
    </row>
    <row r="302" spans="1:10">
      <c r="A302" t="s">
        <v>468</v>
      </c>
      <c r="B302" t="s">
        <v>81</v>
      </c>
      <c r="C302" t="s">
        <v>1021</v>
      </c>
      <c r="D302" t="s">
        <v>1022</v>
      </c>
      <c r="E302" t="s">
        <v>30</v>
      </c>
      <c r="F302" t="s">
        <v>1021</v>
      </c>
      <c r="G302" t="s">
        <v>1023</v>
      </c>
      <c r="H302" t="s">
        <v>30</v>
      </c>
      <c r="I302">
        <v>873149</v>
      </c>
      <c r="J302">
        <v>506</v>
      </c>
    </row>
    <row r="303" spans="1:10">
      <c r="A303" t="s">
        <v>468</v>
      </c>
      <c r="B303" t="s">
        <v>81</v>
      </c>
      <c r="C303" t="s">
        <v>1024</v>
      </c>
      <c r="D303" t="s">
        <v>1025</v>
      </c>
      <c r="E303" t="s">
        <v>30</v>
      </c>
      <c r="F303" t="s">
        <v>1024</v>
      </c>
      <c r="G303" t="s">
        <v>1026</v>
      </c>
      <c r="H303" t="s">
        <v>30</v>
      </c>
      <c r="I303">
        <v>745885</v>
      </c>
      <c r="J303">
        <v>559</v>
      </c>
    </row>
    <row r="304" spans="1:10">
      <c r="A304" t="s">
        <v>468</v>
      </c>
      <c r="B304" t="s">
        <v>81</v>
      </c>
      <c r="C304" t="s">
        <v>1027</v>
      </c>
      <c r="D304" t="s">
        <v>1028</v>
      </c>
      <c r="E304" t="s">
        <v>30</v>
      </c>
      <c r="F304" t="s">
        <v>1027</v>
      </c>
      <c r="G304" t="s">
        <v>1029</v>
      </c>
      <c r="H304" t="s">
        <v>30</v>
      </c>
      <c r="I304">
        <v>840260</v>
      </c>
      <c r="J304">
        <v>571</v>
      </c>
    </row>
    <row r="305" spans="1:10">
      <c r="A305" t="s">
        <v>468</v>
      </c>
      <c r="B305" t="s">
        <v>81</v>
      </c>
      <c r="C305" t="s">
        <v>1030</v>
      </c>
      <c r="D305" t="s">
        <v>1031</v>
      </c>
      <c r="E305" t="s">
        <v>30</v>
      </c>
      <c r="F305" t="s">
        <v>1030</v>
      </c>
      <c r="G305" t="s">
        <v>1032</v>
      </c>
      <c r="H305" t="s">
        <v>30</v>
      </c>
      <c r="I305">
        <v>863870</v>
      </c>
      <c r="J305">
        <v>683</v>
      </c>
    </row>
    <row r="306" spans="1:10">
      <c r="A306" t="s">
        <v>468</v>
      </c>
      <c r="B306" t="s">
        <v>81</v>
      </c>
      <c r="C306" t="s">
        <v>1033</v>
      </c>
      <c r="D306" t="s">
        <v>1034</v>
      </c>
      <c r="E306" t="s">
        <v>30</v>
      </c>
      <c r="F306" t="s">
        <v>1033</v>
      </c>
      <c r="G306" t="s">
        <v>1035</v>
      </c>
      <c r="H306" t="s">
        <v>30</v>
      </c>
      <c r="I306">
        <v>2120038</v>
      </c>
      <c r="J306">
        <v>3105</v>
      </c>
    </row>
    <row r="307" spans="1:10">
      <c r="A307" t="s">
        <v>468</v>
      </c>
      <c r="B307" t="s">
        <v>81</v>
      </c>
      <c r="C307" t="s">
        <v>1036</v>
      </c>
      <c r="D307" t="s">
        <v>1037</v>
      </c>
      <c r="E307" t="s">
        <v>30</v>
      </c>
      <c r="F307" t="s">
        <v>1036</v>
      </c>
      <c r="G307" t="s">
        <v>1038</v>
      </c>
      <c r="H307" t="s">
        <v>30</v>
      </c>
      <c r="I307">
        <v>1456699</v>
      </c>
      <c r="J307">
        <v>1914</v>
      </c>
    </row>
    <row r="308" spans="1:10">
      <c r="A308" t="s">
        <v>468</v>
      </c>
      <c r="B308" t="s">
        <v>81</v>
      </c>
      <c r="C308" t="s">
        <v>1039</v>
      </c>
      <c r="D308" t="s">
        <v>1040</v>
      </c>
      <c r="E308" t="s">
        <v>30</v>
      </c>
      <c r="F308" t="s">
        <v>1039</v>
      </c>
      <c r="G308" t="s">
        <v>1041</v>
      </c>
      <c r="H308" t="s">
        <v>30</v>
      </c>
      <c r="I308">
        <v>1577605</v>
      </c>
      <c r="J308">
        <v>2257</v>
      </c>
    </row>
    <row r="309" spans="1:10">
      <c r="A309" t="s">
        <v>468</v>
      </c>
      <c r="B309" t="s">
        <v>81</v>
      </c>
      <c r="C309" t="s">
        <v>1042</v>
      </c>
      <c r="D309" t="s">
        <v>1043</v>
      </c>
      <c r="E309" t="s">
        <v>30</v>
      </c>
      <c r="F309" t="s">
        <v>1042</v>
      </c>
      <c r="G309" t="s">
        <v>1044</v>
      </c>
      <c r="H309" t="s">
        <v>30</v>
      </c>
      <c r="I309">
        <v>1430176</v>
      </c>
      <c r="J309">
        <v>7315</v>
      </c>
    </row>
    <row r="310" spans="1:10">
      <c r="A310" t="s">
        <v>468</v>
      </c>
      <c r="B310" t="s">
        <v>81</v>
      </c>
      <c r="C310" t="s">
        <v>1045</v>
      </c>
      <c r="D310" t="s">
        <v>1046</v>
      </c>
      <c r="E310" t="s">
        <v>30</v>
      </c>
      <c r="F310" t="s">
        <v>1045</v>
      </c>
      <c r="G310" t="s">
        <v>1047</v>
      </c>
      <c r="H310" t="s">
        <v>30</v>
      </c>
      <c r="I310">
        <v>1026891</v>
      </c>
      <c r="J310">
        <v>432</v>
      </c>
    </row>
    <row r="311" spans="1:10">
      <c r="A311" t="s">
        <v>468</v>
      </c>
      <c r="B311" t="s">
        <v>81</v>
      </c>
      <c r="C311" t="s">
        <v>1048</v>
      </c>
      <c r="D311" t="s">
        <v>1049</v>
      </c>
      <c r="E311" t="s">
        <v>30</v>
      </c>
      <c r="F311" t="s">
        <v>1048</v>
      </c>
      <c r="G311" t="s">
        <v>1050</v>
      </c>
      <c r="H311" t="s">
        <v>30</v>
      </c>
      <c r="I311">
        <v>2142453</v>
      </c>
      <c r="J311">
        <v>672</v>
      </c>
    </row>
    <row r="312" spans="1:10">
      <c r="A312" t="s">
        <v>468</v>
      </c>
      <c r="B312" t="s">
        <v>81</v>
      </c>
      <c r="C312" t="s">
        <v>1051</v>
      </c>
      <c r="D312" t="s">
        <v>1052</v>
      </c>
      <c r="E312" t="s">
        <v>30</v>
      </c>
      <c r="F312" t="s">
        <v>1051</v>
      </c>
      <c r="G312" t="s">
        <v>1053</v>
      </c>
      <c r="H312" t="s">
        <v>30</v>
      </c>
      <c r="I312">
        <v>1649002</v>
      </c>
      <c r="J312">
        <v>686</v>
      </c>
    </row>
    <row r="313" spans="1:10">
      <c r="A313" t="s">
        <v>468</v>
      </c>
      <c r="B313" t="s">
        <v>81</v>
      </c>
      <c r="C313" t="s">
        <v>1054</v>
      </c>
      <c r="D313" t="s">
        <v>1055</v>
      </c>
      <c r="E313" t="s">
        <v>30</v>
      </c>
      <c r="F313" t="s">
        <v>1054</v>
      </c>
      <c r="G313" t="s">
        <v>1056</v>
      </c>
      <c r="H313" t="s">
        <v>30</v>
      </c>
      <c r="I313">
        <v>916512</v>
      </c>
      <c r="J313">
        <v>410</v>
      </c>
    </row>
    <row r="314" spans="1:10">
      <c r="A314" t="s">
        <v>468</v>
      </c>
      <c r="B314" t="s">
        <v>81</v>
      </c>
      <c r="C314" t="s">
        <v>1057</v>
      </c>
      <c r="D314" t="s">
        <v>1058</v>
      </c>
      <c r="E314" t="s">
        <v>30</v>
      </c>
      <c r="F314" t="s">
        <v>1057</v>
      </c>
      <c r="G314" t="s">
        <v>1059</v>
      </c>
      <c r="H314" t="s">
        <v>30</v>
      </c>
      <c r="I314">
        <v>1138</v>
      </c>
      <c r="J314">
        <v>1</v>
      </c>
    </row>
    <row r="315" spans="1:10">
      <c r="A315" t="s">
        <v>468</v>
      </c>
      <c r="B315" t="s">
        <v>81</v>
      </c>
      <c r="C315" t="s">
        <v>1060</v>
      </c>
      <c r="D315" t="s">
        <v>1061</v>
      </c>
      <c r="E315" t="s">
        <v>30</v>
      </c>
      <c r="F315" t="s">
        <v>1060</v>
      </c>
      <c r="G315" t="s">
        <v>1062</v>
      </c>
      <c r="H315" t="s">
        <v>30</v>
      </c>
      <c r="I315">
        <v>528</v>
      </c>
      <c r="J315">
        <v>2</v>
      </c>
    </row>
    <row r="316" spans="1:10">
      <c r="A316" t="s">
        <v>468</v>
      </c>
      <c r="B316" t="s">
        <v>81</v>
      </c>
      <c r="C316" t="s">
        <v>1063</v>
      </c>
      <c r="D316" t="s">
        <v>1064</v>
      </c>
      <c r="E316" t="s">
        <v>30</v>
      </c>
      <c r="F316" t="s">
        <v>1063</v>
      </c>
      <c r="G316" t="s">
        <v>1065</v>
      </c>
      <c r="H316" t="s">
        <v>30</v>
      </c>
      <c r="I316">
        <v>387</v>
      </c>
      <c r="J316">
        <v>3</v>
      </c>
    </row>
    <row r="317" spans="1:10">
      <c r="A317" t="s">
        <v>468</v>
      </c>
      <c r="B317" t="s">
        <v>81</v>
      </c>
      <c r="C317" t="s">
        <v>1066</v>
      </c>
      <c r="D317" t="s">
        <v>1067</v>
      </c>
      <c r="E317" t="s">
        <v>30</v>
      </c>
      <c r="F317" t="s">
        <v>1066</v>
      </c>
      <c r="G317" t="s">
        <v>1068</v>
      </c>
      <c r="H317" t="s">
        <v>30</v>
      </c>
      <c r="I317">
        <v>3466</v>
      </c>
      <c r="J317">
        <v>3</v>
      </c>
    </row>
    <row r="318" spans="1:10">
      <c r="A318" t="s">
        <v>468</v>
      </c>
      <c r="B318" t="s">
        <v>81</v>
      </c>
      <c r="C318" t="s">
        <v>1069</v>
      </c>
      <c r="D318" t="s">
        <v>1070</v>
      </c>
      <c r="E318" t="s">
        <v>30</v>
      </c>
      <c r="F318" t="s">
        <v>1069</v>
      </c>
      <c r="G318" t="s">
        <v>1071</v>
      </c>
      <c r="H318" t="s">
        <v>30</v>
      </c>
      <c r="I318">
        <v>640018</v>
      </c>
      <c r="J318">
        <v>584</v>
      </c>
    </row>
    <row r="319" spans="1:10">
      <c r="A319" t="s">
        <v>468</v>
      </c>
      <c r="B319" t="s">
        <v>81</v>
      </c>
      <c r="C319" t="s">
        <v>1072</v>
      </c>
      <c r="D319" t="s">
        <v>1073</v>
      </c>
      <c r="E319" t="s">
        <v>30</v>
      </c>
      <c r="F319" t="s">
        <v>1072</v>
      </c>
      <c r="G319" t="s">
        <v>1074</v>
      </c>
      <c r="H319" t="s">
        <v>30</v>
      </c>
      <c r="I319">
        <v>719258</v>
      </c>
      <c r="J319">
        <v>1474</v>
      </c>
    </row>
    <row r="320" spans="1:10">
      <c r="A320" t="s">
        <v>468</v>
      </c>
      <c r="B320" t="s">
        <v>81</v>
      </c>
      <c r="C320" t="s">
        <v>1075</v>
      </c>
      <c r="D320" t="s">
        <v>1076</v>
      </c>
      <c r="E320" t="s">
        <v>30</v>
      </c>
      <c r="F320" t="s">
        <v>1075</v>
      </c>
      <c r="G320" t="s">
        <v>1077</v>
      </c>
      <c r="H320" t="s">
        <v>30</v>
      </c>
      <c r="I320">
        <v>851816</v>
      </c>
      <c r="J320">
        <v>1107</v>
      </c>
    </row>
    <row r="321" spans="1:10">
      <c r="A321" t="s">
        <v>468</v>
      </c>
      <c r="B321" t="s">
        <v>81</v>
      </c>
      <c r="C321" t="s">
        <v>1078</v>
      </c>
      <c r="D321" t="s">
        <v>1079</v>
      </c>
      <c r="E321" t="s">
        <v>30</v>
      </c>
      <c r="F321" t="s">
        <v>1078</v>
      </c>
      <c r="G321" t="s">
        <v>1080</v>
      </c>
      <c r="H321" t="s">
        <v>30</v>
      </c>
      <c r="I321">
        <v>830683</v>
      </c>
      <c r="J321">
        <v>1116</v>
      </c>
    </row>
    <row r="322" spans="1:10">
      <c r="A322" t="s">
        <v>468</v>
      </c>
      <c r="B322" t="s">
        <v>81</v>
      </c>
      <c r="C322" t="s">
        <v>1081</v>
      </c>
      <c r="D322" t="s">
        <v>1082</v>
      </c>
      <c r="E322" t="s">
        <v>30</v>
      </c>
      <c r="F322" t="s">
        <v>1081</v>
      </c>
      <c r="G322" t="s">
        <v>1083</v>
      </c>
      <c r="H322" t="s">
        <v>30</v>
      </c>
      <c r="I322">
        <v>2311387</v>
      </c>
      <c r="J322">
        <v>2490</v>
      </c>
    </row>
    <row r="323" spans="1:10">
      <c r="A323" t="s">
        <v>468</v>
      </c>
      <c r="B323" t="s">
        <v>81</v>
      </c>
      <c r="C323" t="s">
        <v>1084</v>
      </c>
      <c r="D323" t="s">
        <v>1085</v>
      </c>
      <c r="E323" t="s">
        <v>30</v>
      </c>
      <c r="F323" t="s">
        <v>1084</v>
      </c>
      <c r="G323" t="s">
        <v>1086</v>
      </c>
      <c r="H323" t="s">
        <v>30</v>
      </c>
      <c r="I323">
        <v>858325</v>
      </c>
      <c r="J323">
        <v>1218</v>
      </c>
    </row>
    <row r="324" spans="1:10">
      <c r="A324" t="s">
        <v>468</v>
      </c>
      <c r="B324" t="s">
        <v>81</v>
      </c>
      <c r="C324" t="s">
        <v>1087</v>
      </c>
      <c r="D324" t="s">
        <v>1088</v>
      </c>
      <c r="E324" t="s">
        <v>30</v>
      </c>
      <c r="F324" t="s">
        <v>1087</v>
      </c>
      <c r="G324" t="s">
        <v>1089</v>
      </c>
      <c r="H324" t="s">
        <v>30</v>
      </c>
      <c r="I324">
        <v>1452650</v>
      </c>
      <c r="J324">
        <v>2054</v>
      </c>
    </row>
    <row r="325" spans="1:10">
      <c r="A325" t="s">
        <v>468</v>
      </c>
      <c r="B325" t="s">
        <v>81</v>
      </c>
      <c r="C325" t="s">
        <v>1090</v>
      </c>
      <c r="D325" t="s">
        <v>1091</v>
      </c>
      <c r="E325" t="s">
        <v>30</v>
      </c>
      <c r="F325" t="s">
        <v>1090</v>
      </c>
      <c r="G325" t="s">
        <v>1092</v>
      </c>
      <c r="H325" t="s">
        <v>30</v>
      </c>
      <c r="I325">
        <v>1487101</v>
      </c>
      <c r="J325">
        <v>2167</v>
      </c>
    </row>
    <row r="326" spans="1:10">
      <c r="A326" t="s">
        <v>468</v>
      </c>
      <c r="B326" t="s">
        <v>81</v>
      </c>
      <c r="C326" t="s">
        <v>1093</v>
      </c>
      <c r="D326" t="s">
        <v>1094</v>
      </c>
      <c r="E326" t="s">
        <v>30</v>
      </c>
      <c r="F326" t="s">
        <v>1093</v>
      </c>
      <c r="G326" t="s">
        <v>1095</v>
      </c>
      <c r="H326" t="s">
        <v>30</v>
      </c>
      <c r="I326">
        <v>3</v>
      </c>
      <c r="J326">
        <v>0</v>
      </c>
    </row>
    <row r="327" spans="1:10">
      <c r="A327" t="s">
        <v>468</v>
      </c>
      <c r="B327" t="s">
        <v>81</v>
      </c>
      <c r="C327" t="s">
        <v>1096</v>
      </c>
      <c r="D327" t="s">
        <v>1097</v>
      </c>
      <c r="E327" t="s">
        <v>30</v>
      </c>
      <c r="F327" t="s">
        <v>1096</v>
      </c>
      <c r="G327" t="s">
        <v>1098</v>
      </c>
      <c r="H327" t="s">
        <v>30</v>
      </c>
      <c r="I327">
        <v>0</v>
      </c>
      <c r="J327">
        <v>2</v>
      </c>
    </row>
    <row r="328" spans="1:10">
      <c r="A328" t="s">
        <v>468</v>
      </c>
      <c r="B328" t="s">
        <v>81</v>
      </c>
      <c r="C328" t="s">
        <v>1099</v>
      </c>
      <c r="D328" t="s">
        <v>1100</v>
      </c>
      <c r="E328" t="s">
        <v>30</v>
      </c>
      <c r="F328" t="s">
        <v>1099</v>
      </c>
      <c r="G328" t="s">
        <v>1101</v>
      </c>
      <c r="H328" t="s">
        <v>30</v>
      </c>
      <c r="I328">
        <v>1728404</v>
      </c>
      <c r="J328">
        <v>590</v>
      </c>
    </row>
    <row r="329" spans="1:10">
      <c r="A329" t="s">
        <v>468</v>
      </c>
      <c r="B329" t="s">
        <v>81</v>
      </c>
      <c r="C329" t="s">
        <v>1102</v>
      </c>
      <c r="D329" t="s">
        <v>1103</v>
      </c>
      <c r="E329" t="s">
        <v>30</v>
      </c>
      <c r="F329" t="s">
        <v>1102</v>
      </c>
      <c r="G329" t="s">
        <v>1104</v>
      </c>
      <c r="H329" t="s">
        <v>30</v>
      </c>
      <c r="I329">
        <v>2855508</v>
      </c>
      <c r="J329">
        <v>887</v>
      </c>
    </row>
    <row r="330" spans="1:10">
      <c r="A330" t="s">
        <v>468</v>
      </c>
      <c r="B330" t="s">
        <v>81</v>
      </c>
      <c r="C330" t="s">
        <v>1105</v>
      </c>
      <c r="D330" t="s">
        <v>1106</v>
      </c>
      <c r="E330" t="s">
        <v>30</v>
      </c>
      <c r="F330" t="s">
        <v>1105</v>
      </c>
      <c r="G330" t="s">
        <v>1107</v>
      </c>
      <c r="H330" t="s">
        <v>30</v>
      </c>
      <c r="I330">
        <v>2650559</v>
      </c>
      <c r="J330">
        <v>747</v>
      </c>
    </row>
    <row r="331" spans="1:10">
      <c r="A331" t="s">
        <v>468</v>
      </c>
      <c r="B331" t="s">
        <v>81</v>
      </c>
      <c r="C331" t="s">
        <v>1108</v>
      </c>
      <c r="D331" t="s">
        <v>1109</v>
      </c>
      <c r="E331" t="s">
        <v>30</v>
      </c>
      <c r="F331" t="s">
        <v>1108</v>
      </c>
      <c r="G331" t="s">
        <v>1110</v>
      </c>
      <c r="H331" t="s">
        <v>30</v>
      </c>
      <c r="I331">
        <v>1249699</v>
      </c>
      <c r="J331">
        <v>603</v>
      </c>
    </row>
    <row r="332" spans="1:10">
      <c r="A332" t="s">
        <v>468</v>
      </c>
      <c r="B332" t="s">
        <v>81</v>
      </c>
      <c r="C332" t="s">
        <v>496</v>
      </c>
      <c r="D332" t="s">
        <v>497</v>
      </c>
      <c r="E332" t="s">
        <v>30</v>
      </c>
      <c r="F332" t="s">
        <v>496</v>
      </c>
      <c r="G332" t="s">
        <v>1111</v>
      </c>
      <c r="H332" t="s">
        <v>30</v>
      </c>
      <c r="I332">
        <v>0</v>
      </c>
      <c r="J332">
        <v>1</v>
      </c>
    </row>
    <row r="333" spans="1:10">
      <c r="A333" t="s">
        <v>468</v>
      </c>
      <c r="B333" t="s">
        <v>81</v>
      </c>
      <c r="C333" t="s">
        <v>498</v>
      </c>
      <c r="D333" t="s">
        <v>499</v>
      </c>
      <c r="E333" t="s">
        <v>30</v>
      </c>
      <c r="F333" t="s">
        <v>498</v>
      </c>
      <c r="G333" t="s">
        <v>1112</v>
      </c>
      <c r="H333" t="s">
        <v>30</v>
      </c>
      <c r="I333">
        <v>1</v>
      </c>
      <c r="J333">
        <v>3</v>
      </c>
    </row>
    <row r="334" spans="1:10">
      <c r="A334" t="s">
        <v>468</v>
      </c>
      <c r="B334" t="s">
        <v>81</v>
      </c>
      <c r="C334" t="s">
        <v>1113</v>
      </c>
      <c r="D334" t="s">
        <v>1114</v>
      </c>
      <c r="E334" t="s">
        <v>30</v>
      </c>
      <c r="F334" t="s">
        <v>1113</v>
      </c>
      <c r="G334" t="s">
        <v>1115</v>
      </c>
      <c r="H334" t="s">
        <v>30</v>
      </c>
      <c r="I334">
        <v>0</v>
      </c>
      <c r="J334">
        <v>1</v>
      </c>
    </row>
    <row r="335" spans="1:10">
      <c r="A335" t="s">
        <v>501</v>
      </c>
      <c r="B335" t="s">
        <v>72</v>
      </c>
      <c r="C335" t="s">
        <v>1116</v>
      </c>
      <c r="D335" t="s">
        <v>1117</v>
      </c>
      <c r="E335" t="s">
        <v>30</v>
      </c>
      <c r="F335" t="s">
        <v>1116</v>
      </c>
      <c r="G335" t="s">
        <v>1118</v>
      </c>
      <c r="H335" t="s">
        <v>30</v>
      </c>
      <c r="I335">
        <v>278218</v>
      </c>
      <c r="J335">
        <v>2036</v>
      </c>
    </row>
    <row r="336" spans="1:10">
      <c r="A336" t="s">
        <v>501</v>
      </c>
      <c r="B336" t="s">
        <v>72</v>
      </c>
      <c r="C336" t="s">
        <v>1119</v>
      </c>
      <c r="D336" t="s">
        <v>1120</v>
      </c>
      <c r="E336" t="s">
        <v>30</v>
      </c>
      <c r="F336" t="s">
        <v>1119</v>
      </c>
      <c r="G336" t="s">
        <v>1121</v>
      </c>
      <c r="H336" t="s">
        <v>30</v>
      </c>
      <c r="I336">
        <v>7430647</v>
      </c>
      <c r="J336">
        <v>117496</v>
      </c>
    </row>
    <row r="337" spans="1:10">
      <c r="A337" t="s">
        <v>501</v>
      </c>
      <c r="B337" t="s">
        <v>72</v>
      </c>
      <c r="C337" t="s">
        <v>1122</v>
      </c>
      <c r="D337" t="s">
        <v>1123</v>
      </c>
      <c r="E337" t="s">
        <v>30</v>
      </c>
      <c r="F337" t="s">
        <v>1122</v>
      </c>
      <c r="G337" t="s">
        <v>1124</v>
      </c>
      <c r="H337" t="s">
        <v>30</v>
      </c>
      <c r="I337">
        <v>247816</v>
      </c>
      <c r="J337">
        <v>1457</v>
      </c>
    </row>
    <row r="338" spans="1:10">
      <c r="A338" t="s">
        <v>501</v>
      </c>
      <c r="B338" t="s">
        <v>72</v>
      </c>
      <c r="C338" t="s">
        <v>1125</v>
      </c>
      <c r="D338" t="s">
        <v>1126</v>
      </c>
      <c r="E338" t="s">
        <v>30</v>
      </c>
      <c r="F338" t="s">
        <v>1125</v>
      </c>
      <c r="G338" t="s">
        <v>1127</v>
      </c>
      <c r="H338" t="s">
        <v>30</v>
      </c>
      <c r="I338">
        <v>170742</v>
      </c>
      <c r="J338">
        <v>1223</v>
      </c>
    </row>
    <row r="339" spans="1:10">
      <c r="A339" t="s">
        <v>501</v>
      </c>
      <c r="B339" t="s">
        <v>72</v>
      </c>
      <c r="C339" t="s">
        <v>1128</v>
      </c>
      <c r="D339" t="s">
        <v>1129</v>
      </c>
      <c r="E339" t="s">
        <v>30</v>
      </c>
      <c r="F339" t="s">
        <v>1128</v>
      </c>
      <c r="G339" t="s">
        <v>1130</v>
      </c>
      <c r="H339" t="s">
        <v>30</v>
      </c>
      <c r="I339">
        <v>176768</v>
      </c>
      <c r="J339">
        <v>580</v>
      </c>
    </row>
    <row r="340" spans="1:10">
      <c r="A340" t="s">
        <v>501</v>
      </c>
      <c r="B340" t="s">
        <v>72</v>
      </c>
      <c r="C340" t="s">
        <v>1131</v>
      </c>
      <c r="D340" t="s">
        <v>1132</v>
      </c>
      <c r="E340" t="s">
        <v>30</v>
      </c>
      <c r="F340" t="s">
        <v>1131</v>
      </c>
      <c r="G340" t="s">
        <v>1133</v>
      </c>
      <c r="H340" t="s">
        <v>30</v>
      </c>
      <c r="I340">
        <v>310851</v>
      </c>
      <c r="J340">
        <v>1917</v>
      </c>
    </row>
    <row r="341" spans="1:10">
      <c r="A341" t="s">
        <v>501</v>
      </c>
      <c r="B341" t="s">
        <v>72</v>
      </c>
      <c r="C341" t="s">
        <v>1134</v>
      </c>
      <c r="D341" t="s">
        <v>1135</v>
      </c>
      <c r="E341" t="s">
        <v>30</v>
      </c>
      <c r="F341" t="s">
        <v>1134</v>
      </c>
      <c r="G341" t="s">
        <v>1136</v>
      </c>
      <c r="H341" t="s">
        <v>30</v>
      </c>
      <c r="I341">
        <v>124158</v>
      </c>
      <c r="J341">
        <v>335</v>
      </c>
    </row>
    <row r="342" spans="1:10">
      <c r="A342" t="s">
        <v>501</v>
      </c>
      <c r="B342" t="s">
        <v>72</v>
      </c>
      <c r="C342" t="s">
        <v>1137</v>
      </c>
      <c r="D342" t="s">
        <v>1138</v>
      </c>
      <c r="E342" t="s">
        <v>30</v>
      </c>
      <c r="F342" t="s">
        <v>1137</v>
      </c>
      <c r="G342" t="s">
        <v>1139</v>
      </c>
      <c r="H342" t="s">
        <v>30</v>
      </c>
      <c r="I342">
        <v>100702</v>
      </c>
      <c r="J342">
        <v>275</v>
      </c>
    </row>
    <row r="343" spans="1:10">
      <c r="A343" t="s">
        <v>501</v>
      </c>
      <c r="B343" t="s">
        <v>72</v>
      </c>
      <c r="C343" t="s">
        <v>1140</v>
      </c>
      <c r="D343" t="s">
        <v>1141</v>
      </c>
      <c r="E343" t="s">
        <v>30</v>
      </c>
      <c r="F343" t="s">
        <v>1140</v>
      </c>
      <c r="G343" t="s">
        <v>1142</v>
      </c>
      <c r="H343" t="s">
        <v>30</v>
      </c>
      <c r="I343">
        <v>69</v>
      </c>
      <c r="J343">
        <v>1</v>
      </c>
    </row>
    <row r="344" spans="1:10">
      <c r="A344" t="s">
        <v>501</v>
      </c>
      <c r="B344" t="s">
        <v>72</v>
      </c>
      <c r="C344" t="s">
        <v>1143</v>
      </c>
      <c r="D344" t="s">
        <v>1144</v>
      </c>
      <c r="E344" t="s">
        <v>30</v>
      </c>
      <c r="F344" t="s">
        <v>1143</v>
      </c>
      <c r="G344" t="s">
        <v>1145</v>
      </c>
      <c r="H344" t="s">
        <v>30</v>
      </c>
      <c r="I344">
        <v>84</v>
      </c>
      <c r="J344">
        <v>2</v>
      </c>
    </row>
    <row r="345" spans="1:10">
      <c r="A345" t="s">
        <v>501</v>
      </c>
      <c r="B345" t="s">
        <v>72</v>
      </c>
      <c r="C345" t="s">
        <v>1146</v>
      </c>
      <c r="D345" t="s">
        <v>1147</v>
      </c>
      <c r="E345" t="s">
        <v>30</v>
      </c>
      <c r="F345" t="s">
        <v>1146</v>
      </c>
      <c r="G345" t="s">
        <v>1148</v>
      </c>
      <c r="H345" t="s">
        <v>30</v>
      </c>
      <c r="I345">
        <v>88</v>
      </c>
      <c r="J345">
        <v>3</v>
      </c>
    </row>
    <row r="346" spans="1:10">
      <c r="A346" t="s">
        <v>501</v>
      </c>
      <c r="B346" t="s">
        <v>72</v>
      </c>
      <c r="C346" t="s">
        <v>1149</v>
      </c>
      <c r="D346" t="s">
        <v>1150</v>
      </c>
      <c r="E346" t="s">
        <v>30</v>
      </c>
      <c r="F346" t="s">
        <v>1149</v>
      </c>
      <c r="G346" t="s">
        <v>1151</v>
      </c>
      <c r="H346" t="s">
        <v>30</v>
      </c>
      <c r="I346">
        <v>278</v>
      </c>
      <c r="J346">
        <v>10</v>
      </c>
    </row>
    <row r="347" spans="1:10">
      <c r="A347" t="s">
        <v>501</v>
      </c>
      <c r="B347" t="s">
        <v>72</v>
      </c>
      <c r="C347" t="s">
        <v>1152</v>
      </c>
      <c r="D347" t="s">
        <v>1153</v>
      </c>
      <c r="E347" t="s">
        <v>30</v>
      </c>
      <c r="F347" t="s">
        <v>1152</v>
      </c>
      <c r="G347" t="s">
        <v>1154</v>
      </c>
      <c r="H347" t="s">
        <v>30</v>
      </c>
      <c r="I347">
        <v>55921</v>
      </c>
      <c r="J347">
        <v>852</v>
      </c>
    </row>
    <row r="348" spans="1:10">
      <c r="A348" t="s">
        <v>501</v>
      </c>
      <c r="B348" t="s">
        <v>72</v>
      </c>
      <c r="C348" t="s">
        <v>1155</v>
      </c>
      <c r="D348" t="s">
        <v>1156</v>
      </c>
      <c r="E348" t="s">
        <v>30</v>
      </c>
      <c r="F348" t="s">
        <v>1155</v>
      </c>
      <c r="G348" t="s">
        <v>1157</v>
      </c>
      <c r="H348" t="s">
        <v>30</v>
      </c>
      <c r="I348">
        <v>101254</v>
      </c>
      <c r="J348">
        <v>552</v>
      </c>
    </row>
    <row r="349" spans="1:10">
      <c r="A349" t="s">
        <v>501</v>
      </c>
      <c r="B349" t="s">
        <v>72</v>
      </c>
      <c r="C349" t="s">
        <v>1158</v>
      </c>
      <c r="D349" t="s">
        <v>1159</v>
      </c>
      <c r="E349" t="s">
        <v>30</v>
      </c>
      <c r="F349" t="s">
        <v>1158</v>
      </c>
      <c r="G349" t="s">
        <v>1160</v>
      </c>
      <c r="H349" t="s">
        <v>30</v>
      </c>
      <c r="I349">
        <v>45425</v>
      </c>
      <c r="J349">
        <v>232</v>
      </c>
    </row>
    <row r="350" spans="1:10">
      <c r="A350" t="s">
        <v>501</v>
      </c>
      <c r="B350" t="s">
        <v>72</v>
      </c>
      <c r="C350" t="s">
        <v>1161</v>
      </c>
      <c r="D350" t="s">
        <v>1162</v>
      </c>
      <c r="E350" t="s">
        <v>30</v>
      </c>
      <c r="F350" t="s">
        <v>1161</v>
      </c>
      <c r="G350" t="s">
        <v>1163</v>
      </c>
      <c r="H350" t="s">
        <v>30</v>
      </c>
      <c r="I350">
        <v>66318</v>
      </c>
      <c r="J350">
        <v>807</v>
      </c>
    </row>
    <row r="351" spans="1:10">
      <c r="A351" t="s">
        <v>501</v>
      </c>
      <c r="B351" t="s">
        <v>52</v>
      </c>
      <c r="C351" t="s">
        <v>1164</v>
      </c>
      <c r="D351" t="s">
        <v>1165</v>
      </c>
      <c r="E351" t="s">
        <v>30</v>
      </c>
      <c r="F351" t="s">
        <v>1164</v>
      </c>
      <c r="G351" t="s">
        <v>1166</v>
      </c>
      <c r="H351" t="s">
        <v>30</v>
      </c>
      <c r="I351">
        <v>493007</v>
      </c>
      <c r="J351">
        <v>6627</v>
      </c>
    </row>
    <row r="352" spans="1:10">
      <c r="A352" t="s">
        <v>501</v>
      </c>
      <c r="B352" t="s">
        <v>52</v>
      </c>
      <c r="C352" t="s">
        <v>1167</v>
      </c>
      <c r="D352" t="s">
        <v>1168</v>
      </c>
      <c r="E352" t="s">
        <v>30</v>
      </c>
      <c r="F352" t="s">
        <v>1167</v>
      </c>
      <c r="G352" t="s">
        <v>1169</v>
      </c>
      <c r="H352" t="s">
        <v>30</v>
      </c>
      <c r="I352">
        <v>364691</v>
      </c>
      <c r="J352">
        <v>1347</v>
      </c>
    </row>
    <row r="353" spans="1:10">
      <c r="A353" t="s">
        <v>501</v>
      </c>
      <c r="B353" t="s">
        <v>52</v>
      </c>
      <c r="C353" t="s">
        <v>1170</v>
      </c>
      <c r="D353" t="s">
        <v>1171</v>
      </c>
      <c r="E353" t="s">
        <v>30</v>
      </c>
      <c r="F353" t="s">
        <v>1170</v>
      </c>
      <c r="G353" t="s">
        <v>1172</v>
      </c>
      <c r="H353" t="s">
        <v>30</v>
      </c>
      <c r="I353">
        <v>126013</v>
      </c>
      <c r="J353">
        <v>1708</v>
      </c>
    </row>
    <row r="354" spans="1:10">
      <c r="A354" t="s">
        <v>501</v>
      </c>
      <c r="B354" t="s">
        <v>52</v>
      </c>
      <c r="C354" t="s">
        <v>1173</v>
      </c>
      <c r="D354" t="s">
        <v>1174</v>
      </c>
      <c r="E354" t="s">
        <v>30</v>
      </c>
      <c r="F354" t="s">
        <v>1173</v>
      </c>
      <c r="G354" t="s">
        <v>1175</v>
      </c>
      <c r="H354" t="s">
        <v>30</v>
      </c>
      <c r="I354">
        <v>3319999</v>
      </c>
      <c r="J354">
        <v>16469</v>
      </c>
    </row>
    <row r="355" spans="1:10">
      <c r="A355" t="s">
        <v>501</v>
      </c>
      <c r="B355" t="s">
        <v>52</v>
      </c>
      <c r="C355" t="s">
        <v>1176</v>
      </c>
      <c r="D355" t="s">
        <v>1177</v>
      </c>
      <c r="E355" t="s">
        <v>30</v>
      </c>
      <c r="F355" t="s">
        <v>1176</v>
      </c>
      <c r="G355" t="s">
        <v>1178</v>
      </c>
      <c r="H355" t="s">
        <v>30</v>
      </c>
      <c r="I355">
        <v>53812</v>
      </c>
      <c r="J355">
        <v>658</v>
      </c>
    </row>
    <row r="356" spans="1:10">
      <c r="A356" t="s">
        <v>501</v>
      </c>
      <c r="B356" t="s">
        <v>52</v>
      </c>
      <c r="C356" t="s">
        <v>1179</v>
      </c>
      <c r="D356" t="s">
        <v>1180</v>
      </c>
      <c r="E356" t="s">
        <v>30</v>
      </c>
      <c r="F356" t="s">
        <v>1179</v>
      </c>
      <c r="G356" t="s">
        <v>1181</v>
      </c>
      <c r="H356" t="s">
        <v>30</v>
      </c>
      <c r="I356">
        <v>1085604</v>
      </c>
      <c r="J356">
        <v>7311</v>
      </c>
    </row>
    <row r="357" spans="1:10">
      <c r="A357" t="s">
        <v>501</v>
      </c>
      <c r="B357" t="s">
        <v>52</v>
      </c>
      <c r="C357" t="s">
        <v>1182</v>
      </c>
      <c r="D357" t="s">
        <v>1183</v>
      </c>
      <c r="E357" t="s">
        <v>30</v>
      </c>
      <c r="F357" t="s">
        <v>1182</v>
      </c>
      <c r="G357" t="s">
        <v>1184</v>
      </c>
      <c r="H357" t="s">
        <v>30</v>
      </c>
      <c r="I357">
        <v>230892</v>
      </c>
      <c r="J357">
        <v>16106</v>
      </c>
    </row>
    <row r="358" spans="1:10">
      <c r="A358" t="s">
        <v>501</v>
      </c>
      <c r="B358" t="s">
        <v>52</v>
      </c>
      <c r="C358" t="s">
        <v>1185</v>
      </c>
      <c r="D358" t="s">
        <v>1186</v>
      </c>
      <c r="E358" t="s">
        <v>30</v>
      </c>
      <c r="F358" t="s">
        <v>1185</v>
      </c>
      <c r="G358" t="s">
        <v>1187</v>
      </c>
      <c r="H358" t="s">
        <v>30</v>
      </c>
      <c r="I358">
        <v>1521296</v>
      </c>
      <c r="J358">
        <v>2507</v>
      </c>
    </row>
    <row r="359" spans="1:10">
      <c r="A359" t="s">
        <v>501</v>
      </c>
      <c r="B359" t="s">
        <v>52</v>
      </c>
      <c r="C359" t="s">
        <v>1188</v>
      </c>
      <c r="D359" t="s">
        <v>1189</v>
      </c>
      <c r="E359" t="s">
        <v>30</v>
      </c>
      <c r="F359" t="s">
        <v>1188</v>
      </c>
      <c r="G359" t="s">
        <v>1190</v>
      </c>
      <c r="H359" t="s">
        <v>30</v>
      </c>
      <c r="I359">
        <v>1660130</v>
      </c>
      <c r="J359">
        <v>5192</v>
      </c>
    </row>
    <row r="360" spans="1:10">
      <c r="A360" t="s">
        <v>501</v>
      </c>
      <c r="B360" t="s">
        <v>52</v>
      </c>
      <c r="C360" t="s">
        <v>1191</v>
      </c>
      <c r="D360" t="s">
        <v>1192</v>
      </c>
      <c r="E360" t="s">
        <v>30</v>
      </c>
      <c r="F360" t="s">
        <v>1191</v>
      </c>
      <c r="G360" t="s">
        <v>1193</v>
      </c>
      <c r="H360" t="s">
        <v>30</v>
      </c>
      <c r="I360">
        <v>43498</v>
      </c>
      <c r="J360">
        <v>142</v>
      </c>
    </row>
    <row r="361" spans="1:10">
      <c r="A361" t="s">
        <v>501</v>
      </c>
      <c r="B361" t="s">
        <v>52</v>
      </c>
      <c r="C361" t="s">
        <v>1194</v>
      </c>
      <c r="D361" t="s">
        <v>1195</v>
      </c>
      <c r="E361" t="s">
        <v>30</v>
      </c>
      <c r="F361" t="s">
        <v>1194</v>
      </c>
      <c r="G361" t="s">
        <v>1196</v>
      </c>
      <c r="H361" t="s">
        <v>30</v>
      </c>
      <c r="I361">
        <v>129718</v>
      </c>
      <c r="J361">
        <v>1553</v>
      </c>
    </row>
    <row r="362" spans="1:10">
      <c r="A362" t="s">
        <v>501</v>
      </c>
      <c r="B362" t="s">
        <v>52</v>
      </c>
      <c r="C362" t="s">
        <v>1197</v>
      </c>
      <c r="D362" t="s">
        <v>1198</v>
      </c>
      <c r="E362" t="s">
        <v>30</v>
      </c>
      <c r="F362" t="s">
        <v>1197</v>
      </c>
      <c r="G362" t="s">
        <v>1199</v>
      </c>
      <c r="H362" t="s">
        <v>30</v>
      </c>
      <c r="I362">
        <v>942415</v>
      </c>
      <c r="J362">
        <v>23592</v>
      </c>
    </row>
    <row r="363" spans="1:10">
      <c r="A363" t="s">
        <v>501</v>
      </c>
      <c r="B363" t="s">
        <v>52</v>
      </c>
      <c r="C363" t="s">
        <v>1200</v>
      </c>
      <c r="D363" t="s">
        <v>1201</v>
      </c>
      <c r="E363" t="s">
        <v>30</v>
      </c>
      <c r="F363" t="s">
        <v>1200</v>
      </c>
      <c r="G363" t="s">
        <v>1202</v>
      </c>
      <c r="H363" t="s">
        <v>30</v>
      </c>
      <c r="I363">
        <v>2367207</v>
      </c>
      <c r="J363">
        <v>6635</v>
      </c>
    </row>
    <row r="364" spans="1:10">
      <c r="A364" t="s">
        <v>501</v>
      </c>
      <c r="B364" t="s">
        <v>52</v>
      </c>
      <c r="C364" t="s">
        <v>1203</v>
      </c>
      <c r="D364" t="s">
        <v>1204</v>
      </c>
      <c r="E364" t="s">
        <v>30</v>
      </c>
      <c r="F364" t="s">
        <v>1203</v>
      </c>
      <c r="G364" t="s">
        <v>1205</v>
      </c>
      <c r="H364" t="s">
        <v>30</v>
      </c>
      <c r="I364">
        <v>185737</v>
      </c>
      <c r="J364">
        <v>1781</v>
      </c>
    </row>
    <row r="365" spans="1:10">
      <c r="A365" t="s">
        <v>501</v>
      </c>
      <c r="B365" t="s">
        <v>52</v>
      </c>
      <c r="C365" t="s">
        <v>1206</v>
      </c>
      <c r="D365" t="s">
        <v>1207</v>
      </c>
      <c r="E365" t="s">
        <v>30</v>
      </c>
      <c r="F365" t="s">
        <v>1206</v>
      </c>
      <c r="G365" t="s">
        <v>1208</v>
      </c>
      <c r="H365" t="s">
        <v>30</v>
      </c>
      <c r="I365">
        <v>502722</v>
      </c>
      <c r="J365">
        <v>1679</v>
      </c>
    </row>
    <row r="366" spans="1:10">
      <c r="A366" t="s">
        <v>501</v>
      </c>
      <c r="B366" t="s">
        <v>52</v>
      </c>
      <c r="C366" t="s">
        <v>1209</v>
      </c>
      <c r="D366" t="s">
        <v>1210</v>
      </c>
      <c r="E366" t="s">
        <v>30</v>
      </c>
      <c r="F366" t="s">
        <v>1209</v>
      </c>
      <c r="G366" t="s">
        <v>1211</v>
      </c>
      <c r="H366" t="s">
        <v>30</v>
      </c>
      <c r="I366">
        <v>649712</v>
      </c>
      <c r="J366">
        <v>10992</v>
      </c>
    </row>
    <row r="367" spans="1:10">
      <c r="A367" t="s">
        <v>502</v>
      </c>
      <c r="B367" t="s">
        <v>52</v>
      </c>
      <c r="C367" t="s">
        <v>503</v>
      </c>
      <c r="D367" t="s">
        <v>504</v>
      </c>
      <c r="E367" t="s">
        <v>30</v>
      </c>
      <c r="F367" t="s">
        <v>503</v>
      </c>
      <c r="G367" t="s">
        <v>505</v>
      </c>
      <c r="H367" t="s">
        <v>30</v>
      </c>
      <c r="I367">
        <v>227</v>
      </c>
      <c r="J367">
        <v>9</v>
      </c>
    </row>
    <row r="368" spans="1:10">
      <c r="A368" t="s">
        <v>502</v>
      </c>
      <c r="B368" t="s">
        <v>52</v>
      </c>
      <c r="C368" t="s">
        <v>1212</v>
      </c>
      <c r="D368" t="s">
        <v>1213</v>
      </c>
      <c r="E368" t="s">
        <v>30</v>
      </c>
      <c r="F368" t="s">
        <v>1212</v>
      </c>
      <c r="G368" t="s">
        <v>1214</v>
      </c>
      <c r="H368" t="s">
        <v>30</v>
      </c>
      <c r="I368">
        <v>4386935</v>
      </c>
      <c r="J368">
        <v>19877</v>
      </c>
    </row>
    <row r="369" spans="1:10">
      <c r="A369" t="s">
        <v>502</v>
      </c>
      <c r="B369" t="s">
        <v>52</v>
      </c>
      <c r="C369" t="s">
        <v>1215</v>
      </c>
      <c r="D369" t="s">
        <v>1216</v>
      </c>
      <c r="E369" t="s">
        <v>30</v>
      </c>
      <c r="F369" t="s">
        <v>1215</v>
      </c>
      <c r="G369" t="s">
        <v>1217</v>
      </c>
      <c r="H369" t="s">
        <v>30</v>
      </c>
      <c r="I369">
        <v>11272929</v>
      </c>
      <c r="J369">
        <v>25697</v>
      </c>
    </row>
    <row r="370" spans="1:10">
      <c r="A370" t="s">
        <v>502</v>
      </c>
      <c r="B370" t="s">
        <v>52</v>
      </c>
      <c r="C370" t="s">
        <v>1218</v>
      </c>
      <c r="D370" t="s">
        <v>1219</v>
      </c>
      <c r="E370" t="s">
        <v>30</v>
      </c>
      <c r="F370" t="s">
        <v>1218</v>
      </c>
      <c r="G370" t="s">
        <v>1220</v>
      </c>
      <c r="H370" t="s">
        <v>30</v>
      </c>
      <c r="I370">
        <v>2374496</v>
      </c>
      <c r="J370">
        <v>6134</v>
      </c>
    </row>
    <row r="371" spans="1:10">
      <c r="A371" t="s">
        <v>502</v>
      </c>
      <c r="B371" t="s">
        <v>52</v>
      </c>
      <c r="C371" t="s">
        <v>1221</v>
      </c>
      <c r="D371" t="s">
        <v>1222</v>
      </c>
      <c r="E371" t="s">
        <v>30</v>
      </c>
      <c r="F371" t="s">
        <v>1221</v>
      </c>
      <c r="G371" t="s">
        <v>1223</v>
      </c>
      <c r="H371" t="s">
        <v>30</v>
      </c>
      <c r="I371">
        <v>2737616</v>
      </c>
      <c r="J371">
        <v>21907</v>
      </c>
    </row>
    <row r="372" spans="1:10">
      <c r="A372" t="s">
        <v>502</v>
      </c>
      <c r="B372" t="s">
        <v>52</v>
      </c>
      <c r="C372" t="s">
        <v>506</v>
      </c>
      <c r="D372" t="s">
        <v>507</v>
      </c>
      <c r="E372" t="s">
        <v>30</v>
      </c>
      <c r="F372" t="s">
        <v>506</v>
      </c>
      <c r="G372" t="s">
        <v>508</v>
      </c>
      <c r="H372" t="s">
        <v>30</v>
      </c>
      <c r="I372">
        <v>139</v>
      </c>
      <c r="J372">
        <v>15</v>
      </c>
    </row>
    <row r="373" spans="1:10">
      <c r="A373" t="s">
        <v>502</v>
      </c>
      <c r="B373" t="s">
        <v>52</v>
      </c>
      <c r="C373" t="s">
        <v>509</v>
      </c>
      <c r="D373" t="s">
        <v>510</v>
      </c>
      <c r="E373" t="s">
        <v>30</v>
      </c>
      <c r="F373" t="s">
        <v>509</v>
      </c>
      <c r="G373" t="s">
        <v>511</v>
      </c>
      <c r="H373" t="s">
        <v>30</v>
      </c>
      <c r="I373">
        <v>52</v>
      </c>
      <c r="J373">
        <v>6</v>
      </c>
    </row>
    <row r="374" spans="1:10">
      <c r="A374" t="s">
        <v>502</v>
      </c>
      <c r="B374" t="s">
        <v>52</v>
      </c>
      <c r="C374" t="s">
        <v>512</v>
      </c>
      <c r="D374" t="s">
        <v>513</v>
      </c>
      <c r="E374" t="s">
        <v>30</v>
      </c>
      <c r="F374" t="s">
        <v>512</v>
      </c>
      <c r="G374" t="s">
        <v>514</v>
      </c>
      <c r="H374" t="s">
        <v>30</v>
      </c>
      <c r="I374">
        <v>121</v>
      </c>
      <c r="J374">
        <v>27</v>
      </c>
    </row>
    <row r="375" spans="1:10">
      <c r="A375" t="s">
        <v>515</v>
      </c>
      <c r="B375" t="s">
        <v>59</v>
      </c>
      <c r="C375" t="s">
        <v>516</v>
      </c>
      <c r="D375" t="s">
        <v>517</v>
      </c>
      <c r="E375" t="s">
        <v>30</v>
      </c>
      <c r="F375" t="s">
        <v>516</v>
      </c>
      <c r="G375" t="s">
        <v>518</v>
      </c>
      <c r="H375" t="s">
        <v>30</v>
      </c>
      <c r="I375">
        <v>300324</v>
      </c>
      <c r="J375">
        <v>2399</v>
      </c>
    </row>
    <row r="376" spans="1:10">
      <c r="A376" t="s">
        <v>515</v>
      </c>
      <c r="B376" t="s">
        <v>59</v>
      </c>
      <c r="C376" t="s">
        <v>1224</v>
      </c>
      <c r="D376" t="s">
        <v>1225</v>
      </c>
      <c r="E376" t="s">
        <v>30</v>
      </c>
      <c r="F376" t="s">
        <v>1224</v>
      </c>
      <c r="G376" t="s">
        <v>1226</v>
      </c>
      <c r="H376" t="s">
        <v>30</v>
      </c>
      <c r="I376">
        <v>296067</v>
      </c>
      <c r="J376">
        <v>2347</v>
      </c>
    </row>
    <row r="377" spans="1:10">
      <c r="A377" t="s">
        <v>515</v>
      </c>
      <c r="B377" t="s">
        <v>72</v>
      </c>
      <c r="C377" t="s">
        <v>519</v>
      </c>
      <c r="D377" t="s">
        <v>520</v>
      </c>
      <c r="E377" t="s">
        <v>125</v>
      </c>
      <c r="F377" t="s">
        <v>519</v>
      </c>
      <c r="G377" t="s">
        <v>521</v>
      </c>
      <c r="H377" t="s">
        <v>125</v>
      </c>
      <c r="I377">
        <v>220247</v>
      </c>
      <c r="J377">
        <v>2040</v>
      </c>
    </row>
    <row r="378" spans="1:10">
      <c r="A378" t="s">
        <v>515</v>
      </c>
      <c r="B378" t="s">
        <v>72</v>
      </c>
      <c r="C378" t="s">
        <v>522</v>
      </c>
      <c r="D378" t="s">
        <v>523</v>
      </c>
      <c r="E378" t="s">
        <v>125</v>
      </c>
      <c r="F378" t="s">
        <v>522</v>
      </c>
      <c r="G378" t="s">
        <v>524</v>
      </c>
      <c r="H378" t="s">
        <v>125</v>
      </c>
      <c r="I378">
        <v>217276</v>
      </c>
      <c r="J378">
        <v>2121</v>
      </c>
    </row>
    <row r="379" spans="1:10">
      <c r="A379" t="s">
        <v>515</v>
      </c>
      <c r="B379" t="s">
        <v>52</v>
      </c>
      <c r="C379" t="s">
        <v>525</v>
      </c>
      <c r="D379" t="s">
        <v>526</v>
      </c>
      <c r="E379" t="s">
        <v>30</v>
      </c>
      <c r="F379" t="s">
        <v>525</v>
      </c>
      <c r="G379" t="s">
        <v>527</v>
      </c>
      <c r="H379" t="s">
        <v>30</v>
      </c>
      <c r="I379">
        <v>2407633</v>
      </c>
      <c r="J379">
        <v>7491</v>
      </c>
    </row>
    <row r="380" spans="1:10">
      <c r="A380" t="s">
        <v>1227</v>
      </c>
      <c r="B380" t="s">
        <v>616</v>
      </c>
      <c r="C380" t="s">
        <v>1228</v>
      </c>
      <c r="D380" t="s">
        <v>1229</v>
      </c>
      <c r="E380" t="s">
        <v>30</v>
      </c>
      <c r="F380" t="s">
        <v>1228</v>
      </c>
      <c r="G380" t="s">
        <v>1230</v>
      </c>
      <c r="H380" t="s">
        <v>30</v>
      </c>
      <c r="I380">
        <v>12381</v>
      </c>
      <c r="J380">
        <v>42</v>
      </c>
    </row>
    <row r="381" spans="1:10">
      <c r="A381" t="s">
        <v>1227</v>
      </c>
      <c r="B381" t="s">
        <v>616</v>
      </c>
      <c r="C381" t="s">
        <v>1231</v>
      </c>
      <c r="D381" t="s">
        <v>1232</v>
      </c>
      <c r="E381" t="s">
        <v>30</v>
      </c>
      <c r="F381" t="s">
        <v>1231</v>
      </c>
      <c r="G381" t="s">
        <v>1233</v>
      </c>
      <c r="H381" t="s">
        <v>30</v>
      </c>
      <c r="I381">
        <v>5079</v>
      </c>
      <c r="J381">
        <v>23</v>
      </c>
    </row>
    <row r="382" spans="1:10">
      <c r="A382" t="s">
        <v>1227</v>
      </c>
      <c r="B382" t="s">
        <v>616</v>
      </c>
      <c r="C382" t="s">
        <v>1234</v>
      </c>
      <c r="D382" t="s">
        <v>1235</v>
      </c>
      <c r="E382" t="s">
        <v>30</v>
      </c>
      <c r="F382" t="s">
        <v>1234</v>
      </c>
      <c r="G382" t="s">
        <v>1236</v>
      </c>
      <c r="H382" t="s">
        <v>30</v>
      </c>
      <c r="I382">
        <v>278771</v>
      </c>
      <c r="J382">
        <v>263</v>
      </c>
    </row>
    <row r="383" spans="1:10">
      <c r="A383" t="s">
        <v>1227</v>
      </c>
      <c r="B383" t="s">
        <v>616</v>
      </c>
      <c r="C383" t="s">
        <v>1237</v>
      </c>
      <c r="D383" t="s">
        <v>1238</v>
      </c>
      <c r="E383" t="s">
        <v>30</v>
      </c>
      <c r="F383" t="s">
        <v>1237</v>
      </c>
      <c r="G383" t="s">
        <v>1239</v>
      </c>
      <c r="H383" t="s">
        <v>30</v>
      </c>
      <c r="I383">
        <v>6378</v>
      </c>
      <c r="J383">
        <v>12</v>
      </c>
    </row>
    <row r="384" spans="1:10">
      <c r="A384" t="s">
        <v>1227</v>
      </c>
      <c r="B384" t="s">
        <v>616</v>
      </c>
      <c r="C384" t="s">
        <v>1240</v>
      </c>
      <c r="D384" t="s">
        <v>1241</v>
      </c>
      <c r="E384" t="s">
        <v>30</v>
      </c>
      <c r="F384" t="s">
        <v>1240</v>
      </c>
      <c r="G384" t="s">
        <v>1242</v>
      </c>
      <c r="H384" t="s">
        <v>30</v>
      </c>
      <c r="I384">
        <v>609880</v>
      </c>
      <c r="J384">
        <v>1931</v>
      </c>
    </row>
    <row r="385" spans="1:10">
      <c r="A385" t="s">
        <v>1227</v>
      </c>
      <c r="B385" t="s">
        <v>864</v>
      </c>
      <c r="C385" t="s">
        <v>1243</v>
      </c>
      <c r="D385" t="s">
        <v>1244</v>
      </c>
      <c r="E385" t="s">
        <v>30</v>
      </c>
      <c r="F385" t="s">
        <v>1243</v>
      </c>
      <c r="G385" t="s">
        <v>1245</v>
      </c>
      <c r="H385" t="s">
        <v>30</v>
      </c>
      <c r="I385">
        <v>172086</v>
      </c>
      <c r="J385">
        <v>1446</v>
      </c>
    </row>
    <row r="386" spans="1:10">
      <c r="A386" t="s">
        <v>1227</v>
      </c>
      <c r="B386" t="s">
        <v>864</v>
      </c>
      <c r="C386" t="s">
        <v>1246</v>
      </c>
      <c r="D386" t="s">
        <v>1247</v>
      </c>
      <c r="E386" t="s">
        <v>30</v>
      </c>
      <c r="F386" t="s">
        <v>1246</v>
      </c>
      <c r="G386" t="s">
        <v>1248</v>
      </c>
      <c r="H386" t="s">
        <v>30</v>
      </c>
      <c r="I386">
        <v>138320</v>
      </c>
      <c r="J386">
        <v>623</v>
      </c>
    </row>
    <row r="387" spans="1:10">
      <c r="A387" t="s">
        <v>528</v>
      </c>
      <c r="B387" t="s">
        <v>529</v>
      </c>
      <c r="C387" t="s">
        <v>530</v>
      </c>
      <c r="D387" t="s">
        <v>531</v>
      </c>
      <c r="E387" t="s">
        <v>30</v>
      </c>
      <c r="F387" t="s">
        <v>530</v>
      </c>
      <c r="G387" t="s">
        <v>532</v>
      </c>
      <c r="H387" t="s">
        <v>30</v>
      </c>
      <c r="I387">
        <v>224</v>
      </c>
      <c r="J387">
        <v>0</v>
      </c>
    </row>
    <row r="388" spans="1:10">
      <c r="A388" t="s">
        <v>528</v>
      </c>
      <c r="B388" t="s">
        <v>533</v>
      </c>
      <c r="C388" t="s">
        <v>534</v>
      </c>
      <c r="D388" t="s">
        <v>535</v>
      </c>
      <c r="E388" t="s">
        <v>30</v>
      </c>
      <c r="F388" t="s">
        <v>534</v>
      </c>
      <c r="G388" t="s">
        <v>536</v>
      </c>
      <c r="H388" t="s">
        <v>30</v>
      </c>
      <c r="I388">
        <v>2191</v>
      </c>
      <c r="J388">
        <v>51</v>
      </c>
    </row>
    <row r="389" spans="1:10">
      <c r="A389" t="s">
        <v>528</v>
      </c>
      <c r="B389" t="s">
        <v>533</v>
      </c>
      <c r="C389" t="s">
        <v>537</v>
      </c>
      <c r="D389" t="s">
        <v>538</v>
      </c>
      <c r="E389" t="s">
        <v>30</v>
      </c>
      <c r="F389" t="s">
        <v>537</v>
      </c>
      <c r="G389" t="s">
        <v>539</v>
      </c>
      <c r="H389" t="s">
        <v>30</v>
      </c>
      <c r="I389">
        <v>36</v>
      </c>
      <c r="J389">
        <v>2</v>
      </c>
    </row>
    <row r="390" spans="1:10">
      <c r="A390" t="s">
        <v>528</v>
      </c>
      <c r="B390" t="s">
        <v>533</v>
      </c>
      <c r="C390" t="s">
        <v>540</v>
      </c>
      <c r="D390" t="s">
        <v>541</v>
      </c>
      <c r="E390" t="s">
        <v>30</v>
      </c>
      <c r="F390" t="s">
        <v>540</v>
      </c>
      <c r="G390" t="s">
        <v>542</v>
      </c>
      <c r="H390" t="s">
        <v>30</v>
      </c>
      <c r="I390">
        <v>93</v>
      </c>
      <c r="J390">
        <v>1</v>
      </c>
    </row>
    <row r="391" spans="1:10">
      <c r="A391" t="s">
        <v>528</v>
      </c>
      <c r="B391" t="s">
        <v>533</v>
      </c>
      <c r="C391" t="s">
        <v>543</v>
      </c>
      <c r="D391" t="s">
        <v>544</v>
      </c>
      <c r="E391" t="s">
        <v>30</v>
      </c>
      <c r="F391" t="s">
        <v>543</v>
      </c>
      <c r="G391" t="s">
        <v>545</v>
      </c>
      <c r="H391" t="s">
        <v>30</v>
      </c>
      <c r="I391">
        <v>2358</v>
      </c>
      <c r="J391">
        <v>21</v>
      </c>
    </row>
    <row r="392" spans="1:10">
      <c r="A392" t="s">
        <v>1249</v>
      </c>
      <c r="B392" t="s">
        <v>1250</v>
      </c>
      <c r="C392" t="s">
        <v>1251</v>
      </c>
      <c r="D392" t="s">
        <v>1252</v>
      </c>
      <c r="E392" t="s">
        <v>30</v>
      </c>
      <c r="F392" t="s">
        <v>1251</v>
      </c>
      <c r="G392" t="s">
        <v>1253</v>
      </c>
      <c r="H392" t="s">
        <v>30</v>
      </c>
      <c r="I392">
        <v>0</v>
      </c>
      <c r="J392">
        <v>1</v>
      </c>
    </row>
  </sheetData>
  <autoFilter ref="A1:J2" xr:uid="{00000000-0009-0000-0000-000000000000}"/>
  <conditionalFormatting sqref="C1:C2">
    <cfRule type="duplicateValues" dxfId="2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9" sqref="C9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1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6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20" t="s">
        <v>44</v>
      </c>
      <c r="B21" t="s">
        <v>24</v>
      </c>
    </row>
    <row r="22" spans="1:2">
      <c r="A22" s="20" t="s">
        <v>45</v>
      </c>
      <c r="B22" t="s">
        <v>24</v>
      </c>
    </row>
    <row r="23" spans="1:2">
      <c r="A23" s="20" t="s">
        <v>43</v>
      </c>
    </row>
    <row r="24" spans="1:2">
      <c r="A24" s="26" t="s">
        <v>50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115</v>
      </c>
      <c r="J2">
        <f t="shared" ref="J2:J65" si="9">bd_clicks</f>
        <v>111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0.38850000000000001</v>
      </c>
      <c r="N2" s="4">
        <f>IF(E2="Dynamic Click",J2*L2,L2*$I2/1000)</f>
        <v>2.7750000000000004</v>
      </c>
    </row>
    <row r="3" spans="1:14">
      <c r="A3" t="str">
        <f t="shared" si="0"/>
        <v>201907:almapbbdo:alp_pegn:display:alcance:dcm:todos</v>
      </c>
      <c r="B3" t="str">
        <f t="shared" si="1"/>
        <v>BR Globo</v>
      </c>
      <c r="C3" t="str">
        <f t="shared" si="2"/>
        <v>oct19:1920x1080:globo.com:pegn:whitelist:abc_as_25-54_anos_segmentado:comeco-do-dia:awareness:alp_pegn:patrocinio</v>
      </c>
      <c r="D3" t="str">
        <f t="shared" si="3"/>
        <v>257740687</v>
      </c>
      <c r="E3" t="str">
        <f t="shared" si="4"/>
        <v>Rich Media display banner</v>
      </c>
      <c r="F3" t="str">
        <f t="shared" si="5"/>
        <v>oct19:1920x1080:globo.com:pegn:whitelist:abc_as_25-54_anos_segmentado:comeco-do-dia:awareness:alp_pegn:patrocinio</v>
      </c>
      <c r="G3" t="str">
        <f t="shared" si="6"/>
        <v>453505155</v>
      </c>
      <c r="H3" t="str">
        <f t="shared" si="7"/>
        <v>In-Stream Video</v>
      </c>
      <c r="I3">
        <f t="shared" si="8"/>
        <v>35729</v>
      </c>
      <c r="J3">
        <f t="shared" si="9"/>
        <v>590</v>
      </c>
      <c r="K3" s="4">
        <f t="shared" si="10"/>
        <v>0.6</v>
      </c>
      <c r="L3">
        <f t="shared" si="11"/>
        <v>0.35</v>
      </c>
      <c r="M3" s="4">
        <f t="shared" si="12"/>
        <v>21.437399999999997</v>
      </c>
      <c r="N3" s="4">
        <f t="shared" ref="N3:N34" si="13">IF(E3="Dynamic Click",J3*L3,L3*$I3/1000)</f>
        <v>12.50515</v>
      </c>
    </row>
    <row r="4" spans="1:14">
      <c r="A4" t="str">
        <f t="shared" si="0"/>
        <v>201907:almapbbdo:alp_pegn:display:alcance:dcm:todos</v>
      </c>
      <c r="B4" t="str">
        <f t="shared" si="1"/>
        <v>BR Globo</v>
      </c>
      <c r="C4" t="str">
        <f t="shared" si="2"/>
        <v>oct19:1920x1080:globo.com:pegn:whitelist:abc_as_25-54_anos_segmentado:fim-do-dia:awareness:alp_pegn:patrocinio</v>
      </c>
      <c r="D4" t="str">
        <f t="shared" si="3"/>
        <v>257741341</v>
      </c>
      <c r="E4" t="str">
        <f t="shared" si="4"/>
        <v>Rich Media display banner</v>
      </c>
      <c r="F4" t="str">
        <f t="shared" si="5"/>
        <v>oct19:1920x1080:globo.com:pegn:whitelist:abc_as_25-54_anos_segmentado:fim-do-dia:awareness:alp_pegn:patrocinio</v>
      </c>
      <c r="G4" t="str">
        <f t="shared" si="6"/>
        <v>453564593</v>
      </c>
      <c r="H4" t="str">
        <f t="shared" si="7"/>
        <v>In-Stream Video</v>
      </c>
      <c r="I4">
        <f t="shared" si="8"/>
        <v>31469</v>
      </c>
      <c r="J4">
        <f t="shared" si="9"/>
        <v>644</v>
      </c>
      <c r="K4" s="4">
        <f t="shared" si="10"/>
        <v>0.6</v>
      </c>
      <c r="L4">
        <f t="shared" si="11"/>
        <v>0.35</v>
      </c>
      <c r="M4" s="4">
        <f t="shared" si="12"/>
        <v>18.881399999999999</v>
      </c>
      <c r="N4" s="4">
        <f t="shared" si="13"/>
        <v>11.014149999999999</v>
      </c>
    </row>
    <row r="5" spans="1:14">
      <c r="A5" t="str">
        <f t="shared" si="0"/>
        <v>201907:almapbbdo:alp_pegn:display:alcance:dcm:todos</v>
      </c>
      <c r="B5" t="str">
        <f t="shared" si="1"/>
        <v>BR Globo</v>
      </c>
      <c r="C5" t="str">
        <f t="shared" si="2"/>
        <v>oct19:300x250:globo.com:pegn:whitelist:abc_as_25-54_anos_segmentado:novacielo-danilo:awareness:alp_pegn:patrocinio</v>
      </c>
      <c r="D5" t="str">
        <f t="shared" si="3"/>
        <v>257411987</v>
      </c>
      <c r="E5" t="str">
        <f t="shared" si="4"/>
        <v>Standard</v>
      </c>
      <c r="F5" t="str">
        <f t="shared" si="5"/>
        <v>oct19:300x250:globo.com:pegn:whitelist:abc_as_25-54_anos_segmentado:novacielo-danilo:awareness:alp_pegn:patrocinio</v>
      </c>
      <c r="G5" t="str">
        <f t="shared" si="6"/>
        <v>453593218</v>
      </c>
      <c r="H5" t="str">
        <f t="shared" si="7"/>
        <v>Display</v>
      </c>
      <c r="I5">
        <f t="shared" si="8"/>
        <v>36572</v>
      </c>
      <c r="J5">
        <f t="shared" si="9"/>
        <v>65</v>
      </c>
      <c r="K5" s="4">
        <f t="shared" si="10"/>
        <v>0.04</v>
      </c>
      <c r="L5">
        <f t="shared" si="11"/>
        <v>0.1</v>
      </c>
      <c r="M5" s="4">
        <f t="shared" si="12"/>
        <v>1.4628800000000002</v>
      </c>
      <c r="N5" s="4">
        <f t="shared" si="13"/>
        <v>3.6572000000000005</v>
      </c>
    </row>
    <row r="6" spans="1:14">
      <c r="A6" t="str">
        <f t="shared" si="0"/>
        <v>201907:almapbbdo:alp_pegn:display:alcance:dcm:todos</v>
      </c>
      <c r="B6" t="str">
        <f t="shared" si="1"/>
        <v>BR Globo</v>
      </c>
      <c r="C6" t="str">
        <f t="shared" si="2"/>
        <v>oct19:300x250:globo.com:pegn:whitelist:abc_as_25-54_anos_segmentado:novacielo-marcello:awareness:alp_pegn:patrocinio</v>
      </c>
      <c r="D6" t="str">
        <f t="shared" si="3"/>
        <v>257744935</v>
      </c>
      <c r="E6" t="str">
        <f t="shared" si="4"/>
        <v>Standard</v>
      </c>
      <c r="F6" t="str">
        <f t="shared" si="5"/>
        <v>oct19:300x250:globo.com:pegn:whitelist:abc_as_25-54_anos_segmentado:novacielo-marcello:awareness:alp_pegn:patrocinio</v>
      </c>
      <c r="G6" t="str">
        <f t="shared" si="6"/>
        <v>453594037</v>
      </c>
      <c r="H6" t="str">
        <f t="shared" si="7"/>
        <v>Display</v>
      </c>
      <c r="I6">
        <f t="shared" si="8"/>
        <v>30521</v>
      </c>
      <c r="J6">
        <f t="shared" si="9"/>
        <v>27</v>
      </c>
      <c r="K6" s="4">
        <f t="shared" si="10"/>
        <v>0.04</v>
      </c>
      <c r="L6">
        <f t="shared" si="11"/>
        <v>0.1</v>
      </c>
      <c r="M6" s="4">
        <f t="shared" si="12"/>
        <v>1.2208399999999999</v>
      </c>
      <c r="N6" s="4">
        <f t="shared" si="13"/>
        <v>3.0521000000000003</v>
      </c>
    </row>
    <row r="7" spans="1:14">
      <c r="A7" t="str">
        <f t="shared" si="0"/>
        <v>201907:almapbbdo:alp_pegn:display:alcance:dcm:todos</v>
      </c>
      <c r="B7" t="str">
        <f t="shared" si="1"/>
        <v>BR Globo</v>
      </c>
      <c r="C7" t="str">
        <f t="shared" si="2"/>
        <v>oct19:300x250:globo.com:pegn:whitelist:abc_as_25-54_anos_segmentado:novacielo-pedro:awareness:alp_pegn:patrocinio</v>
      </c>
      <c r="D7" t="str">
        <f t="shared" si="3"/>
        <v>257837622</v>
      </c>
      <c r="E7" t="str">
        <f t="shared" si="4"/>
        <v>Standard</v>
      </c>
      <c r="F7" t="str">
        <f t="shared" si="5"/>
        <v>oct19:300x250:globo.com:pegn:whitelist:abc_as_25-54_anos_segmentado:novacielo-pedro:awareness:alp_pegn:patrocinio</v>
      </c>
      <c r="G7" t="str">
        <f t="shared" si="6"/>
        <v>453565688</v>
      </c>
      <c r="H7" t="str">
        <f t="shared" si="7"/>
        <v>Display</v>
      </c>
      <c r="I7">
        <f t="shared" si="8"/>
        <v>45912</v>
      </c>
      <c r="J7">
        <f t="shared" si="9"/>
        <v>64</v>
      </c>
      <c r="K7" s="4">
        <f t="shared" si="10"/>
        <v>0.04</v>
      </c>
      <c r="L7">
        <f t="shared" si="11"/>
        <v>0.1</v>
      </c>
      <c r="M7" s="4">
        <f t="shared" si="12"/>
        <v>1.8364800000000001</v>
      </c>
      <c r="N7" s="4">
        <f t="shared" si="13"/>
        <v>4.5911999999999997</v>
      </c>
    </row>
    <row r="8" spans="1:14">
      <c r="A8" t="str">
        <f t="shared" si="0"/>
        <v>201907:almapbbdo:alp_pegn:display:alcance:dcm:todos</v>
      </c>
      <c r="B8" t="str">
        <f t="shared" si="1"/>
        <v>BR Globo</v>
      </c>
      <c r="C8" t="str">
        <f t="shared" si="2"/>
        <v>oct19:300x250:globo.com:pegn:whitelist:abc_as_25-54_anos_segmentado:novacielo-rita:awareness:alp_pegn:patrocinio</v>
      </c>
      <c r="D8" t="str">
        <f t="shared" si="3"/>
        <v>257415686</v>
      </c>
      <c r="E8" t="str">
        <f t="shared" si="4"/>
        <v>Standard</v>
      </c>
      <c r="F8" t="str">
        <f t="shared" si="5"/>
        <v>oct19:300x250:globo.com:pegn:whitelist:abc_as_25-54_anos_segmentado:novacielo-rita:awareness:alp_pegn:patrocinio</v>
      </c>
      <c r="G8" t="str">
        <f t="shared" si="6"/>
        <v>453510915</v>
      </c>
      <c r="H8" t="str">
        <f t="shared" si="7"/>
        <v>Display</v>
      </c>
      <c r="I8">
        <f t="shared" si="8"/>
        <v>139944</v>
      </c>
      <c r="J8">
        <f t="shared" si="9"/>
        <v>178</v>
      </c>
      <c r="K8" s="4">
        <f t="shared" si="10"/>
        <v>0.04</v>
      </c>
      <c r="L8">
        <f t="shared" si="11"/>
        <v>0.1</v>
      </c>
      <c r="M8" s="4">
        <f t="shared" si="12"/>
        <v>5.5977600000000001</v>
      </c>
      <c r="N8" s="4">
        <f t="shared" si="13"/>
        <v>13.994400000000001</v>
      </c>
    </row>
    <row r="9" spans="1:14">
      <c r="A9" t="str">
        <f t="shared" si="0"/>
        <v>201907:almapbbdo:alp_pegn:display:alcance:dcm:todos</v>
      </c>
      <c r="B9" t="str">
        <f t="shared" si="1"/>
        <v>BR Globo</v>
      </c>
      <c r="C9" t="str">
        <f t="shared" si="2"/>
        <v>oct19:300x250:globo.com:pegn:whitelist:abc_as_25-54_anos_segmentado:novacielo-taxazero-danilo:consideracao:alp_pegn:patrocinio</v>
      </c>
      <c r="D9" t="str">
        <f t="shared" si="3"/>
        <v>257749744</v>
      </c>
      <c r="E9" t="str">
        <f t="shared" si="4"/>
        <v>Standard</v>
      </c>
      <c r="F9" t="str">
        <f t="shared" si="5"/>
        <v>oct19:300x250:globo.com:pegn:whitelist:abc_as_25-54_anos_segmentado:novacielo-taxazero-danilo:consideracao:alp_pegn:patrocinio</v>
      </c>
      <c r="G9" t="str">
        <f t="shared" si="6"/>
        <v>453511152</v>
      </c>
      <c r="H9" t="str">
        <f t="shared" si="7"/>
        <v>Display</v>
      </c>
      <c r="I9">
        <f t="shared" si="8"/>
        <v>43683</v>
      </c>
      <c r="J9">
        <f t="shared" si="9"/>
        <v>43</v>
      </c>
      <c r="K9" s="4">
        <f t="shared" si="10"/>
        <v>0.04</v>
      </c>
      <c r="L9">
        <f t="shared" si="11"/>
        <v>0.1</v>
      </c>
      <c r="M9" s="4">
        <f t="shared" si="12"/>
        <v>1.74732</v>
      </c>
      <c r="N9" s="4">
        <f t="shared" si="13"/>
        <v>4.3683000000000005</v>
      </c>
    </row>
    <row r="10" spans="1:14">
      <c r="A10" t="str">
        <f t="shared" si="0"/>
        <v>201907:almapbbdo:alp_pegn:display:alcance:dcm:todos</v>
      </c>
      <c r="B10" t="str">
        <f t="shared" si="1"/>
        <v>BR Globo</v>
      </c>
      <c r="C10" t="str">
        <f t="shared" si="2"/>
        <v>oct19:300x250:globo.com:pegn:whitelist:abc_as_25-54_anos_segmentado:novacielo-taxazero-marcello:consideracao:alp_pegn:patrocinio</v>
      </c>
      <c r="D10" t="str">
        <f t="shared" si="3"/>
        <v>257841900</v>
      </c>
      <c r="E10" t="str">
        <f t="shared" si="4"/>
        <v>Standard</v>
      </c>
      <c r="F10" t="str">
        <f t="shared" si="5"/>
        <v>oct19:300x250:globo.com:pegn:whitelist:abc_as_25-54_anos_segmentado:novacielo-taxazero-marcello:consideracao:alp_pegn:patrocinio</v>
      </c>
      <c r="G10" t="str">
        <f t="shared" si="6"/>
        <v>453511608</v>
      </c>
      <c r="H10" t="str">
        <f t="shared" si="7"/>
        <v>Display</v>
      </c>
      <c r="I10">
        <f t="shared" si="8"/>
        <v>33493</v>
      </c>
      <c r="J10">
        <f t="shared" si="9"/>
        <v>52</v>
      </c>
      <c r="K10" s="4">
        <f t="shared" si="10"/>
        <v>0.04</v>
      </c>
      <c r="L10">
        <f t="shared" si="11"/>
        <v>0.1</v>
      </c>
      <c r="M10" s="4">
        <f t="shared" si="12"/>
        <v>1.33972</v>
      </c>
      <c r="N10" s="4">
        <f t="shared" si="13"/>
        <v>3.3493000000000004</v>
      </c>
    </row>
    <row r="11" spans="1:14">
      <c r="A11" t="str">
        <f t="shared" si="0"/>
        <v>201907:almapbbdo:alp_pegn:display:alcance:dcm:todos</v>
      </c>
      <c r="B11" t="str">
        <f t="shared" si="1"/>
        <v>BR Globo</v>
      </c>
      <c r="C11" t="str">
        <f t="shared" si="2"/>
        <v>oct19:300x250:globo.com:pegn:whitelist:abc_as_25-54_anos_segmentado:novacielo-taxazero-pedro:consideracao:alp_pegn:patrocinio</v>
      </c>
      <c r="D11" t="str">
        <f t="shared" si="3"/>
        <v>257418332</v>
      </c>
      <c r="E11" t="str">
        <f t="shared" si="4"/>
        <v>Standard</v>
      </c>
      <c r="F11" t="str">
        <f t="shared" si="5"/>
        <v>oct19:300x250:globo.com:pegn:whitelist:abc_as_25-54_anos_segmentado:novacielo-taxazero-pedro:consideracao:alp_pegn:patrocinio</v>
      </c>
      <c r="G11" t="str">
        <f t="shared" si="6"/>
        <v>453599812</v>
      </c>
      <c r="H11" t="str">
        <f t="shared" si="7"/>
        <v>Display</v>
      </c>
      <c r="I11">
        <f t="shared" si="8"/>
        <v>133705</v>
      </c>
      <c r="J11">
        <f t="shared" si="9"/>
        <v>398</v>
      </c>
      <c r="K11" s="4">
        <f t="shared" si="10"/>
        <v>0.04</v>
      </c>
      <c r="L11">
        <f t="shared" si="11"/>
        <v>0.1</v>
      </c>
      <c r="M11" s="4">
        <f t="shared" si="12"/>
        <v>5.3481999999999994</v>
      </c>
      <c r="N11" s="4">
        <f t="shared" si="13"/>
        <v>13.3705</v>
      </c>
    </row>
    <row r="12" spans="1:14">
      <c r="A12" t="str">
        <f t="shared" si="0"/>
        <v>201907:almapbbdo:alp_pegn:display:alcance:dcm:todos</v>
      </c>
      <c r="B12" t="str">
        <f t="shared" si="1"/>
        <v>BR Globo</v>
      </c>
      <c r="C12" t="str">
        <f t="shared" si="2"/>
        <v>oct19:300x250:globo.com:pegn:whitelist:abc_as_25-54_anos_segmentado:novacielo-taxazero-rita:consideracao:alp_pegn:patrocinio</v>
      </c>
      <c r="D12" t="str">
        <f t="shared" si="3"/>
        <v>257420804</v>
      </c>
      <c r="E12" t="str">
        <f t="shared" si="4"/>
        <v>Standard</v>
      </c>
      <c r="F12" t="str">
        <f t="shared" si="5"/>
        <v>oct19:300x250:globo.com:pegn:whitelist:abc_as_25-54_anos_segmentado:novacielo-taxazero-rita:consideracao:alp_pegn:patrocinio</v>
      </c>
      <c r="G12" t="str">
        <f t="shared" si="6"/>
        <v>453601009</v>
      </c>
      <c r="H12" t="str">
        <f t="shared" si="7"/>
        <v>Display</v>
      </c>
      <c r="I12">
        <f t="shared" si="8"/>
        <v>119572</v>
      </c>
      <c r="J12">
        <f t="shared" si="9"/>
        <v>164</v>
      </c>
      <c r="K12" s="4">
        <f t="shared" si="10"/>
        <v>0.04</v>
      </c>
      <c r="L12">
        <f t="shared" si="11"/>
        <v>0.1</v>
      </c>
      <c r="M12" s="4">
        <f t="shared" si="12"/>
        <v>4.7828800000000005</v>
      </c>
      <c r="N12" s="4">
        <f t="shared" si="13"/>
        <v>11.9572</v>
      </c>
    </row>
    <row r="13" spans="1:14">
      <c r="A13" t="str">
        <f t="shared" si="0"/>
        <v>201907:almapbbdo:alp_pegn:display:alcance:dcm:todos</v>
      </c>
      <c r="B13" t="str">
        <f t="shared" si="1"/>
        <v>BR Globo</v>
      </c>
      <c r="C13" t="str">
        <f t="shared" si="2"/>
        <v>oct19:300x600:globo.com:pegn:whitelist:abc_as_25-54_anos_segmentado:novacielo-danilo:awareness:alp_pegn:patrocinio</v>
      </c>
      <c r="D13" t="str">
        <f t="shared" si="3"/>
        <v>257412509</v>
      </c>
      <c r="E13" t="str">
        <f t="shared" si="4"/>
        <v>Standard</v>
      </c>
      <c r="F13" t="str">
        <f t="shared" si="5"/>
        <v>oct19:300x600:globo.com:pegn:whitelist:abc_as_25-54_anos_segmentado:novacielo-danilo:awareness:alp_pegn:patrocinio</v>
      </c>
      <c r="G13" t="str">
        <f t="shared" si="6"/>
        <v>453593578</v>
      </c>
      <c r="H13" t="str">
        <f t="shared" si="7"/>
        <v>Display</v>
      </c>
      <c r="I13">
        <f t="shared" si="8"/>
        <v>1</v>
      </c>
      <c r="J13">
        <f t="shared" si="9"/>
        <v>1</v>
      </c>
      <c r="K13" s="4">
        <f t="shared" si="10"/>
        <v>0.04</v>
      </c>
      <c r="L13">
        <f t="shared" si="11"/>
        <v>0.1</v>
      </c>
      <c r="M13" s="4">
        <f t="shared" si="12"/>
        <v>4.0000000000000003E-5</v>
      </c>
      <c r="N13" s="4">
        <f t="shared" si="13"/>
        <v>1E-4</v>
      </c>
    </row>
    <row r="14" spans="1:14">
      <c r="A14" t="str">
        <f t="shared" si="0"/>
        <v>201907:almapbbdo:alp_pegn:display:alcance:dcm:todos</v>
      </c>
      <c r="B14" t="str">
        <f t="shared" si="1"/>
        <v>BR Globo</v>
      </c>
      <c r="C14" t="str">
        <f t="shared" si="2"/>
        <v>oct19:300x600:globo.com:pegn:whitelist:abc_as_25-54_anos_segmentado:novacielo-pedro:awareness:alp_pegn:patrocinio</v>
      </c>
      <c r="D14" t="str">
        <f t="shared" si="3"/>
        <v>257746852</v>
      </c>
      <c r="E14" t="str">
        <f t="shared" si="4"/>
        <v>Standard</v>
      </c>
      <c r="F14" t="str">
        <f t="shared" si="5"/>
        <v>oct19:300x600:globo.com:pegn:whitelist:abc_as_25-54_anos_segmentado:novacielo-pedro:awareness:alp_pegn:patrocinio</v>
      </c>
      <c r="G14" t="str">
        <f t="shared" si="6"/>
        <v>453597136</v>
      </c>
      <c r="H14" t="str">
        <f t="shared" si="7"/>
        <v>Display</v>
      </c>
      <c r="I14">
        <f t="shared" si="8"/>
        <v>1</v>
      </c>
      <c r="J14">
        <f t="shared" si="9"/>
        <v>1</v>
      </c>
      <c r="K14" s="4">
        <f t="shared" si="10"/>
        <v>0.04</v>
      </c>
      <c r="L14">
        <f t="shared" si="11"/>
        <v>0.1</v>
      </c>
      <c r="M14" s="4">
        <f t="shared" si="12"/>
        <v>4.0000000000000003E-5</v>
      </c>
      <c r="N14" s="4">
        <f t="shared" si="13"/>
        <v>1E-4</v>
      </c>
    </row>
    <row r="15" spans="1:14">
      <c r="A15" t="str">
        <f t="shared" si="0"/>
        <v>201907:almapbbdo:alp_pegn:display:alcance:dcm:todos</v>
      </c>
      <c r="B15" t="str">
        <f t="shared" si="1"/>
        <v>BR Globo</v>
      </c>
      <c r="C15" t="str">
        <f t="shared" si="2"/>
        <v>oct19:300x600:globo.com:pegn:whitelist:abc_as_25-54_anos_segmentado:novacielo-taxazero-rita:consideracao:alp_pegn:patrocinio</v>
      </c>
      <c r="D15" t="str">
        <f t="shared" si="3"/>
        <v>257419121</v>
      </c>
      <c r="E15" t="str">
        <f t="shared" si="4"/>
        <v>Standard</v>
      </c>
      <c r="F15" t="str">
        <f t="shared" si="5"/>
        <v>oct19:300x600:globo.com:pegn:whitelist:abc_as_25-54_anos_segmentado:novacielo-taxazero-rita:consideracao:alp_pegn:patrocinio</v>
      </c>
      <c r="G15" t="str">
        <f t="shared" si="6"/>
        <v>453601273</v>
      </c>
      <c r="H15" t="str">
        <f t="shared" si="7"/>
        <v>Display</v>
      </c>
      <c r="I15">
        <f t="shared" si="8"/>
        <v>3</v>
      </c>
      <c r="J15">
        <f t="shared" si="9"/>
        <v>1</v>
      </c>
      <c r="K15" s="4">
        <f t="shared" si="10"/>
        <v>0.04</v>
      </c>
      <c r="L15">
        <f t="shared" si="11"/>
        <v>0.1</v>
      </c>
      <c r="M15" s="4">
        <f t="shared" si="12"/>
        <v>1.1999999999999999E-4</v>
      </c>
      <c r="N15" s="4">
        <f t="shared" si="13"/>
        <v>3.0000000000000003E-4</v>
      </c>
    </row>
    <row r="16" spans="1:14">
      <c r="A16" t="str">
        <f t="shared" si="0"/>
        <v>201907:almapbbdo:alp_pegn:display:alcance:dcm:todos</v>
      </c>
      <c r="B16" t="str">
        <f t="shared" si="1"/>
        <v>BR Globo</v>
      </c>
      <c r="C16" t="str">
        <f t="shared" si="2"/>
        <v>oct19:970x250:globo.com:pegn:whitelist:abc_as_25-54_anos_segmentado:novacielo-taxazero-danilo:consideracao:alp_pegn:patrocinio</v>
      </c>
      <c r="D16" t="str">
        <f t="shared" si="3"/>
        <v>257839407</v>
      </c>
      <c r="E16" t="str">
        <f t="shared" si="4"/>
        <v>Standard</v>
      </c>
      <c r="F16" t="str">
        <f t="shared" si="5"/>
        <v>oct19:970x250:globo.com:pegn:whitelist:abc_as_25-54_anos_segmentado:novacielo-taxazero-danilo:consideracao:alp_pegn:patrocinio</v>
      </c>
      <c r="G16" t="str">
        <f t="shared" si="6"/>
        <v>453568499</v>
      </c>
      <c r="H16" t="str">
        <f t="shared" si="7"/>
        <v>Display</v>
      </c>
      <c r="I16">
        <f t="shared" si="8"/>
        <v>128401</v>
      </c>
      <c r="J16">
        <f t="shared" si="9"/>
        <v>24</v>
      </c>
      <c r="K16" s="4">
        <f t="shared" si="10"/>
        <v>0.04</v>
      </c>
      <c r="L16">
        <f t="shared" si="11"/>
        <v>0.1</v>
      </c>
      <c r="M16" s="4">
        <f t="shared" si="12"/>
        <v>5.1360400000000004</v>
      </c>
      <c r="N16" s="4">
        <f t="shared" si="13"/>
        <v>12.8401</v>
      </c>
    </row>
    <row r="17" spans="1:14">
      <c r="A17" t="str">
        <f t="shared" si="0"/>
        <v>201907:almapbbdo:alp_pegn:display:alcance:dcm:todos</v>
      </c>
      <c r="B17" t="str">
        <f t="shared" si="1"/>
        <v>BR Globo</v>
      </c>
      <c r="C17" t="str">
        <f t="shared" si="2"/>
        <v>oct19:970x250:globo.com:pegn:whitelist:abc_as_25-54_anos_segmentado:novacielo-taxazero-marcello:consideracao:alp_pegn:patrocinio</v>
      </c>
      <c r="D17" t="str">
        <f t="shared" si="3"/>
        <v>257419343</v>
      </c>
      <c r="E17" t="str">
        <f t="shared" si="4"/>
        <v>Default</v>
      </c>
      <c r="F17" t="str">
        <f t="shared" si="5"/>
        <v>970x250 Default Web Ad</v>
      </c>
      <c r="G17" t="str">
        <f t="shared" si="6"/>
        <v>447698825</v>
      </c>
      <c r="H17" t="str">
        <f t="shared" si="7"/>
        <v>Display</v>
      </c>
      <c r="I17">
        <f t="shared" si="8"/>
        <v>1</v>
      </c>
      <c r="J17">
        <f t="shared" si="9"/>
        <v>0</v>
      </c>
      <c r="K17" s="4">
        <f t="shared" si="10"/>
        <v>0.04</v>
      </c>
      <c r="L17">
        <f t="shared" si="11"/>
        <v>0.1</v>
      </c>
      <c r="M17" s="4">
        <f t="shared" si="12"/>
        <v>4.0000000000000003E-5</v>
      </c>
      <c r="N17" s="4">
        <f t="shared" si="13"/>
        <v>1E-4</v>
      </c>
    </row>
    <row r="18" spans="1:14">
      <c r="A18" t="str">
        <f t="shared" si="0"/>
        <v>201907:almapbbdo:alp_pegn:display:alcance:dcm:todos</v>
      </c>
      <c r="B18" t="str">
        <f t="shared" si="1"/>
        <v>BR Globo</v>
      </c>
      <c r="C18" t="str">
        <f t="shared" si="2"/>
        <v>oct19:970x250:globo.com:pegn:whitelist:abc_as_25-54_anos_segmentado:novacielo-taxazero-marcello:consideracao:alp_pegn:patrocinio</v>
      </c>
      <c r="D18" t="str">
        <f t="shared" si="3"/>
        <v>257419343</v>
      </c>
      <c r="E18" t="str">
        <f t="shared" si="4"/>
        <v>Standard</v>
      </c>
      <c r="F18" t="str">
        <f t="shared" si="5"/>
        <v>oct19:970x250:globo.com:pegn:whitelist:abc_as_25-54_anos_segmentado:novacielo-taxazero-marcello:consideracao:alp_pegn:patrocinio</v>
      </c>
      <c r="G18" t="str">
        <f t="shared" si="6"/>
        <v>453600802</v>
      </c>
      <c r="H18" t="str">
        <f t="shared" si="7"/>
        <v>Display</v>
      </c>
      <c r="I18">
        <f t="shared" si="8"/>
        <v>407277</v>
      </c>
      <c r="J18">
        <f t="shared" si="9"/>
        <v>77</v>
      </c>
      <c r="K18" s="4">
        <f t="shared" si="10"/>
        <v>0.04</v>
      </c>
      <c r="L18">
        <f t="shared" si="11"/>
        <v>0.1</v>
      </c>
      <c r="M18" s="4">
        <f t="shared" si="12"/>
        <v>16.291080000000001</v>
      </c>
      <c r="N18" s="4">
        <f t="shared" si="13"/>
        <v>40.727700000000006</v>
      </c>
    </row>
    <row r="19" spans="1:14">
      <c r="A19" t="str">
        <f t="shared" si="0"/>
        <v>201907:almapbbdo:alp_pegn:display:alcance:dcm:todos</v>
      </c>
      <c r="B19" t="str">
        <f t="shared" si="1"/>
        <v>BR Globo</v>
      </c>
      <c r="C19" t="str">
        <f t="shared" si="2"/>
        <v>oct19:970x250:globo.com:pegn:whitelist:abc_as_25-54_anos_segmentado:novacielo-taxazero-pedro:consideracao:alp_pegn:patrocinio</v>
      </c>
      <c r="D19" t="str">
        <f t="shared" si="3"/>
        <v>257751085</v>
      </c>
      <c r="E19" t="str">
        <f t="shared" si="4"/>
        <v>Standard</v>
      </c>
      <c r="F19" t="str">
        <f t="shared" si="5"/>
        <v>oct19:970x250:globo.com:pegn:whitelist:abc_as_25-54_anos_segmentado:novacielo-taxazero-pedro:consideracao:alp_pegn:patrocinio</v>
      </c>
      <c r="G19" t="str">
        <f t="shared" si="6"/>
        <v>453570206</v>
      </c>
      <c r="H19" t="str">
        <f t="shared" si="7"/>
        <v>Display</v>
      </c>
      <c r="I19">
        <f t="shared" si="8"/>
        <v>90846</v>
      </c>
      <c r="J19">
        <f t="shared" si="9"/>
        <v>15</v>
      </c>
      <c r="K19" s="4">
        <f t="shared" si="10"/>
        <v>0.04</v>
      </c>
      <c r="L19">
        <f t="shared" si="11"/>
        <v>0.1</v>
      </c>
      <c r="M19" s="4">
        <f t="shared" si="12"/>
        <v>3.6338400000000002</v>
      </c>
      <c r="N19" s="4">
        <f t="shared" si="13"/>
        <v>9.0846</v>
      </c>
    </row>
    <row r="20" spans="1:14">
      <c r="A20" t="str">
        <f t="shared" si="0"/>
        <v>201907:almapbbdo:alp_pegn:display:alcance:dcm:todos</v>
      </c>
      <c r="B20" t="str">
        <f t="shared" si="1"/>
        <v>BR Globo</v>
      </c>
      <c r="C20" t="str">
        <f t="shared" si="2"/>
        <v>oct19:970x250:globo.com:pegn:whitelist:abc_as_25-54_anos_segmentado:novacielo-taxazero-rita:consideracao:alp_pegn:patrocinio</v>
      </c>
      <c r="D20" t="str">
        <f t="shared" si="3"/>
        <v>257419163</v>
      </c>
      <c r="E20" t="str">
        <f t="shared" si="4"/>
        <v>Standard</v>
      </c>
      <c r="F20" t="str">
        <f t="shared" si="5"/>
        <v>oct19:970x250:globo.com:pegn:whitelist:abc_as_25-54_anos_segmentado:novacielo-taxazero-rita:consideracao:alp_pegn:patrocinio</v>
      </c>
      <c r="G20" t="str">
        <f t="shared" si="6"/>
        <v>453601465</v>
      </c>
      <c r="H20" t="str">
        <f t="shared" si="7"/>
        <v>Display</v>
      </c>
      <c r="I20">
        <f t="shared" si="8"/>
        <v>94036</v>
      </c>
      <c r="J20">
        <f t="shared" si="9"/>
        <v>24</v>
      </c>
      <c r="K20" s="4">
        <f t="shared" si="10"/>
        <v>0.04</v>
      </c>
      <c r="L20">
        <f t="shared" si="11"/>
        <v>0.1</v>
      </c>
      <c r="M20" s="4">
        <f t="shared" si="12"/>
        <v>3.7614399999999999</v>
      </c>
      <c r="N20" s="4">
        <f t="shared" si="13"/>
        <v>9.4036000000000008</v>
      </c>
    </row>
    <row r="21" spans="1:14">
      <c r="A21" t="str">
        <f t="shared" si="0"/>
        <v>201907:almapbbdo:alp_pegn:display:engajamento:dcm:todos</v>
      </c>
      <c r="B21" t="str">
        <f t="shared" si="1"/>
        <v>BR Globo</v>
      </c>
      <c r="C21" t="str">
        <f t="shared" si="2"/>
        <v>sep19:300x250:globo.com:pegn:whitelist:abc_as_25-54_anos_segmentado:flash:consideracao:alp_pegn:patrocinio</v>
      </c>
      <c r="D21" t="str">
        <f t="shared" si="3"/>
        <v>254640367</v>
      </c>
      <c r="E21" t="str">
        <f t="shared" si="4"/>
        <v>Standard</v>
      </c>
      <c r="F21" t="str">
        <f t="shared" si="5"/>
        <v>sep19:300x250:globo.com:pegn:whitelist:abc_as_25-54_anos_segmentado:flash:consideracao:alp_pegn:patrocinio</v>
      </c>
      <c r="G21" t="str">
        <f t="shared" si="6"/>
        <v>450679219</v>
      </c>
      <c r="H21" t="str">
        <f t="shared" si="7"/>
        <v>Display</v>
      </c>
      <c r="I21">
        <f t="shared" si="8"/>
        <v>1</v>
      </c>
      <c r="J21">
        <f t="shared" si="9"/>
        <v>0</v>
      </c>
      <c r="K21" s="4">
        <f t="shared" si="10"/>
        <v>0.04</v>
      </c>
      <c r="L21">
        <f t="shared" si="11"/>
        <v>0.1</v>
      </c>
      <c r="M21" s="4">
        <f t="shared" si="12"/>
        <v>4.0000000000000003E-5</v>
      </c>
      <c r="N21" s="4">
        <f t="shared" si="13"/>
        <v>1E-4</v>
      </c>
    </row>
    <row r="22" spans="1:14">
      <c r="A22" t="str">
        <f t="shared" si="0"/>
        <v>201907:almapbbdo:alp_pegn:display:engajamento:dcm:todos</v>
      </c>
      <c r="B22" t="str">
        <f t="shared" si="1"/>
        <v>BR Globo</v>
      </c>
      <c r="C22" t="str">
        <f t="shared" si="2"/>
        <v>sep19:300x250:globo.com:pegn:whitelist:abc_as_25-54_anos_segmentado:zip:consideracao:alp_pegn:patrocinio</v>
      </c>
      <c r="D22" t="str">
        <f t="shared" si="3"/>
        <v>254758185</v>
      </c>
      <c r="E22" t="str">
        <f t="shared" si="4"/>
        <v>Standard</v>
      </c>
      <c r="F22" t="str">
        <f t="shared" si="5"/>
        <v>sep19:300x250:globo.com:pegn:whitelist:abc_as_25-54_anos_segmentado:zip:consideracao:alp_pegn:patrocinio</v>
      </c>
      <c r="G22" t="str">
        <f t="shared" si="6"/>
        <v>450619277</v>
      </c>
      <c r="H22" t="str">
        <f t="shared" si="7"/>
        <v>Display</v>
      </c>
      <c r="I22">
        <f t="shared" si="8"/>
        <v>2</v>
      </c>
      <c r="J22">
        <f t="shared" si="9"/>
        <v>0</v>
      </c>
      <c r="K22" s="4">
        <f t="shared" si="10"/>
        <v>0.04</v>
      </c>
      <c r="L22">
        <f t="shared" si="11"/>
        <v>0.1</v>
      </c>
      <c r="M22" s="4">
        <f t="shared" si="12"/>
        <v>8.0000000000000007E-5</v>
      </c>
      <c r="N22" s="4">
        <f t="shared" si="13"/>
        <v>2.0000000000000001E-4</v>
      </c>
    </row>
    <row r="23" spans="1:14">
      <c r="A23" t="str">
        <f t="shared" si="0"/>
        <v>201907:almapbbdo:alp_pegn:display:engajamento:dcm:todos</v>
      </c>
      <c r="B23" t="str">
        <f t="shared" si="1"/>
        <v>BR Globo</v>
      </c>
      <c r="C23" t="str">
        <f t="shared" si="2"/>
        <v>sep19:400x300:globo.com:pegn:whitelist:abc_as_25-54_anos__segmentado:zip:consideracao:alp_pegn:patrocinio</v>
      </c>
      <c r="D23" t="str">
        <f t="shared" si="3"/>
        <v>254607778</v>
      </c>
      <c r="E23" t="str">
        <f t="shared" si="4"/>
        <v>Dynamic Click</v>
      </c>
      <c r="F23" t="str">
        <f t="shared" si="5"/>
        <v>sep19:400x300:globo.com:pegn:whitelist:abc_as_25-54_anos__segmentado:zip:consideracao:alp_pegn:patrocinio</v>
      </c>
      <c r="G23" t="str">
        <f t="shared" si="6"/>
        <v>450673399</v>
      </c>
      <c r="H23" t="str">
        <f t="shared" si="7"/>
        <v>Tracking</v>
      </c>
      <c r="I23">
        <f t="shared" si="8"/>
        <v>4</v>
      </c>
      <c r="J23">
        <f t="shared" si="9"/>
        <v>4</v>
      </c>
      <c r="K23" s="4">
        <f t="shared" si="10"/>
        <v>3.5000000000000001E-3</v>
      </c>
      <c r="L23">
        <f t="shared" si="11"/>
        <v>2.5000000000000001E-2</v>
      </c>
      <c r="M23" s="4">
        <f t="shared" si="12"/>
        <v>1.4E-2</v>
      </c>
      <c r="N23" s="4">
        <f t="shared" si="13"/>
        <v>0.1</v>
      </c>
    </row>
    <row r="24" spans="1:14">
      <c r="A24" t="str">
        <f t="shared" si="0"/>
        <v>ALP_Manutenção</v>
      </c>
      <c r="B24" t="str">
        <f t="shared" si="1"/>
        <v>AdsMovil</v>
      </c>
      <c r="C24" t="str">
        <f t="shared" si="2"/>
        <v>jul19:300x250:adsmovil:smartphones_android:lal_as_abc_25__pme_micro_empreendedor_e_autonomos:sitesverticais:mob:consideracao:alp_manutencao:cpc</v>
      </c>
      <c r="D24" t="str">
        <f t="shared" si="3"/>
        <v>250796997</v>
      </c>
      <c r="E24" t="str">
        <f t="shared" si="4"/>
        <v>Dynamic Click</v>
      </c>
      <c r="F24" t="str">
        <f t="shared" si="5"/>
        <v>jul19:300x250:adsmovil:smartphones_android:lal_as_abc_25__pme_micro_empreendedor_e_autonomos:sitesverticais:mob:consideracao:alp_manutencao:cpc</v>
      </c>
      <c r="G24" t="str">
        <f t="shared" si="6"/>
        <v>446804544</v>
      </c>
      <c r="H24" t="str">
        <f t="shared" si="7"/>
        <v>Tracking</v>
      </c>
      <c r="I24">
        <f t="shared" si="8"/>
        <v>11</v>
      </c>
      <c r="J24">
        <f t="shared" si="9"/>
        <v>11</v>
      </c>
      <c r="K24" s="4">
        <f t="shared" si="10"/>
        <v>3.5000000000000001E-3</v>
      </c>
      <c r="L24">
        <f t="shared" si="11"/>
        <v>2.5000000000000001E-2</v>
      </c>
      <c r="M24" s="4">
        <f t="shared" si="12"/>
        <v>3.85E-2</v>
      </c>
      <c r="N24" s="4">
        <f t="shared" si="13"/>
        <v>0.27500000000000002</v>
      </c>
    </row>
    <row r="25" spans="1:14">
      <c r="A25" t="str">
        <f t="shared" si="0"/>
        <v>ALP_Manutenção</v>
      </c>
      <c r="B25" t="str">
        <f t="shared" si="1"/>
        <v>AdsMovil</v>
      </c>
      <c r="C25" t="str">
        <f t="shared" si="2"/>
        <v>jul19:400x250:adsmovil:smartphones_android:lal_as_abc_25__pme_micro_empreendedor_e_autonomos:sitesverticais:flash:consideracao:alp_manutencao:cpc</v>
      </c>
      <c r="D25" t="str">
        <f t="shared" si="3"/>
        <v>251944621</v>
      </c>
      <c r="E25" t="str">
        <f t="shared" si="4"/>
        <v>Dynamic Click</v>
      </c>
      <c r="F25" t="str">
        <f t="shared" si="5"/>
        <v>jul19:400x250:adsmovil:smartphones_android:lal_as_abc_25__pme_micro_empreendedor_e_autonomos:sitesverticais:flash:consideracao:alp_manutencao:cpc</v>
      </c>
      <c r="G25" t="str">
        <f t="shared" si="6"/>
        <v>447957036</v>
      </c>
      <c r="H25" t="str">
        <f t="shared" si="7"/>
        <v>Tracking</v>
      </c>
      <c r="I25">
        <f t="shared" si="8"/>
        <v>0</v>
      </c>
      <c r="J25">
        <f t="shared" si="9"/>
        <v>2</v>
      </c>
      <c r="K25" s="4">
        <f t="shared" si="10"/>
        <v>3.5000000000000001E-3</v>
      </c>
      <c r="L25">
        <f t="shared" si="11"/>
        <v>2.5000000000000001E-2</v>
      </c>
      <c r="M25" s="4">
        <f t="shared" si="12"/>
        <v>7.0000000000000001E-3</v>
      </c>
      <c r="N25" s="4">
        <f t="shared" si="13"/>
        <v>0.05</v>
      </c>
    </row>
    <row r="26" spans="1:14">
      <c r="A26" t="str">
        <f t="shared" si="0"/>
        <v>ALP_Manutenção</v>
      </c>
      <c r="B26" t="str">
        <f t="shared" si="1"/>
        <v>AdsMovil</v>
      </c>
      <c r="C26" t="str">
        <f t="shared" si="2"/>
        <v>jul19:72x72:adsmovil:smartphones_android:lal_as_abc_25__pme_micro_empreendedor_e_autonomos:sitesverticais:flash:consideracao:alp_manutencao:cpc</v>
      </c>
      <c r="D26" t="str">
        <f t="shared" si="3"/>
        <v>251944630</v>
      </c>
      <c r="E26" t="str">
        <f t="shared" si="4"/>
        <v>Dynamic Click</v>
      </c>
      <c r="F26" t="str">
        <f t="shared" si="5"/>
        <v>jul19:72x72:adsmovil:smartphones_android:lal_as_abc_25__pme_micro_empreendedor_e_autonomos:sitesverticais:flash:consideracao:alp_manutencao:cpc</v>
      </c>
      <c r="G26" t="str">
        <f t="shared" si="6"/>
        <v>447957486</v>
      </c>
      <c r="H26" t="str">
        <f t="shared" si="7"/>
        <v>Tracking</v>
      </c>
      <c r="I26">
        <f t="shared" si="8"/>
        <v>0</v>
      </c>
      <c r="J26">
        <f t="shared" si="9"/>
        <v>292</v>
      </c>
      <c r="K26" s="4">
        <f t="shared" si="10"/>
        <v>3.5000000000000001E-3</v>
      </c>
      <c r="L26">
        <f t="shared" si="11"/>
        <v>2.5000000000000001E-2</v>
      </c>
      <c r="M26" s="4">
        <f t="shared" si="12"/>
        <v>1.022</v>
      </c>
      <c r="N26" s="4">
        <f t="shared" si="13"/>
        <v>7.3000000000000007</v>
      </c>
    </row>
    <row r="27" spans="1:14">
      <c r="A27" t="str">
        <f t="shared" si="0"/>
        <v>ALP_Manutenção</v>
      </c>
      <c r="B27" t="str">
        <f t="shared" si="1"/>
        <v>BR Globo</v>
      </c>
      <c r="C27" t="str">
        <f t="shared" si="2"/>
        <v>aug19:300x250:globo.com:home-internas:as_abc_25__amplo:home-internas:flah:consideracao:alp_manutencao:cpm</v>
      </c>
      <c r="D27" t="str">
        <f t="shared" si="3"/>
        <v>253491654</v>
      </c>
      <c r="E27" t="str">
        <f t="shared" si="4"/>
        <v>Dynamic Click</v>
      </c>
      <c r="F27" t="str">
        <f t="shared" si="5"/>
        <v>aug19:300x250:globo.com:home-internas:as_abc_25__amplo:home-internas:flah:consideracao:alp_manutencao:cpm</v>
      </c>
      <c r="G27" t="str">
        <f t="shared" si="6"/>
        <v>449504605</v>
      </c>
      <c r="H27" t="str">
        <f t="shared" si="7"/>
        <v>Tracking</v>
      </c>
      <c r="I27">
        <f t="shared" si="8"/>
        <v>0</v>
      </c>
      <c r="J27">
        <f t="shared" si="9"/>
        <v>2</v>
      </c>
      <c r="K27" s="4">
        <f t="shared" si="10"/>
        <v>3.5000000000000001E-3</v>
      </c>
      <c r="L27">
        <f t="shared" si="11"/>
        <v>2.5000000000000001E-2</v>
      </c>
      <c r="M27" s="4">
        <f t="shared" si="12"/>
        <v>7.0000000000000001E-3</v>
      </c>
      <c r="N27" s="4">
        <f t="shared" si="13"/>
        <v>0.05</v>
      </c>
    </row>
    <row r="28" spans="1:14">
      <c r="A28" t="str">
        <f t="shared" si="0"/>
        <v>ALP_Manutenção</v>
      </c>
      <c r="B28" t="str">
        <f t="shared" si="1"/>
        <v>BR Globo</v>
      </c>
      <c r="C28" t="str">
        <f t="shared" si="2"/>
        <v>aug19:970x150:globo.com:home-internas:as_abc_25__amplo:home-internas:flash:awareness:alp_manutencao:cpm</v>
      </c>
      <c r="D28" t="str">
        <f t="shared" si="3"/>
        <v>253491657</v>
      </c>
      <c r="E28" t="str">
        <f t="shared" si="4"/>
        <v>Dynamic Click</v>
      </c>
      <c r="F28" t="str">
        <f t="shared" si="5"/>
        <v>aug19:970x150:globo.com:home-internas:as_abc_25__amplo:home-internas:flash:awareness:alp_manutencao:cpm</v>
      </c>
      <c r="G28" t="str">
        <f t="shared" si="6"/>
        <v>449504608</v>
      </c>
      <c r="H28" t="str">
        <f t="shared" si="7"/>
        <v>Tracking</v>
      </c>
      <c r="I28">
        <f t="shared" si="8"/>
        <v>0</v>
      </c>
      <c r="J28">
        <f t="shared" si="9"/>
        <v>21</v>
      </c>
      <c r="K28" s="4">
        <f t="shared" si="10"/>
        <v>3.5000000000000001E-3</v>
      </c>
      <c r="L28">
        <f t="shared" si="11"/>
        <v>2.5000000000000001E-2</v>
      </c>
      <c r="M28" s="4">
        <f t="shared" si="12"/>
        <v>7.3499999999999996E-2</v>
      </c>
      <c r="N28" s="4">
        <f t="shared" si="13"/>
        <v>0.52500000000000002</v>
      </c>
    </row>
    <row r="29" spans="1:14">
      <c r="A29" t="str">
        <f t="shared" si="0"/>
        <v>ALP_Manutenção</v>
      </c>
      <c r="B29" t="str">
        <f t="shared" si="1"/>
        <v>BR Globo</v>
      </c>
      <c r="C29" t="str">
        <f t="shared" si="2"/>
        <v>aug19:970x150:globo.com:home-internas:as_abc_25__amplo:home-internas:zip:awareness:alp_manutencao:cpm</v>
      </c>
      <c r="D29" t="str">
        <f t="shared" si="3"/>
        <v>253491663</v>
      </c>
      <c r="E29" t="str">
        <f t="shared" si="4"/>
        <v>Dynamic Click</v>
      </c>
      <c r="F29" t="str">
        <f t="shared" si="5"/>
        <v>aug19:970x150:globo.com:home-internas:as_abc_25__amplo:home-internas:zip:awareness:alp_manutencao:cpm</v>
      </c>
      <c r="G29" t="str">
        <f t="shared" si="6"/>
        <v>449504614</v>
      </c>
      <c r="H29" t="str">
        <f t="shared" si="7"/>
        <v>Tracking</v>
      </c>
      <c r="I29">
        <f t="shared" si="8"/>
        <v>0</v>
      </c>
      <c r="J29">
        <f t="shared" si="9"/>
        <v>21</v>
      </c>
      <c r="K29" s="4">
        <f t="shared" si="10"/>
        <v>3.5000000000000001E-3</v>
      </c>
      <c r="L29">
        <f t="shared" si="11"/>
        <v>2.5000000000000001E-2</v>
      </c>
      <c r="M29" s="4">
        <f t="shared" si="12"/>
        <v>7.3499999999999996E-2</v>
      </c>
      <c r="N29" s="4">
        <f t="shared" si="13"/>
        <v>0.52500000000000002</v>
      </c>
    </row>
    <row r="30" spans="1:14">
      <c r="A30" t="str">
        <f t="shared" si="0"/>
        <v>ALP_Manutenção</v>
      </c>
      <c r="B30" t="str">
        <f t="shared" si="1"/>
        <v>BR Globo</v>
      </c>
      <c r="C30" t="str">
        <f t="shared" si="2"/>
        <v>aug19:970x250:globo.com:home-internas:as_abc_25__amplo:home-internas:zip-tag:awareness:alp_manutencao:cpm</v>
      </c>
      <c r="D30" t="str">
        <f t="shared" si="3"/>
        <v>253755319</v>
      </c>
      <c r="E30" t="str">
        <f t="shared" si="4"/>
        <v>Standard</v>
      </c>
      <c r="F30" t="str">
        <f t="shared" si="5"/>
        <v>aug19:970x250:globo.com:home-internas:as_abc_25__amplo:home-internas:zip-tag:awareness:alp_manutencao:cpm</v>
      </c>
      <c r="G30" t="str">
        <f t="shared" si="6"/>
        <v>449744874</v>
      </c>
      <c r="H30" t="str">
        <f t="shared" si="7"/>
        <v>Display</v>
      </c>
      <c r="I30">
        <f t="shared" si="8"/>
        <v>2</v>
      </c>
      <c r="J30">
        <f t="shared" si="9"/>
        <v>0</v>
      </c>
      <c r="K30" s="4">
        <f t="shared" si="10"/>
        <v>0.04</v>
      </c>
      <c r="L30">
        <f t="shared" si="11"/>
        <v>0.1</v>
      </c>
      <c r="M30" s="4">
        <f t="shared" si="12"/>
        <v>8.0000000000000007E-5</v>
      </c>
      <c r="N30" s="4">
        <f t="shared" si="13"/>
        <v>2.0000000000000001E-4</v>
      </c>
    </row>
    <row r="31" spans="1:14">
      <c r="A31" t="str">
        <f t="shared" si="0"/>
        <v>ALP_Manutenção</v>
      </c>
      <c r="B31" t="str">
        <f t="shared" si="1"/>
        <v>BR Globo</v>
      </c>
      <c r="C31" t="str">
        <f t="shared" si="2"/>
        <v>jul19:300x250:globo.com:home-internas:similar_audience__compradores_visitantes_e_impactados:reach:mob:awareness:alp_manutencao:cpm</v>
      </c>
      <c r="D31" t="str">
        <f t="shared" si="3"/>
        <v>251226326</v>
      </c>
      <c r="E31" t="str">
        <f t="shared" si="4"/>
        <v>Dynamic Click</v>
      </c>
      <c r="F31" t="str">
        <f t="shared" si="5"/>
        <v>jul19:300x250:globo.com:home-internas:similar_audience__compradores_visitantes_e_impactados:reach:mob:awareness:alp_manutencao:cpm</v>
      </c>
      <c r="G31" t="str">
        <f t="shared" si="6"/>
        <v>447577767</v>
      </c>
      <c r="H31" t="str">
        <f t="shared" si="7"/>
        <v>Tracking</v>
      </c>
      <c r="I31">
        <f t="shared" si="8"/>
        <v>14</v>
      </c>
      <c r="J31">
        <f t="shared" si="9"/>
        <v>0</v>
      </c>
      <c r="K31" s="4">
        <f t="shared" si="10"/>
        <v>3.5000000000000001E-3</v>
      </c>
      <c r="L31">
        <f t="shared" si="11"/>
        <v>2.5000000000000001E-2</v>
      </c>
      <c r="M31" s="4">
        <f t="shared" si="12"/>
        <v>0</v>
      </c>
      <c r="N31" s="4">
        <f t="shared" si="13"/>
        <v>0</v>
      </c>
    </row>
    <row r="32" spans="1:14">
      <c r="A32" t="str">
        <f t="shared" si="0"/>
        <v>ALP_Manutenção</v>
      </c>
      <c r="B32" t="str">
        <f t="shared" si="1"/>
        <v>Oath - Verizon Media</v>
      </c>
      <c r="C32" t="str">
        <f t="shared" si="2"/>
        <v>aug19:1200x627:verizon:native_ads:lal_as_abc_25__pme_micro_empreendedor_e_autonomos:gemini-nativeads:mini-zip:consideracao:alp_manutencao:cpm</v>
      </c>
      <c r="D32" t="str">
        <f t="shared" si="3"/>
        <v>253768047</v>
      </c>
      <c r="E32" t="str">
        <f t="shared" si="4"/>
        <v>Dynamic Click</v>
      </c>
      <c r="F32" t="str">
        <f t="shared" si="5"/>
        <v>aug19:1200x627:verizon:native_ads:lal_as_abc_25__pme_micro_empreendedor_e_autonomos:gemini-nativeads:mini-zip:consideracao:alp_manutencao:cpm</v>
      </c>
      <c r="G32" t="str">
        <f t="shared" si="6"/>
        <v>449672118</v>
      </c>
      <c r="H32" t="str">
        <f t="shared" si="7"/>
        <v>Tracking</v>
      </c>
      <c r="I32">
        <f t="shared" si="8"/>
        <v>22</v>
      </c>
      <c r="J32">
        <f t="shared" si="9"/>
        <v>6</v>
      </c>
      <c r="K32" s="4">
        <f t="shared" si="10"/>
        <v>3.5000000000000001E-3</v>
      </c>
      <c r="L32">
        <f t="shared" si="11"/>
        <v>2.5000000000000001E-2</v>
      </c>
      <c r="M32" s="4">
        <f t="shared" si="12"/>
        <v>2.1000000000000001E-2</v>
      </c>
      <c r="N32" s="4">
        <f t="shared" si="13"/>
        <v>0.15000000000000002</v>
      </c>
    </row>
    <row r="33" spans="1:14">
      <c r="A33" t="str">
        <f t="shared" si="0"/>
        <v>ALP_Manutenção</v>
      </c>
      <c r="B33" t="str">
        <f t="shared" si="1"/>
        <v>Oath - Verizon Media</v>
      </c>
      <c r="C33" t="str">
        <f t="shared" si="2"/>
        <v>aug19:1200x628:verizon:native_ads:lal_as_abc_25__pme_micro_empreendedor_e_autonomos:gemini-nativeads:flash:consideracao:alp_manutencao:cpm</v>
      </c>
      <c r="D33" t="str">
        <f t="shared" si="3"/>
        <v>253659898</v>
      </c>
      <c r="E33" t="str">
        <f t="shared" si="4"/>
        <v>Dynamic Click</v>
      </c>
      <c r="F33" t="str">
        <f t="shared" si="5"/>
        <v>aug19:1200x628:verizon:native_ads:lal_as_abc_25__pme_micro_empreendedor_e_autonomos:gemini-nativeads:flash:consideracao:alp_manutencao:cpm</v>
      </c>
      <c r="G33" t="str">
        <f t="shared" si="6"/>
        <v>449656794</v>
      </c>
      <c r="H33" t="str">
        <f t="shared" si="7"/>
        <v>Tracking</v>
      </c>
      <c r="I33">
        <f t="shared" si="8"/>
        <v>52</v>
      </c>
      <c r="J33">
        <f t="shared" si="9"/>
        <v>6</v>
      </c>
      <c r="K33" s="4">
        <f t="shared" si="10"/>
        <v>3.5000000000000001E-3</v>
      </c>
      <c r="L33">
        <f t="shared" si="11"/>
        <v>2.5000000000000001E-2</v>
      </c>
      <c r="M33" s="4">
        <f t="shared" si="12"/>
        <v>2.1000000000000001E-2</v>
      </c>
      <c r="N33" s="4">
        <f t="shared" si="13"/>
        <v>0.15000000000000002</v>
      </c>
    </row>
    <row r="34" spans="1:14">
      <c r="A34" t="str">
        <f t="shared" si="0"/>
        <v>ALP_Manutenção</v>
      </c>
      <c r="B34" t="str">
        <f t="shared" si="1"/>
        <v>Oath - Verizon Media</v>
      </c>
      <c r="C34" t="str">
        <f t="shared" si="2"/>
        <v>aug19:1200x628:verizon:native_ads:lal_as_abc_25__pme_micro_empreendedor_e_autonomos:gemini-nativeads:zip:consideracao:alp_manutencao:cpm</v>
      </c>
      <c r="D34" t="str">
        <f t="shared" si="3"/>
        <v>253309643</v>
      </c>
      <c r="E34" t="str">
        <f t="shared" si="4"/>
        <v>Dynamic Click</v>
      </c>
      <c r="F34" t="str">
        <f t="shared" si="5"/>
        <v>aug19:1200x628:verizon:native_ads:lal_as_abc_25__pme_micro_empreendedor_e_autonomos:gemini-nativeads:zip:consideracao:alp_manutencao:cpm</v>
      </c>
      <c r="G34" t="str">
        <f t="shared" si="6"/>
        <v>449766001</v>
      </c>
      <c r="H34" t="str">
        <f t="shared" si="7"/>
        <v>Tracking</v>
      </c>
      <c r="I34">
        <f t="shared" si="8"/>
        <v>40</v>
      </c>
      <c r="J34">
        <f t="shared" si="9"/>
        <v>27</v>
      </c>
      <c r="K34" s="4">
        <f t="shared" si="10"/>
        <v>3.5000000000000001E-3</v>
      </c>
      <c r="L34">
        <f t="shared" si="11"/>
        <v>2.5000000000000001E-2</v>
      </c>
      <c r="M34" s="4">
        <f t="shared" si="12"/>
        <v>9.4500000000000001E-2</v>
      </c>
      <c r="N34" s="4">
        <f t="shared" si="13"/>
        <v>0.67500000000000004</v>
      </c>
    </row>
    <row r="35" spans="1:14">
      <c r="A35" t="str">
        <f t="shared" si="0"/>
        <v>ALP_Manutenção</v>
      </c>
      <c r="B35" t="str">
        <f t="shared" si="1"/>
        <v>Oath - Verizon Media</v>
      </c>
      <c r="C35" t="str">
        <f t="shared" si="2"/>
        <v>aug19:648x648:verizon:native_ads:lal_as_abc_25__pme_micro_empreendedor_e_autonomos:gemini-nativeads:flah:consideracao:alp_manutencao:cpm</v>
      </c>
      <c r="D35" t="str">
        <f t="shared" si="3"/>
        <v>253465246</v>
      </c>
      <c r="E35" t="str">
        <f t="shared" si="4"/>
        <v>Dynamic Click</v>
      </c>
      <c r="F35" t="str">
        <f t="shared" si="5"/>
        <v>aug19:648x648:verizon:native_ads:lal_as_abc_25__pme_micro_empreendedor_e_autonomos:gemini-nativeads:flah:consideracao:alp_manutencao:cpm</v>
      </c>
      <c r="G35" t="str">
        <f t="shared" si="6"/>
        <v>449505188</v>
      </c>
      <c r="H35" t="str">
        <f t="shared" si="7"/>
        <v>Tracking</v>
      </c>
      <c r="I35">
        <f t="shared" si="8"/>
        <v>2</v>
      </c>
      <c r="J35">
        <f t="shared" si="9"/>
        <v>3</v>
      </c>
      <c r="K35" s="4">
        <f t="shared" si="10"/>
        <v>3.5000000000000001E-3</v>
      </c>
      <c r="L35">
        <f t="shared" si="11"/>
        <v>2.5000000000000001E-2</v>
      </c>
      <c r="M35" s="4">
        <f t="shared" ref="M35:M98" si="14">IF(E35="Dynamic Click",J35*K35,K35*$I35/1000)</f>
        <v>1.0500000000000001E-2</v>
      </c>
      <c r="N35" s="4">
        <f t="shared" ref="N35:N98" si="15">IF(E35="Dynamic Click",J35*L35,L35*$I35/1000)</f>
        <v>7.5000000000000011E-2</v>
      </c>
    </row>
    <row r="36" spans="1:14">
      <c r="A36" t="str">
        <f t="shared" si="0"/>
        <v>ALP_Manutenção</v>
      </c>
      <c r="B36" t="str">
        <f t="shared" si="1"/>
        <v>Oath - Verizon Media</v>
      </c>
      <c r="C36" t="str">
        <f t="shared" si="2"/>
        <v>aug19:648x648:verizon:native_ads:lal_as_abc_25__pme_micro_empreendedor_e_autonomos:gemini-nativeads:mini-zip:consideracao:alp_manutencao:cpm</v>
      </c>
      <c r="D36" t="str">
        <f t="shared" si="3"/>
        <v>253667668</v>
      </c>
      <c r="E36" t="str">
        <f t="shared" si="4"/>
        <v>Dynamic Click</v>
      </c>
      <c r="F36" t="str">
        <f t="shared" si="5"/>
        <v>aug19:648x648:verizon:native_ads:lal_as_abc_25__pme_micro_empreendedor_e_autonomos:gemini-nativeads:mini-zip:consideracao:alp_manutencao:cpm</v>
      </c>
      <c r="G36" t="str">
        <f t="shared" si="6"/>
        <v>449664852</v>
      </c>
      <c r="H36" t="str">
        <f t="shared" si="7"/>
        <v>Tracking</v>
      </c>
      <c r="I36">
        <f t="shared" si="8"/>
        <v>18</v>
      </c>
      <c r="J36">
        <f t="shared" si="9"/>
        <v>36</v>
      </c>
      <c r="K36" s="4">
        <f t="shared" si="10"/>
        <v>3.5000000000000001E-3</v>
      </c>
      <c r="L36">
        <f t="shared" si="11"/>
        <v>2.5000000000000001E-2</v>
      </c>
      <c r="M36" s="4">
        <f t="shared" si="14"/>
        <v>0.126</v>
      </c>
      <c r="N36" s="4">
        <f t="shared" si="15"/>
        <v>0.9</v>
      </c>
    </row>
    <row r="37" spans="1:14">
      <c r="A37" t="str">
        <f t="shared" si="0"/>
        <v>ALP_Manutenção</v>
      </c>
      <c r="B37" t="str">
        <f t="shared" si="1"/>
        <v>Oath - Verizon Media</v>
      </c>
      <c r="C37" t="str">
        <f t="shared" si="2"/>
        <v>aug19:648x648:verizon:native_ads:lal_as_abc_25__pme_micro_empreendedor_e_autonomos:gemini-nativeads:mob:consideracao:alp_manutencao:cpm</v>
      </c>
      <c r="D37" t="str">
        <f t="shared" si="3"/>
        <v>253467202</v>
      </c>
      <c r="E37" t="str">
        <f t="shared" si="4"/>
        <v>Dynamic Click</v>
      </c>
      <c r="F37" t="str">
        <f t="shared" si="5"/>
        <v>aug19:648x648:verizon:native_ads:lal_as_abc_25__pme_micro_empreendedor_e_autonomos:gemini-nativeads:mob:consideracao:alp_manutencao:cpm</v>
      </c>
      <c r="G37" t="str">
        <f t="shared" si="6"/>
        <v>449505581</v>
      </c>
      <c r="H37" t="str">
        <f t="shared" si="7"/>
        <v>Tracking</v>
      </c>
      <c r="I37">
        <f t="shared" si="8"/>
        <v>36</v>
      </c>
      <c r="J37">
        <f t="shared" si="9"/>
        <v>24</v>
      </c>
      <c r="K37" s="4">
        <f t="shared" si="10"/>
        <v>3.5000000000000001E-3</v>
      </c>
      <c r="L37">
        <f t="shared" si="11"/>
        <v>2.5000000000000001E-2</v>
      </c>
      <c r="M37" s="4">
        <f t="shared" si="14"/>
        <v>8.4000000000000005E-2</v>
      </c>
      <c r="N37" s="4">
        <f t="shared" si="15"/>
        <v>0.60000000000000009</v>
      </c>
    </row>
    <row r="38" spans="1:14">
      <c r="A38" t="str">
        <f t="shared" si="0"/>
        <v>ALP_Manutenção</v>
      </c>
      <c r="B38" t="str">
        <f t="shared" si="1"/>
        <v>Taboola</v>
      </c>
      <c r="C38" t="str">
        <f t="shared" si="2"/>
        <v>jul19:native:taboola:ros:lal_as_abc_25__pme_micro_empreendedor_e_autonomos:sitesverticais:flash:consideracao:alp_manutencao:cpc</v>
      </c>
      <c r="D38" t="str">
        <f t="shared" si="3"/>
        <v>250489499</v>
      </c>
      <c r="E38" t="str">
        <f t="shared" si="4"/>
        <v>Dynamic Click</v>
      </c>
      <c r="F38" t="str">
        <f t="shared" si="5"/>
        <v>jul19:native:taboola:ros:lal_as_abc_25__pme_micro_empreendedor_e_autonomos:sitesverticais:flash:consideracao:alp_manutencao:cpc</v>
      </c>
      <c r="G38" t="str">
        <f t="shared" si="6"/>
        <v>446919992</v>
      </c>
      <c r="H38" t="str">
        <f t="shared" si="7"/>
        <v>Tracking</v>
      </c>
      <c r="I38">
        <f t="shared" si="8"/>
        <v>0</v>
      </c>
      <c r="J38">
        <f t="shared" si="9"/>
        <v>2</v>
      </c>
      <c r="K38" s="4">
        <f t="shared" si="10"/>
        <v>3.5000000000000001E-3</v>
      </c>
      <c r="L38">
        <f t="shared" si="11"/>
        <v>2.5000000000000001E-2</v>
      </c>
      <c r="M38" s="4">
        <f t="shared" si="14"/>
        <v>7.0000000000000001E-3</v>
      </c>
      <c r="N38" s="4">
        <f t="shared" si="15"/>
        <v>0.05</v>
      </c>
    </row>
    <row r="39" spans="1:14">
      <c r="A39" t="str">
        <f t="shared" si="0"/>
        <v>ALP_Manutenção</v>
      </c>
      <c r="B39" t="str">
        <f t="shared" si="1"/>
        <v>Taboola</v>
      </c>
      <c r="C39" t="str">
        <f t="shared" si="2"/>
        <v>jul19:native:taboola:ros:lal_as_abc_25__pme_micro_empreendedor_e_autonomos:sitesverticais:zip:consideracao:alp_manutencao:cpc</v>
      </c>
      <c r="D39" t="str">
        <f t="shared" si="3"/>
        <v>250494512</v>
      </c>
      <c r="E39" t="str">
        <f t="shared" si="4"/>
        <v>Dynamic Click</v>
      </c>
      <c r="F39" t="str">
        <f t="shared" si="5"/>
        <v>jul19:native:taboola:ros:lal_as_abc_25__pme_micro_empreendedor_e_autonomos:sitesverticais:zip:consideracao:alp_manutencao:cpc</v>
      </c>
      <c r="G39" t="str">
        <f t="shared" si="6"/>
        <v>446893158</v>
      </c>
      <c r="H39" t="str">
        <f t="shared" si="7"/>
        <v>Tracking</v>
      </c>
      <c r="I39">
        <f t="shared" si="8"/>
        <v>2</v>
      </c>
      <c r="J39">
        <f t="shared" si="9"/>
        <v>0</v>
      </c>
      <c r="K39" s="4">
        <f t="shared" si="10"/>
        <v>3.5000000000000001E-3</v>
      </c>
      <c r="L39">
        <f t="shared" si="11"/>
        <v>2.5000000000000001E-2</v>
      </c>
      <c r="M39" s="4">
        <f t="shared" si="14"/>
        <v>0</v>
      </c>
      <c r="N39" s="4">
        <f t="shared" si="15"/>
        <v>0</v>
      </c>
    </row>
    <row r="40" spans="1:14">
      <c r="A40" t="str">
        <f t="shared" si="0"/>
        <v>ALP_Manutenção</v>
      </c>
      <c r="B40" t="str">
        <f t="shared" si="1"/>
        <v>afilio.com.br</v>
      </c>
      <c r="C40" t="str">
        <f t="shared" si="2"/>
        <v>jul19:300x250:afilio:sites_verticais:lal_as_abc_25__pme_micro_empreendedor_e_autonomos:sitesverticais:mob:consideracao:manutencao:cpv</v>
      </c>
      <c r="D40" t="str">
        <f t="shared" si="3"/>
        <v>250796955</v>
      </c>
      <c r="E40" t="str">
        <f t="shared" si="4"/>
        <v>Dynamic Click</v>
      </c>
      <c r="F40" t="str">
        <f t="shared" si="5"/>
        <v>jul19:300x250:afilio:sites_verticais:lal_as_abc_25__pme_micro_empreendedor_e_autonomos:sitesverticais:mob:consideracao:manutencao:cpv</v>
      </c>
      <c r="G40" t="str">
        <f t="shared" si="6"/>
        <v>446820803</v>
      </c>
      <c r="H40" t="str">
        <f t="shared" si="7"/>
        <v>Tracking</v>
      </c>
      <c r="I40">
        <f t="shared" si="8"/>
        <v>0</v>
      </c>
      <c r="J40">
        <f t="shared" si="9"/>
        <v>1</v>
      </c>
      <c r="K40" s="4">
        <f t="shared" si="10"/>
        <v>3.5000000000000001E-3</v>
      </c>
      <c r="L40">
        <f t="shared" si="11"/>
        <v>2.5000000000000001E-2</v>
      </c>
      <c r="M40" s="4">
        <f t="shared" si="14"/>
        <v>3.5000000000000001E-3</v>
      </c>
      <c r="N40" s="4">
        <f t="shared" si="15"/>
        <v>2.5000000000000001E-2</v>
      </c>
    </row>
    <row r="41" spans="1:14">
      <c r="A41" t="str">
        <f t="shared" si="0"/>
        <v>almapbbdo:alp_bau:awareness:todos</v>
      </c>
      <c r="B41" t="str">
        <f t="shared" si="1"/>
        <v>Oath - Verizon Media</v>
      </c>
      <c r="C41" t="str">
        <f t="shared" si="2"/>
        <v>verizon:flash:lal_as_abc_25__pme_micro_empreendedor_e_autonomos:native:cpc</v>
      </c>
      <c r="D41" t="str">
        <f t="shared" si="3"/>
        <v>254845036</v>
      </c>
      <c r="E41" t="str">
        <f t="shared" si="4"/>
        <v>Dynamic Click</v>
      </c>
      <c r="F41" t="str">
        <f t="shared" si="5"/>
        <v>verizon:flash:lal_as_abc_25__pme_micro_empreendedor_e_autonomos:native:cpc</v>
      </c>
      <c r="G41" t="str">
        <f t="shared" si="6"/>
        <v>450770469</v>
      </c>
      <c r="H41" t="str">
        <f t="shared" si="7"/>
        <v>Tracking</v>
      </c>
      <c r="I41">
        <f t="shared" si="8"/>
        <v>0</v>
      </c>
      <c r="J41">
        <f t="shared" si="9"/>
        <v>165</v>
      </c>
      <c r="K41" s="4">
        <f t="shared" si="10"/>
        <v>3.5000000000000001E-3</v>
      </c>
      <c r="L41">
        <f t="shared" si="11"/>
        <v>2.5000000000000001E-2</v>
      </c>
      <c r="M41" s="4">
        <f t="shared" si="14"/>
        <v>0.57750000000000001</v>
      </c>
      <c r="N41" s="4">
        <f t="shared" si="15"/>
        <v>4.125</v>
      </c>
    </row>
    <row r="42" spans="1:14">
      <c r="A42" t="str">
        <f t="shared" si="0"/>
        <v>almapbbdo:alp_bau:awareness:todos</v>
      </c>
      <c r="B42" t="str">
        <f t="shared" si="1"/>
        <v>Oath - Verizon Media</v>
      </c>
      <c r="C42" t="str">
        <f t="shared" si="2"/>
        <v>verizon:mini_zip:lal_as_abc_25__pme_micro_empreendedor_e_autonomos:native:cpc</v>
      </c>
      <c r="D42" t="str">
        <f t="shared" si="3"/>
        <v>254969712</v>
      </c>
      <c r="E42" t="str">
        <f t="shared" si="4"/>
        <v>Dynamic Click</v>
      </c>
      <c r="F42" t="str">
        <f t="shared" si="5"/>
        <v>verizon:mini_zip:lal_as_abc_25__pme_micro_empreendedor_e_autonomos:native:cpc</v>
      </c>
      <c r="G42" t="str">
        <f t="shared" si="6"/>
        <v>450770025</v>
      </c>
      <c r="H42" t="str">
        <f t="shared" si="7"/>
        <v>Tracking</v>
      </c>
      <c r="I42">
        <f t="shared" si="8"/>
        <v>0</v>
      </c>
      <c r="J42">
        <f t="shared" si="9"/>
        <v>1019</v>
      </c>
      <c r="K42" s="4">
        <f t="shared" si="10"/>
        <v>3.5000000000000001E-3</v>
      </c>
      <c r="L42">
        <f t="shared" si="11"/>
        <v>2.5000000000000001E-2</v>
      </c>
      <c r="M42" s="4">
        <f t="shared" si="14"/>
        <v>3.5665</v>
      </c>
      <c r="N42" s="4">
        <f t="shared" si="15"/>
        <v>25.475000000000001</v>
      </c>
    </row>
    <row r="43" spans="1:14">
      <c r="A43" t="str">
        <f t="shared" si="0"/>
        <v>almapbbdo:alp_bau:awareness:todos</v>
      </c>
      <c r="B43" t="str">
        <f t="shared" si="1"/>
        <v>Oath - Verizon Media</v>
      </c>
      <c r="C43" t="str">
        <f t="shared" si="2"/>
        <v>verizon:zip:lal_as_abc_25__pme_micro_empreendedor_e_autonomos:native:cpc</v>
      </c>
      <c r="D43" t="str">
        <f t="shared" si="3"/>
        <v>254844175</v>
      </c>
      <c r="E43" t="str">
        <f t="shared" si="4"/>
        <v>Dynamic Click</v>
      </c>
      <c r="F43" t="str">
        <f t="shared" si="5"/>
        <v>verizon:zip:lal_as_abc_25__pme_micro_empreendedor_e_autonomos:native:cpc</v>
      </c>
      <c r="G43" t="str">
        <f t="shared" si="6"/>
        <v>450768237</v>
      </c>
      <c r="H43" t="str">
        <f t="shared" si="7"/>
        <v>Tracking</v>
      </c>
      <c r="I43">
        <f t="shared" si="8"/>
        <v>0</v>
      </c>
      <c r="J43">
        <f t="shared" si="9"/>
        <v>560</v>
      </c>
      <c r="K43" s="4">
        <f t="shared" si="10"/>
        <v>3.5000000000000001E-3</v>
      </c>
      <c r="L43">
        <f t="shared" si="11"/>
        <v>2.5000000000000001E-2</v>
      </c>
      <c r="M43" s="4">
        <f t="shared" si="14"/>
        <v>1.96</v>
      </c>
      <c r="N43" s="4">
        <f t="shared" si="15"/>
        <v>14</v>
      </c>
    </row>
    <row r="44" spans="1:14">
      <c r="A44" t="str">
        <f t="shared" si="0"/>
        <v>almapbbdo:alp_bau:performance:todos</v>
      </c>
      <c r="B44" t="str">
        <f t="shared" si="1"/>
        <v>Psafe</v>
      </c>
      <c r="C44" t="str">
        <f t="shared" si="2"/>
        <v>almapbbdo:alp_bau:performance:todos</v>
      </c>
      <c r="D44" t="str">
        <f t="shared" si="3"/>
        <v>256312938</v>
      </c>
      <c r="E44" t="str">
        <f t="shared" si="4"/>
        <v>Dynamic Click</v>
      </c>
      <c r="F44" t="str">
        <f t="shared" si="5"/>
        <v>psafe:mobile:ampla:display:diaria</v>
      </c>
      <c r="G44" t="str">
        <f t="shared" si="6"/>
        <v>452097437</v>
      </c>
      <c r="H44" t="str">
        <f t="shared" si="7"/>
        <v>Tracking</v>
      </c>
      <c r="I44">
        <f t="shared" si="8"/>
        <v>1</v>
      </c>
      <c r="J44">
        <f t="shared" si="9"/>
        <v>90</v>
      </c>
      <c r="K44" s="4">
        <f t="shared" si="10"/>
        <v>3.5000000000000001E-3</v>
      </c>
      <c r="L44">
        <f t="shared" ref="L44:L107" si="16">VLOOKUP(E44,tabela,3,FALSE)</f>
        <v>2.5000000000000001E-2</v>
      </c>
      <c r="M44" s="4">
        <f t="shared" si="14"/>
        <v>0.315</v>
      </c>
      <c r="N44" s="4">
        <f t="shared" si="15"/>
        <v>2.25</v>
      </c>
    </row>
    <row r="45" spans="1:14">
      <c r="A45" t="str">
        <f t="shared" si="0"/>
        <v>almapbbdo:alp_feira-do-empreendedor2019:display:awareness:todos</v>
      </c>
      <c r="B45" t="str">
        <f t="shared" si="1"/>
        <v>Hands</v>
      </c>
      <c r="C45" t="str">
        <f t="shared" si="2"/>
        <v>hands:marca:geo-empreendedores:display:cpm:300x120:marcello-push:cidp118.2.3:2</v>
      </c>
      <c r="D45" t="str">
        <f t="shared" si="3"/>
        <v>257343337</v>
      </c>
      <c r="E45" t="str">
        <f t="shared" si="4"/>
        <v>Dynamic Click</v>
      </c>
      <c r="F45" t="str">
        <f t="shared" si="5"/>
        <v>hands:marca:geo-empreendedores:display:cpm:300x120:marcello-push:cidp118.2.3:2</v>
      </c>
      <c r="G45" t="str">
        <f t="shared" si="6"/>
        <v>453185441</v>
      </c>
      <c r="H45" t="str">
        <f t="shared" si="7"/>
        <v>Tracking</v>
      </c>
      <c r="I45">
        <f t="shared" si="8"/>
        <v>0</v>
      </c>
      <c r="J45">
        <f t="shared" si="9"/>
        <v>1247</v>
      </c>
      <c r="K45" s="4">
        <f t="shared" si="10"/>
        <v>3.5000000000000001E-3</v>
      </c>
      <c r="L45">
        <f t="shared" si="16"/>
        <v>2.5000000000000001E-2</v>
      </c>
      <c r="M45" s="4">
        <f t="shared" si="14"/>
        <v>4.3645000000000005</v>
      </c>
      <c r="N45" s="4">
        <f t="shared" si="15"/>
        <v>31.175000000000001</v>
      </c>
    </row>
    <row r="46" spans="1:14">
      <c r="A46" t="str">
        <f t="shared" si="0"/>
        <v>almapbbdo:alp_feira-do-empreendedor2019:display:awareness:todos</v>
      </c>
      <c r="B46" t="str">
        <f t="shared" si="1"/>
        <v>Hands</v>
      </c>
      <c r="C46" t="str">
        <f t="shared" si="2"/>
        <v>hands:marca:geo-empreendedores:display:cpm:320x180:marcello-push:cidp118.2.4:2</v>
      </c>
      <c r="D46" t="str">
        <f t="shared" si="3"/>
        <v>257343688</v>
      </c>
      <c r="E46" t="str">
        <f t="shared" si="4"/>
        <v>Dynamic Click</v>
      </c>
      <c r="F46" t="str">
        <f t="shared" si="5"/>
        <v>hands:marca:geo-empreendedores:display:cpm:320x180:marcello-push:cidp118.2.4:2</v>
      </c>
      <c r="G46" t="str">
        <f t="shared" si="6"/>
        <v>453135744</v>
      </c>
      <c r="H46" t="str">
        <f t="shared" si="7"/>
        <v>Tracking</v>
      </c>
      <c r="I46">
        <f t="shared" si="8"/>
        <v>0</v>
      </c>
      <c r="J46">
        <f t="shared" si="9"/>
        <v>1</v>
      </c>
      <c r="K46" s="4">
        <f t="shared" si="10"/>
        <v>3.5000000000000001E-3</v>
      </c>
      <c r="L46">
        <f t="shared" si="16"/>
        <v>2.5000000000000001E-2</v>
      </c>
      <c r="M46" s="4">
        <f t="shared" si="14"/>
        <v>3.5000000000000001E-3</v>
      </c>
      <c r="N46" s="4">
        <f t="shared" si="15"/>
        <v>2.5000000000000001E-2</v>
      </c>
    </row>
    <row r="47" spans="1:14">
      <c r="A47" t="str">
        <f t="shared" si="0"/>
        <v>almapbbdo:alp_feira-do-empreendedor2019:display:awareness:todos</v>
      </c>
      <c r="B47" t="str">
        <f t="shared" si="1"/>
        <v>Hands</v>
      </c>
      <c r="C47" t="str">
        <f t="shared" si="2"/>
        <v>hands:marca:geo-empreendedores:display:cpm:320x200:marcello-push:cidp118.2.1:2</v>
      </c>
      <c r="D47" t="str">
        <f t="shared" si="3"/>
        <v>257342488</v>
      </c>
      <c r="E47" t="str">
        <f t="shared" si="4"/>
        <v>Dynamic Click</v>
      </c>
      <c r="F47" t="str">
        <f t="shared" si="5"/>
        <v>hands:marca:geo-empreendedores:display:cpm:320x200:marcello-push:cidp118.2.1:2</v>
      </c>
      <c r="G47" t="str">
        <f t="shared" si="6"/>
        <v>453135147</v>
      </c>
      <c r="H47" t="str">
        <f t="shared" si="7"/>
        <v>Tracking</v>
      </c>
      <c r="I47">
        <f t="shared" si="8"/>
        <v>0</v>
      </c>
      <c r="J47">
        <f t="shared" si="9"/>
        <v>1</v>
      </c>
      <c r="K47" s="4">
        <f t="shared" si="10"/>
        <v>3.5000000000000001E-3</v>
      </c>
      <c r="L47">
        <f t="shared" si="16"/>
        <v>2.5000000000000001E-2</v>
      </c>
      <c r="M47" s="4">
        <f t="shared" si="14"/>
        <v>3.5000000000000001E-3</v>
      </c>
      <c r="N47" s="4">
        <f t="shared" si="15"/>
        <v>2.5000000000000001E-2</v>
      </c>
    </row>
    <row r="48" spans="1:14">
      <c r="A48" t="str">
        <f t="shared" si="0"/>
        <v>almapbbdo:alp_feira-do-empreendedor2019:display:awareness:todos</v>
      </c>
      <c r="B48" t="str">
        <f t="shared" si="1"/>
        <v>Hands</v>
      </c>
      <c r="C48" t="str">
        <f t="shared" si="2"/>
        <v>hands:marca:geo-empreendedores:display:cpm:64x64:logo:cidp118.2.2:2</v>
      </c>
      <c r="D48" t="str">
        <f t="shared" si="3"/>
        <v>257343334</v>
      </c>
      <c r="E48" t="str">
        <f t="shared" si="4"/>
        <v>Dynamic Click</v>
      </c>
      <c r="F48" t="str">
        <f t="shared" si="5"/>
        <v>hands:marca:geo-empreendedores:display:cpm:64x64:logo:cidp118.2.2:2</v>
      </c>
      <c r="G48" t="str">
        <f t="shared" si="6"/>
        <v>453184943</v>
      </c>
      <c r="H48" t="str">
        <f t="shared" si="7"/>
        <v>Tracking</v>
      </c>
      <c r="I48">
        <f t="shared" si="8"/>
        <v>0</v>
      </c>
      <c r="J48">
        <f t="shared" si="9"/>
        <v>1</v>
      </c>
      <c r="K48" s="4">
        <f t="shared" si="10"/>
        <v>3.5000000000000001E-3</v>
      </c>
      <c r="L48">
        <f t="shared" si="16"/>
        <v>2.5000000000000001E-2</v>
      </c>
      <c r="M48" s="4">
        <f t="shared" si="14"/>
        <v>3.5000000000000001E-3</v>
      </c>
      <c r="N48" s="4">
        <f t="shared" si="15"/>
        <v>2.5000000000000001E-2</v>
      </c>
    </row>
    <row r="49" spans="1:14">
      <c r="A49" t="str">
        <f t="shared" si="0"/>
        <v>almapbbdo:alp_feira-do-empreendedor2019:display:awareness:todos</v>
      </c>
      <c r="B49" t="str">
        <f t="shared" si="1"/>
        <v>In Loco Media</v>
      </c>
      <c r="C49" t="str">
        <f t="shared" si="2"/>
        <v>inloco:marca:interesses-empreendedores:display:cpm:300x250:marcello-feira:cidp118.2.5:2</v>
      </c>
      <c r="D49" t="str">
        <f t="shared" si="3"/>
        <v>257343454</v>
      </c>
      <c r="E49" t="str">
        <f t="shared" si="4"/>
        <v>Dynamic Click</v>
      </c>
      <c r="F49" t="str">
        <f t="shared" si="5"/>
        <v>inloco:marca:interesses-empreendedores:display:cpm:300x250:marcello-feira:cidp118.2.5:2</v>
      </c>
      <c r="G49" t="str">
        <f t="shared" si="6"/>
        <v>453185723</v>
      </c>
      <c r="H49" t="str">
        <f t="shared" si="7"/>
        <v>Tracking</v>
      </c>
      <c r="I49">
        <f t="shared" si="8"/>
        <v>149917</v>
      </c>
      <c r="J49">
        <f t="shared" si="9"/>
        <v>84</v>
      </c>
      <c r="K49" s="4">
        <f t="shared" si="10"/>
        <v>3.5000000000000001E-3</v>
      </c>
      <c r="L49">
        <f t="shared" si="16"/>
        <v>2.5000000000000001E-2</v>
      </c>
      <c r="M49" s="4">
        <f t="shared" si="14"/>
        <v>0.29399999999999998</v>
      </c>
      <c r="N49" s="4">
        <f t="shared" si="15"/>
        <v>2.1</v>
      </c>
    </row>
    <row r="50" spans="1:14">
      <c r="A50" t="str">
        <f t="shared" si="0"/>
        <v>almapbbdo:alp_feira-do-empreendedor2019:display:awareness:todos</v>
      </c>
      <c r="B50" t="str">
        <f t="shared" si="1"/>
        <v>In Loco Media</v>
      </c>
      <c r="C50" t="str">
        <f t="shared" si="2"/>
        <v>inloco:marca:interesses-empreendedores:display:cpm:320x100:marcello-feira:cidp118.2.7:2</v>
      </c>
      <c r="D50" t="str">
        <f t="shared" si="3"/>
        <v>257024450</v>
      </c>
      <c r="E50" t="str">
        <f t="shared" si="4"/>
        <v>Dynamic Click</v>
      </c>
      <c r="F50" t="str">
        <f t="shared" si="5"/>
        <v>inloco:marca:interesses-empreendedores:display:cpm:320x100:marcello-feira:cidp118.2.7:2</v>
      </c>
      <c r="G50" t="str">
        <f t="shared" si="6"/>
        <v>453185561</v>
      </c>
      <c r="H50" t="str">
        <f t="shared" si="7"/>
        <v>Tracking</v>
      </c>
      <c r="I50">
        <f t="shared" si="8"/>
        <v>649</v>
      </c>
      <c r="J50">
        <f t="shared" si="9"/>
        <v>1</v>
      </c>
      <c r="K50" s="4">
        <f t="shared" si="10"/>
        <v>3.5000000000000001E-3</v>
      </c>
      <c r="L50">
        <f t="shared" si="16"/>
        <v>2.5000000000000001E-2</v>
      </c>
      <c r="M50" s="4">
        <f t="shared" si="14"/>
        <v>3.5000000000000001E-3</v>
      </c>
      <c r="N50" s="4">
        <f t="shared" si="15"/>
        <v>2.5000000000000001E-2</v>
      </c>
    </row>
    <row r="51" spans="1:14">
      <c r="A51" t="str">
        <f t="shared" si="0"/>
        <v>almapbbdo:alp_feira-do-empreendedor2019:display:awareness:todos</v>
      </c>
      <c r="B51" t="str">
        <f t="shared" si="1"/>
        <v>In Loco Media</v>
      </c>
      <c r="C51" t="str">
        <f t="shared" si="2"/>
        <v>inloco:marca:interesses-empreendedores:display:cpm:320x480:marcello-feira:cidp118.2.8:2</v>
      </c>
      <c r="D51" t="str">
        <f t="shared" si="3"/>
        <v>257024459</v>
      </c>
      <c r="E51" t="str">
        <f t="shared" si="4"/>
        <v>Dynamic Click</v>
      </c>
      <c r="F51" t="str">
        <f t="shared" si="5"/>
        <v>inloco:marca:interesses-empreendedores:display:cpm:320x480:marcello-feira:cidp118.2.8:2</v>
      </c>
      <c r="G51" t="str">
        <f t="shared" si="6"/>
        <v>453185579</v>
      </c>
      <c r="H51" t="str">
        <f t="shared" si="7"/>
        <v>Tracking</v>
      </c>
      <c r="I51">
        <f t="shared" si="8"/>
        <v>245</v>
      </c>
      <c r="J51">
        <f t="shared" si="9"/>
        <v>8</v>
      </c>
      <c r="K51" s="4">
        <f t="shared" si="10"/>
        <v>3.5000000000000001E-3</v>
      </c>
      <c r="L51">
        <f t="shared" si="16"/>
        <v>2.5000000000000001E-2</v>
      </c>
      <c r="M51" s="4">
        <f t="shared" si="14"/>
        <v>2.8000000000000001E-2</v>
      </c>
      <c r="N51" s="4">
        <f t="shared" si="15"/>
        <v>0.2</v>
      </c>
    </row>
    <row r="52" spans="1:14">
      <c r="A52" t="str">
        <f t="shared" si="0"/>
        <v>almapbbdo:alp_feira-do-empreendedor2019:display:awareness:todos</v>
      </c>
      <c r="B52" t="str">
        <f t="shared" si="1"/>
        <v>In Loco Media</v>
      </c>
      <c r="C52" t="str">
        <f t="shared" si="2"/>
        <v>inloco:marca:interesses-empreendedores:display:cpm:320x50:marcello-feira:cidp118.2.6:2</v>
      </c>
      <c r="D52" t="str">
        <f t="shared" si="3"/>
        <v>257022617</v>
      </c>
      <c r="E52" t="str">
        <f t="shared" si="4"/>
        <v>Dynamic Click</v>
      </c>
      <c r="F52" t="str">
        <f t="shared" si="5"/>
        <v>inloco:marca:interesses-empreendedores:display:cpm:320x50:marcello-feira:cidp118.2.6:2</v>
      </c>
      <c r="G52" t="str">
        <f t="shared" si="6"/>
        <v>453135813</v>
      </c>
      <c r="H52" t="str">
        <f t="shared" si="7"/>
        <v>Tracking</v>
      </c>
      <c r="I52">
        <f t="shared" si="8"/>
        <v>212780</v>
      </c>
      <c r="J52">
        <f t="shared" si="9"/>
        <v>918</v>
      </c>
      <c r="K52" s="4">
        <f t="shared" si="10"/>
        <v>3.5000000000000001E-3</v>
      </c>
      <c r="L52">
        <f t="shared" si="16"/>
        <v>2.5000000000000001E-2</v>
      </c>
      <c r="M52" s="4">
        <f t="shared" si="14"/>
        <v>3.2130000000000001</v>
      </c>
      <c r="N52" s="4">
        <f t="shared" si="15"/>
        <v>22.950000000000003</v>
      </c>
    </row>
    <row r="53" spans="1:14">
      <c r="A53" t="str">
        <f t="shared" si="0"/>
        <v>almapbbdo:alp_lojas-cielo:display:awareness:todos</v>
      </c>
      <c r="B53" t="str">
        <f t="shared" si="1"/>
        <v>Hands</v>
      </c>
      <c r="C53" t="str">
        <f t="shared" si="2"/>
        <v>hands:marca:spgeolocalizacaoasabc21inauguracao:display:cpm:arroba-300x250:awa_ins_lojas-cielo-edit-hands:cidp122.2.12:2</v>
      </c>
      <c r="D53" t="str">
        <f t="shared" si="3"/>
        <v>259077109</v>
      </c>
      <c r="E53" t="str">
        <f t="shared" si="4"/>
        <v>Dynamic Click</v>
      </c>
      <c r="F53" t="str">
        <f t="shared" si="5"/>
        <v>hands:marca:spgeolocalizacaoasabc21inauguracao:display:cpm:arroba-300x250:awa_ins_lojas-cielo-edit-hands:cidp122.2.12:2</v>
      </c>
      <c r="G53" t="str">
        <f t="shared" si="6"/>
        <v>454817600</v>
      </c>
      <c r="H53" t="str">
        <f t="shared" si="7"/>
        <v>Tracking</v>
      </c>
      <c r="I53">
        <f t="shared" si="8"/>
        <v>303242</v>
      </c>
      <c r="J53">
        <f t="shared" si="9"/>
        <v>730</v>
      </c>
      <c r="K53" s="4">
        <f t="shared" si="10"/>
        <v>3.5000000000000001E-3</v>
      </c>
      <c r="L53">
        <f t="shared" si="16"/>
        <v>2.5000000000000001E-2</v>
      </c>
      <c r="M53" s="4">
        <f t="shared" si="14"/>
        <v>2.5550000000000002</v>
      </c>
      <c r="N53" s="4">
        <f t="shared" si="15"/>
        <v>18.25</v>
      </c>
    </row>
    <row r="54" spans="1:14">
      <c r="A54" t="str">
        <f t="shared" si="0"/>
        <v>almapbbdo:alp_lojas-cielo:display:awareness:todos</v>
      </c>
      <c r="B54" t="str">
        <f t="shared" si="1"/>
        <v>Hands</v>
      </c>
      <c r="C54" t="str">
        <f t="shared" si="2"/>
        <v>hands:marca:spgeolocalizacaoasabc21inauguracao:display:cpm:arroba-300x250:awa_ins_lojas-cielo:cidp122.2.2:2</v>
      </c>
      <c r="D54" t="str">
        <f t="shared" si="3"/>
        <v>258518887</v>
      </c>
      <c r="E54" t="str">
        <f t="shared" si="4"/>
        <v>Dynamic Click</v>
      </c>
      <c r="F54" t="str">
        <f t="shared" si="5"/>
        <v>hands:marca:spgeolocalizacaoasabc21inauguracao:display:cpm:arroba-300x250:awa_ins_lojas-cielo:cidp122.2.2:2</v>
      </c>
      <c r="G54" t="str">
        <f t="shared" si="6"/>
        <v>454297688</v>
      </c>
      <c r="H54" t="str">
        <f t="shared" si="7"/>
        <v>Tracking</v>
      </c>
      <c r="I54">
        <f t="shared" si="8"/>
        <v>217477</v>
      </c>
      <c r="J54">
        <f t="shared" si="9"/>
        <v>1075</v>
      </c>
      <c r="K54" s="4">
        <f t="shared" si="10"/>
        <v>3.5000000000000001E-3</v>
      </c>
      <c r="L54">
        <f t="shared" si="16"/>
        <v>2.5000000000000001E-2</v>
      </c>
      <c r="M54" s="4">
        <f t="shared" si="14"/>
        <v>3.7625000000000002</v>
      </c>
      <c r="N54" s="4">
        <f t="shared" si="15"/>
        <v>26.875</v>
      </c>
    </row>
    <row r="55" spans="1:14">
      <c r="A55" t="str">
        <f t="shared" si="0"/>
        <v>almapbbdo:alp_lojas-cielo:display:awareness:todos</v>
      </c>
      <c r="B55" t="str">
        <f t="shared" si="1"/>
        <v>Hands</v>
      </c>
      <c r="C55" t="str">
        <f t="shared" si="2"/>
        <v>hands:marca:spgeolocalizacaoasabc21inauguracao:display:cpm:interstitial-320x480:awa_ins_lojas-cielo:cidp122.2.3:2</v>
      </c>
      <c r="D55" t="str">
        <f t="shared" si="3"/>
        <v>258592071</v>
      </c>
      <c r="E55" t="str">
        <f t="shared" si="4"/>
        <v>Dynamic Click</v>
      </c>
      <c r="F55" t="str">
        <f t="shared" si="5"/>
        <v>hands:marca:spgeolocalizacaoasabc21inauguracao:display:cpm:interstitial-320x480:awa_ins_lojas-cielo:cidp122.2.3:2</v>
      </c>
      <c r="G55" t="str">
        <f t="shared" si="6"/>
        <v>454297322</v>
      </c>
      <c r="H55" t="str">
        <f t="shared" si="7"/>
        <v>Tracking</v>
      </c>
      <c r="I55">
        <f t="shared" si="8"/>
        <v>123523</v>
      </c>
      <c r="J55">
        <f t="shared" si="9"/>
        <v>3941</v>
      </c>
      <c r="K55" s="4">
        <f t="shared" si="10"/>
        <v>3.5000000000000001E-3</v>
      </c>
      <c r="L55">
        <f t="shared" si="16"/>
        <v>2.5000000000000001E-2</v>
      </c>
      <c r="M55" s="4">
        <f t="shared" si="14"/>
        <v>13.7935</v>
      </c>
      <c r="N55" s="4">
        <f t="shared" si="15"/>
        <v>98.525000000000006</v>
      </c>
    </row>
    <row r="56" spans="1:14">
      <c r="A56" t="str">
        <f t="shared" si="0"/>
        <v>almapbbdo:alp_lojas-cielo:display:awareness:todos</v>
      </c>
      <c r="B56" t="str">
        <f t="shared" si="1"/>
        <v>Hands</v>
      </c>
      <c r="C56" t="str">
        <f t="shared" si="2"/>
        <v>hands:marca:spgeolocalizacaoasabc21inauguracao:display:cpm:top-250x50:awa_ins_lojas-cielo:cidp122.2.1:2</v>
      </c>
      <c r="D56" t="str">
        <f t="shared" si="3"/>
        <v>258182495</v>
      </c>
      <c r="E56" t="str">
        <f t="shared" si="4"/>
        <v>Dynamic Click</v>
      </c>
      <c r="F56" t="str">
        <f t="shared" si="5"/>
        <v>hands:marca:spgeolocalizacaoasabc21inauguracao:display:cpm:top-250x50:awa_ins_lojas-cielo:cidp122.2.1:2</v>
      </c>
      <c r="G56" t="str">
        <f t="shared" si="6"/>
        <v>454297676</v>
      </c>
      <c r="H56" t="str">
        <f t="shared" si="7"/>
        <v>Tracking</v>
      </c>
      <c r="I56">
        <f t="shared" si="8"/>
        <v>182921</v>
      </c>
      <c r="J56">
        <f t="shared" si="9"/>
        <v>428</v>
      </c>
      <c r="K56" s="4">
        <f t="shared" si="10"/>
        <v>3.5000000000000001E-3</v>
      </c>
      <c r="L56">
        <f t="shared" si="16"/>
        <v>2.5000000000000001E-2</v>
      </c>
      <c r="M56" s="4">
        <f t="shared" si="14"/>
        <v>1.498</v>
      </c>
      <c r="N56" s="4">
        <f t="shared" si="15"/>
        <v>10.700000000000001</v>
      </c>
    </row>
    <row r="57" spans="1:14">
      <c r="A57" t="str">
        <f t="shared" si="0"/>
        <v>almapbbdo:alp_lojas-cielo:display:awareness:todos</v>
      </c>
      <c r="B57" t="str">
        <f t="shared" si="1"/>
        <v>Waze</v>
      </c>
      <c r="C57" t="str">
        <f t="shared" si="2"/>
        <v>waze:marca:asabc21regiaoproximaaslojas:display:cpm:logo-152x112:awa_ins_lojas-cielo:cidp122.2.4:2</v>
      </c>
      <c r="D57" t="str">
        <f t="shared" si="3"/>
        <v>258182507</v>
      </c>
      <c r="E57" t="str">
        <f t="shared" si="4"/>
        <v>Dynamic Click</v>
      </c>
      <c r="F57" t="str">
        <f t="shared" si="5"/>
        <v>waze:marca:asabc21regiaoproximaaslojas:display:cpm:logo-152x112:awa_ins_lojas-cielo:cidp122.2.4:2</v>
      </c>
      <c r="G57" t="str">
        <f t="shared" si="6"/>
        <v>454296953</v>
      </c>
      <c r="H57" t="str">
        <f t="shared" si="7"/>
        <v>Tracking</v>
      </c>
      <c r="I57">
        <f t="shared" si="8"/>
        <v>706117</v>
      </c>
      <c r="J57">
        <f t="shared" si="9"/>
        <v>332</v>
      </c>
      <c r="K57" s="4">
        <f t="shared" si="10"/>
        <v>3.5000000000000001E-3</v>
      </c>
      <c r="L57">
        <f t="shared" si="16"/>
        <v>2.5000000000000001E-2</v>
      </c>
      <c r="M57" s="4">
        <f t="shared" si="14"/>
        <v>1.1619999999999999</v>
      </c>
      <c r="N57" s="4">
        <f t="shared" si="15"/>
        <v>8.3000000000000007</v>
      </c>
    </row>
    <row r="58" spans="1:14">
      <c r="A58" t="str">
        <f t="shared" si="0"/>
        <v>almapbbdo:alp_nova-cielo-atualizado:display:awareness:todos</v>
      </c>
      <c r="B58" t="str">
        <f t="shared" si="1"/>
        <v>AdsMovil</v>
      </c>
      <c r="C58" t="str">
        <f t="shared" si="2"/>
        <v>adsmovil:marca:carreira:display:cpm:intertestial-320x480:fre_ins_nova-cielo-danilo_taxa-zero:cidp116.2.1432:2</v>
      </c>
      <c r="D58" t="str">
        <f t="shared" si="3"/>
        <v>257233940</v>
      </c>
      <c r="E58" t="str">
        <f t="shared" si="4"/>
        <v>Dynamic Click</v>
      </c>
      <c r="F58" t="str">
        <f t="shared" si="5"/>
        <v>adsmovil:marca:carreira:display:cpm:intertestial-320x480:fre_ins_nova-cielo-danilo_taxa-zero:cidp116.2.1432:2</v>
      </c>
      <c r="G58" t="str">
        <f t="shared" si="6"/>
        <v>453375542</v>
      </c>
      <c r="H58" t="str">
        <f t="shared" si="7"/>
        <v>Tracking</v>
      </c>
      <c r="I58">
        <f t="shared" si="8"/>
        <v>107419</v>
      </c>
      <c r="J58">
        <f t="shared" si="9"/>
        <v>4526</v>
      </c>
      <c r="K58" s="4">
        <f t="shared" si="10"/>
        <v>3.5000000000000001E-3</v>
      </c>
      <c r="L58">
        <f t="shared" si="16"/>
        <v>2.5000000000000001E-2</v>
      </c>
      <c r="M58" s="4">
        <f t="shared" si="14"/>
        <v>15.841000000000001</v>
      </c>
      <c r="N58" s="4">
        <f t="shared" si="15"/>
        <v>113.15</v>
      </c>
    </row>
    <row r="59" spans="1:14">
      <c r="A59" t="str">
        <f t="shared" si="0"/>
        <v>almapbbdo:alp_nova-cielo-atualizado:display:awareness:todos</v>
      </c>
      <c r="B59" t="str">
        <f t="shared" si="1"/>
        <v>AdsMovil</v>
      </c>
      <c r="C59" t="str">
        <f t="shared" si="2"/>
        <v>adsmovil:marca:carreira:display:cpm:intertestial-320x480:fre_ins_nova-cielo-marcello_taxa-zero:cidp116.2.1431:2</v>
      </c>
      <c r="D59" t="str">
        <f t="shared" si="3"/>
        <v>257233943</v>
      </c>
      <c r="E59" t="str">
        <f t="shared" si="4"/>
        <v>Dynamic Click</v>
      </c>
      <c r="F59" t="str">
        <f t="shared" si="5"/>
        <v>adsmovil:marca:carreira:display:cpm:intertestial-320x480:fre_ins_nova-cielo-marcello_taxa-zero:cidp116.2.1431:2</v>
      </c>
      <c r="G59" t="str">
        <f t="shared" si="6"/>
        <v>453375545</v>
      </c>
      <c r="H59" t="str">
        <f t="shared" si="7"/>
        <v>Tracking</v>
      </c>
      <c r="I59">
        <f t="shared" si="8"/>
        <v>107256</v>
      </c>
      <c r="J59">
        <f t="shared" si="9"/>
        <v>4407</v>
      </c>
      <c r="K59" s="4">
        <f t="shared" si="10"/>
        <v>3.5000000000000001E-3</v>
      </c>
      <c r="L59">
        <f t="shared" si="16"/>
        <v>2.5000000000000001E-2</v>
      </c>
      <c r="M59" s="4">
        <f t="shared" si="14"/>
        <v>15.4245</v>
      </c>
      <c r="N59" s="4">
        <f t="shared" si="15"/>
        <v>110.17500000000001</v>
      </c>
    </row>
    <row r="60" spans="1:14">
      <c r="A60" t="str">
        <f t="shared" si="0"/>
        <v>almapbbdo:alp_nova-cielo-atualizado:display:awareness:todos</v>
      </c>
      <c r="B60" t="str">
        <f t="shared" si="1"/>
        <v>AdsMovil</v>
      </c>
      <c r="C60" t="str">
        <f t="shared" si="2"/>
        <v>adsmovil:marca:carreira:display:cpm:intertestial-320x480:fre_ins_nova-cielo-pedro_taxa-zero:cidp116.2.1429:2</v>
      </c>
      <c r="D60" t="str">
        <f t="shared" si="3"/>
        <v>257233949</v>
      </c>
      <c r="E60" t="str">
        <f t="shared" si="4"/>
        <v>Dynamic Click</v>
      </c>
      <c r="F60" t="str">
        <f t="shared" si="5"/>
        <v>adsmovil:marca:carreira:display:cpm:intertestial-320x480:fre_ins_nova-cielo-pedro_taxa-zero:cidp116.2.1429:2</v>
      </c>
      <c r="G60" t="str">
        <f t="shared" si="6"/>
        <v>453375551</v>
      </c>
      <c r="H60" t="str">
        <f t="shared" si="7"/>
        <v>Tracking</v>
      </c>
      <c r="I60">
        <f t="shared" si="8"/>
        <v>107259</v>
      </c>
      <c r="J60">
        <f t="shared" si="9"/>
        <v>4299</v>
      </c>
      <c r="K60" s="4">
        <f t="shared" si="10"/>
        <v>3.5000000000000001E-3</v>
      </c>
      <c r="L60">
        <f t="shared" si="16"/>
        <v>2.5000000000000001E-2</v>
      </c>
      <c r="M60" s="4">
        <f t="shared" si="14"/>
        <v>15.0465</v>
      </c>
      <c r="N60" s="4">
        <f t="shared" si="15"/>
        <v>107.47500000000001</v>
      </c>
    </row>
    <row r="61" spans="1:14">
      <c r="A61" t="str">
        <f t="shared" si="0"/>
        <v>almapbbdo:alp_nova-cielo-atualizado:display:awareness:todos</v>
      </c>
      <c r="B61" t="str">
        <f t="shared" si="1"/>
        <v>AdsMovil</v>
      </c>
      <c r="C61" t="str">
        <f t="shared" si="2"/>
        <v>adsmovil:marca:carreira:display:cpm:intertestial-320x480:fre_ins_nova-cielo-rita_taxa-zero:cidp116.2.1430:2</v>
      </c>
      <c r="D61" t="str">
        <f t="shared" si="3"/>
        <v>257233946</v>
      </c>
      <c r="E61" t="str">
        <f t="shared" si="4"/>
        <v>Dynamic Click</v>
      </c>
      <c r="F61" t="str">
        <f t="shared" si="5"/>
        <v>adsmovil:marca:carreira:display:cpm:intertestial-320x480:fre_ins_nova-cielo-rita_taxa-zero:cidp116.2.1430:2</v>
      </c>
      <c r="G61" t="str">
        <f t="shared" si="6"/>
        <v>453375548</v>
      </c>
      <c r="H61" t="str">
        <f t="shared" si="7"/>
        <v>Tracking</v>
      </c>
      <c r="I61">
        <f t="shared" si="8"/>
        <v>107008</v>
      </c>
      <c r="J61">
        <f t="shared" si="9"/>
        <v>4475</v>
      </c>
      <c r="K61" s="4">
        <f t="shared" si="10"/>
        <v>3.5000000000000001E-3</v>
      </c>
      <c r="L61">
        <f t="shared" si="16"/>
        <v>2.5000000000000001E-2</v>
      </c>
      <c r="M61" s="4">
        <f t="shared" si="14"/>
        <v>15.6625</v>
      </c>
      <c r="N61" s="4">
        <f t="shared" si="15"/>
        <v>111.875</v>
      </c>
    </row>
    <row r="62" spans="1:14">
      <c r="A62" t="str">
        <f t="shared" si="0"/>
        <v>almapbbdo:alp_nova-cielo-atualizado:display:awareness:todos</v>
      </c>
      <c r="B62" t="str">
        <f t="shared" si="1"/>
        <v>AdsMovil</v>
      </c>
      <c r="C62" t="str">
        <f t="shared" si="2"/>
        <v>adsmovil:marca:carreira:display:cpm:richmedia-interstitial-320x480:aw_ins_nova-cielo-danilo:cidp116.2.287:2</v>
      </c>
      <c r="D62" t="str">
        <f t="shared" si="3"/>
        <v>256564347</v>
      </c>
      <c r="E62" t="str">
        <f t="shared" si="4"/>
        <v>Dynamic Click</v>
      </c>
      <c r="F62" t="str">
        <f t="shared" si="5"/>
        <v>adsmovil:marca:carreira:display:cpm:richmedia-interstitial-320x480:aw_ins_nova-cielo-danilo:cidp116.2.287:2</v>
      </c>
      <c r="G62" t="str">
        <f t="shared" si="6"/>
        <v>452313926</v>
      </c>
      <c r="H62" t="str">
        <f t="shared" si="7"/>
        <v>Tracking</v>
      </c>
      <c r="I62">
        <f t="shared" si="8"/>
        <v>188080</v>
      </c>
      <c r="J62">
        <f t="shared" si="9"/>
        <v>7098</v>
      </c>
      <c r="K62" s="4">
        <f t="shared" si="10"/>
        <v>3.5000000000000001E-3</v>
      </c>
      <c r="L62">
        <f t="shared" si="16"/>
        <v>2.5000000000000001E-2</v>
      </c>
      <c r="M62" s="4">
        <f t="shared" si="14"/>
        <v>24.843</v>
      </c>
      <c r="N62" s="4">
        <f t="shared" si="15"/>
        <v>177.45000000000002</v>
      </c>
    </row>
    <row r="63" spans="1:14">
      <c r="A63" t="str">
        <f t="shared" si="0"/>
        <v>almapbbdo:alp_nova-cielo-atualizado:display:awareness:todos</v>
      </c>
      <c r="B63" t="str">
        <f t="shared" si="1"/>
        <v>AdsMovil</v>
      </c>
      <c r="C63" t="str">
        <f t="shared" si="2"/>
        <v>adsmovil:marca:carreira:display:cpm:richmedia-interstitial-320x480:aw_ins_nova-cielo-marcello:cidp116.2.286:2</v>
      </c>
      <c r="D63" t="str">
        <f t="shared" si="3"/>
        <v>256564350</v>
      </c>
      <c r="E63" t="str">
        <f t="shared" si="4"/>
        <v>Dynamic Click</v>
      </c>
      <c r="F63" t="str">
        <f t="shared" si="5"/>
        <v>adsmovil:marca:carreira:display:cpm:richmedia-interstitial-320x480:aw_ins_nova-cielo-marcello:cidp116.2.286:2</v>
      </c>
      <c r="G63" t="str">
        <f t="shared" si="6"/>
        <v>452313929</v>
      </c>
      <c r="H63" t="str">
        <f t="shared" si="7"/>
        <v>Tracking</v>
      </c>
      <c r="I63">
        <f t="shared" si="8"/>
        <v>186631</v>
      </c>
      <c r="J63">
        <f t="shared" si="9"/>
        <v>7210</v>
      </c>
      <c r="K63" s="4">
        <f t="shared" si="10"/>
        <v>3.5000000000000001E-3</v>
      </c>
      <c r="L63">
        <f t="shared" si="16"/>
        <v>2.5000000000000001E-2</v>
      </c>
      <c r="M63" s="4">
        <f t="shared" si="14"/>
        <v>25.234999999999999</v>
      </c>
      <c r="N63" s="4">
        <f t="shared" si="15"/>
        <v>180.25</v>
      </c>
    </row>
    <row r="64" spans="1:14">
      <c r="A64" t="str">
        <f t="shared" si="0"/>
        <v>almapbbdo:alp_nova-cielo-atualizado:display:awareness:todos</v>
      </c>
      <c r="B64" t="str">
        <f t="shared" si="1"/>
        <v>AdsMovil</v>
      </c>
      <c r="C64" t="str">
        <f t="shared" si="2"/>
        <v>adsmovil:marca:carreira:display:cpm:richmedia-interstitial-320x480:aw_ins_nova-cielo-pedro:cidp116.2.284:2</v>
      </c>
      <c r="D64" t="str">
        <f t="shared" si="3"/>
        <v>256564356</v>
      </c>
      <c r="E64" t="str">
        <f t="shared" si="4"/>
        <v>Dynamic Click</v>
      </c>
      <c r="F64" t="str">
        <f t="shared" si="5"/>
        <v>adsmovil:marca:carreira:display:cpm:richmedia-interstitial-320x480:aw_ins_nova-cielo-pedro:cidp116.2.284:2</v>
      </c>
      <c r="G64" t="str">
        <f t="shared" si="6"/>
        <v>452313935</v>
      </c>
      <c r="H64" t="str">
        <f t="shared" si="7"/>
        <v>Tracking</v>
      </c>
      <c r="I64">
        <f t="shared" si="8"/>
        <v>188780</v>
      </c>
      <c r="J64">
        <f t="shared" si="9"/>
        <v>7391</v>
      </c>
      <c r="K64" s="4">
        <f t="shared" si="10"/>
        <v>3.5000000000000001E-3</v>
      </c>
      <c r="L64">
        <f t="shared" si="16"/>
        <v>2.5000000000000001E-2</v>
      </c>
      <c r="M64" s="4">
        <f t="shared" si="14"/>
        <v>25.868500000000001</v>
      </c>
      <c r="N64" s="4">
        <f t="shared" si="15"/>
        <v>184.77500000000001</v>
      </c>
    </row>
    <row r="65" spans="1:14">
      <c r="A65" t="str">
        <f t="shared" si="0"/>
        <v>almapbbdo:alp_nova-cielo-atualizado:display:awareness:todos</v>
      </c>
      <c r="B65" t="str">
        <f t="shared" si="1"/>
        <v>AdsMovil</v>
      </c>
      <c r="C65" t="str">
        <f t="shared" si="2"/>
        <v>adsmovil:marca:carreira:display:cpm:richmedia-interstitial-320x480:aw_ins_nova-cielo-rita:cidp116.2.285:2</v>
      </c>
      <c r="D65" t="str">
        <f t="shared" si="3"/>
        <v>256564353</v>
      </c>
      <c r="E65" t="str">
        <f t="shared" si="4"/>
        <v>Dynamic Click</v>
      </c>
      <c r="F65" t="str">
        <f t="shared" si="5"/>
        <v>adsmovil:marca:carreira:display:cpm:richmedia-interstitial-320x480:aw_ins_nova-cielo-rita:cidp116.2.285:2</v>
      </c>
      <c r="G65" t="str">
        <f t="shared" si="6"/>
        <v>452313932</v>
      </c>
      <c r="H65" t="str">
        <f t="shared" si="7"/>
        <v>Tracking</v>
      </c>
      <c r="I65">
        <f t="shared" si="8"/>
        <v>187799</v>
      </c>
      <c r="J65">
        <f t="shared" si="9"/>
        <v>7122</v>
      </c>
      <c r="K65" s="4">
        <f t="shared" si="10"/>
        <v>3.5000000000000001E-3</v>
      </c>
      <c r="L65">
        <f t="shared" si="16"/>
        <v>2.5000000000000001E-2</v>
      </c>
      <c r="M65" s="4">
        <f t="shared" si="14"/>
        <v>24.927</v>
      </c>
      <c r="N65" s="4">
        <f t="shared" si="15"/>
        <v>178.05</v>
      </c>
    </row>
    <row r="66" spans="1:14">
      <c r="A66" t="str">
        <f t="shared" ref="A66:A129" si="17">bd_campaign</f>
        <v>almapbbdo:alp_nova-cielo-atualizado:display:awareness:todos</v>
      </c>
      <c r="B66" t="str">
        <f t="shared" ref="B66:B129" si="18">bd_site</f>
        <v>AdsMovil</v>
      </c>
      <c r="C66" t="str">
        <f t="shared" ref="C66:C129" si="19">bd_placement</f>
        <v>adsmovil:marca:decisor:display:cpm:intertestial-320x480:fre_ins_nova-cielo-danilo_taxa-zero:cidp116.2.1437:2</v>
      </c>
      <c r="D66" t="str">
        <f t="shared" ref="D66:D129" si="20">bd_placementID</f>
        <v>257233925</v>
      </c>
      <c r="E66" t="str">
        <f t="shared" ref="E66:E129" si="21">VLOOKUP(CONCATENATE(bd_adtype,"_",bd_creativetype),tabela,2,FALSE)</f>
        <v>Dynamic Click</v>
      </c>
      <c r="F66" t="str">
        <f t="shared" ref="F66:F129" si="22">bd_ad</f>
        <v>adsmovil:marca:decisor:display:cpm:intertestial-320x480:fre_ins_nova-cielo-danilo_taxa-zero:cidp116.2.1437:2</v>
      </c>
      <c r="G66" t="str">
        <f t="shared" ref="G66:G129" si="23">bd_adid</f>
        <v>453375527</v>
      </c>
      <c r="H66" t="str">
        <f t="shared" ref="H66:H129" si="24">bd_creativetype</f>
        <v>Tracking</v>
      </c>
      <c r="I66">
        <f t="shared" ref="I66:I129" si="25">bd_impression</f>
        <v>119440</v>
      </c>
      <c r="J66">
        <f t="shared" ref="J66:J129" si="26">bd_clicks</f>
        <v>5004</v>
      </c>
      <c r="K66" s="4">
        <f t="shared" ref="K66:K129" si="27">VLOOKUP(E66,tabela,2,FALSE)</f>
        <v>3.5000000000000001E-3</v>
      </c>
      <c r="L66">
        <f t="shared" si="16"/>
        <v>2.5000000000000001E-2</v>
      </c>
      <c r="M66" s="4">
        <f t="shared" si="14"/>
        <v>17.513999999999999</v>
      </c>
      <c r="N66" s="4">
        <f t="shared" si="15"/>
        <v>125.10000000000001</v>
      </c>
    </row>
    <row r="67" spans="1:14">
      <c r="A67" t="str">
        <f t="shared" si="17"/>
        <v>almapbbdo:alp_nova-cielo-atualizado:display:awareness:todos</v>
      </c>
      <c r="B67" t="str">
        <f t="shared" si="18"/>
        <v>AdsMovil</v>
      </c>
      <c r="C67" t="str">
        <f t="shared" si="19"/>
        <v>adsmovil:marca:decisor:display:cpm:intertestial-320x480:fre_ins_nova-cielo-marcello_taxa-zero:cidp116.2.1439:2</v>
      </c>
      <c r="D67" t="str">
        <f t="shared" si="20"/>
        <v>257750595</v>
      </c>
      <c r="E67" t="str">
        <f t="shared" si="21"/>
        <v>Dynamic Click</v>
      </c>
      <c r="F67" t="str">
        <f t="shared" si="22"/>
        <v>adsmovil:marca:decisor:display:cpm:intertestial-320x480:fre_ins_nova-cielo-marcello_taxa-zero:cidp116.2.1439:2</v>
      </c>
      <c r="G67" t="str">
        <f t="shared" si="23"/>
        <v>453464639</v>
      </c>
      <c r="H67" t="str">
        <f t="shared" si="24"/>
        <v>Tracking</v>
      </c>
      <c r="I67">
        <f t="shared" si="25"/>
        <v>116248</v>
      </c>
      <c r="J67">
        <f t="shared" si="26"/>
        <v>4740</v>
      </c>
      <c r="K67" s="4">
        <f t="shared" si="27"/>
        <v>3.5000000000000001E-3</v>
      </c>
      <c r="L67">
        <f t="shared" si="16"/>
        <v>2.5000000000000001E-2</v>
      </c>
      <c r="M67" s="4">
        <f t="shared" si="14"/>
        <v>16.59</v>
      </c>
      <c r="N67" s="4">
        <f t="shared" si="15"/>
        <v>118.5</v>
      </c>
    </row>
    <row r="68" spans="1:14">
      <c r="A68" t="str">
        <f t="shared" si="17"/>
        <v>almapbbdo:alp_nova-cielo-atualizado:display:awareness:todos</v>
      </c>
      <c r="B68" t="str">
        <f t="shared" si="18"/>
        <v>AdsMovil</v>
      </c>
      <c r="C68" t="str">
        <f t="shared" si="19"/>
        <v>adsmovil:marca:decisor:display:cpm:intertestial-320x480:fre_ins_nova-cielo-pedro_taxa-zero:cidp116.2.1437:2</v>
      </c>
      <c r="D68" t="str">
        <f t="shared" si="20"/>
        <v>257637223</v>
      </c>
      <c r="E68" t="str">
        <f t="shared" si="21"/>
        <v>Dynamic Click</v>
      </c>
      <c r="F68" t="str">
        <f t="shared" si="22"/>
        <v>adsmovil:marca:decisor:display:cpm:intertestial-320x480:fre_ins_nova-cielo-pedro_taxa-zero:cidp116.2.1437:2</v>
      </c>
      <c r="G68" t="str">
        <f t="shared" si="23"/>
        <v>453419439</v>
      </c>
      <c r="H68" t="str">
        <f t="shared" si="24"/>
        <v>Tracking</v>
      </c>
      <c r="I68">
        <f t="shared" si="25"/>
        <v>117842</v>
      </c>
      <c r="J68">
        <f t="shared" si="26"/>
        <v>4826</v>
      </c>
      <c r="K68" s="4">
        <f t="shared" si="27"/>
        <v>3.5000000000000001E-3</v>
      </c>
      <c r="L68">
        <f t="shared" si="16"/>
        <v>2.5000000000000001E-2</v>
      </c>
      <c r="M68" s="4">
        <f t="shared" si="14"/>
        <v>16.891000000000002</v>
      </c>
      <c r="N68" s="4">
        <f t="shared" si="15"/>
        <v>120.65</v>
      </c>
    </row>
    <row r="69" spans="1:14">
      <c r="A69" t="str">
        <f t="shared" si="17"/>
        <v>almapbbdo:alp_nova-cielo-atualizado:display:awareness:todos</v>
      </c>
      <c r="B69" t="str">
        <f t="shared" si="18"/>
        <v>AdsMovil</v>
      </c>
      <c r="C69" t="str">
        <f t="shared" si="19"/>
        <v>adsmovil:marca:decisor:display:cpm:intertestial-320x480:fre_ins_nova-cielo-rita_taxa-zero:cidp116.2.1438:2</v>
      </c>
      <c r="D69" t="str">
        <f t="shared" si="20"/>
        <v>257638810</v>
      </c>
      <c r="E69" t="str">
        <f t="shared" si="21"/>
        <v>Dynamic Click</v>
      </c>
      <c r="F69" t="str">
        <f t="shared" si="22"/>
        <v>adsmovil:marca:decisor:display:cpm:intertestial-320x480:fre_ins_nova-cielo-rita_taxa-zero:cidp116.2.1438:2</v>
      </c>
      <c r="G69" t="str">
        <f t="shared" si="23"/>
        <v>453421032</v>
      </c>
      <c r="H69" t="str">
        <f t="shared" si="24"/>
        <v>Tracking</v>
      </c>
      <c r="I69">
        <f t="shared" si="25"/>
        <v>117134</v>
      </c>
      <c r="J69">
        <f t="shared" si="26"/>
        <v>4760</v>
      </c>
      <c r="K69" s="4">
        <f t="shared" si="27"/>
        <v>3.5000000000000001E-3</v>
      </c>
      <c r="L69">
        <f t="shared" si="16"/>
        <v>2.5000000000000001E-2</v>
      </c>
      <c r="M69" s="4">
        <f t="shared" si="14"/>
        <v>16.66</v>
      </c>
      <c r="N69" s="4">
        <f t="shared" si="15"/>
        <v>119</v>
      </c>
    </row>
    <row r="70" spans="1:14">
      <c r="A70" t="str">
        <f t="shared" si="17"/>
        <v>almapbbdo:alp_nova-cielo-atualizado:display:awareness:todos</v>
      </c>
      <c r="B70" t="str">
        <f t="shared" si="18"/>
        <v>AdsMovil</v>
      </c>
      <c r="C70" t="str">
        <f t="shared" si="19"/>
        <v>adsmovil:marca:decisor:display:cpm:richmedia-interstitial-320x480:aw_ins_nova-cielo-danilo:cidp116.2.299:2</v>
      </c>
      <c r="D70" t="str">
        <f t="shared" si="20"/>
        <v>256564311</v>
      </c>
      <c r="E70" t="str">
        <f t="shared" si="21"/>
        <v>Dynamic Click</v>
      </c>
      <c r="F70" t="str">
        <f t="shared" si="22"/>
        <v>adsmovil:marca:decisor:display:cpm:richmedia-interstitial-320x480:aw_ins_nova-cielo-danilo:cidp116.2.299:2</v>
      </c>
      <c r="G70" t="str">
        <f t="shared" si="23"/>
        <v>452313890</v>
      </c>
      <c r="H70" t="str">
        <f t="shared" si="24"/>
        <v>Tracking</v>
      </c>
      <c r="I70">
        <f t="shared" si="25"/>
        <v>203971</v>
      </c>
      <c r="J70">
        <f t="shared" si="26"/>
        <v>6708</v>
      </c>
      <c r="K70" s="4">
        <f t="shared" si="27"/>
        <v>3.5000000000000001E-3</v>
      </c>
      <c r="L70">
        <f t="shared" si="16"/>
        <v>2.5000000000000001E-2</v>
      </c>
      <c r="M70" s="4">
        <f t="shared" si="14"/>
        <v>23.478000000000002</v>
      </c>
      <c r="N70" s="4">
        <f t="shared" si="15"/>
        <v>167.70000000000002</v>
      </c>
    </row>
    <row r="71" spans="1:14">
      <c r="A71" t="str">
        <f t="shared" si="17"/>
        <v>almapbbdo:alp_nova-cielo-atualizado:display:awareness:todos</v>
      </c>
      <c r="B71" t="str">
        <f t="shared" si="18"/>
        <v>AdsMovil</v>
      </c>
      <c r="C71" t="str">
        <f t="shared" si="19"/>
        <v>adsmovil:marca:decisor:display:cpm:richmedia-interstitial-320x480:aw_ins_nova-cielo-marcello:cidp116.2.298:2</v>
      </c>
      <c r="D71" t="str">
        <f t="shared" si="20"/>
        <v>256564314</v>
      </c>
      <c r="E71" t="str">
        <f t="shared" si="21"/>
        <v>Dynamic Click</v>
      </c>
      <c r="F71" t="str">
        <f t="shared" si="22"/>
        <v>adsmovil:marca:decisor:display:cpm:richmedia-interstitial-320x480:aw_ins_nova-cielo-marcello:cidp116.2.298:2</v>
      </c>
      <c r="G71" t="str">
        <f t="shared" si="23"/>
        <v>452313893</v>
      </c>
      <c r="H71" t="str">
        <f t="shared" si="24"/>
        <v>Tracking</v>
      </c>
      <c r="I71">
        <f t="shared" si="25"/>
        <v>207379</v>
      </c>
      <c r="J71">
        <f t="shared" si="26"/>
        <v>7018</v>
      </c>
      <c r="K71" s="4">
        <f t="shared" si="27"/>
        <v>3.5000000000000001E-3</v>
      </c>
      <c r="L71">
        <f t="shared" si="16"/>
        <v>2.5000000000000001E-2</v>
      </c>
      <c r="M71" s="4">
        <f t="shared" si="14"/>
        <v>24.562999999999999</v>
      </c>
      <c r="N71" s="4">
        <f t="shared" si="15"/>
        <v>175.45000000000002</v>
      </c>
    </row>
    <row r="72" spans="1:14">
      <c r="A72" t="str">
        <f t="shared" si="17"/>
        <v>almapbbdo:alp_nova-cielo-atualizado:display:awareness:todos</v>
      </c>
      <c r="B72" t="str">
        <f t="shared" si="18"/>
        <v>AdsMovil</v>
      </c>
      <c r="C72" t="str">
        <f t="shared" si="19"/>
        <v>adsmovil:marca:decisor:display:cpm:richmedia-interstitial-320x480:aw_ins_nova-cielo-pedro:cidp116.2.296:2</v>
      </c>
      <c r="D72" t="str">
        <f t="shared" si="20"/>
        <v>256564320</v>
      </c>
      <c r="E72" t="str">
        <f t="shared" si="21"/>
        <v>Dynamic Click</v>
      </c>
      <c r="F72" t="str">
        <f t="shared" si="22"/>
        <v>adsmovil:marca:decisor:display:cpm:richmedia-interstitial-320x480:aw_ins_nova-cielo-pedro:cidp116.2.296:2</v>
      </c>
      <c r="G72" t="str">
        <f t="shared" si="23"/>
        <v>452313899</v>
      </c>
      <c r="H72" t="str">
        <f t="shared" si="24"/>
        <v>Tracking</v>
      </c>
      <c r="I72">
        <f t="shared" si="25"/>
        <v>208358</v>
      </c>
      <c r="J72">
        <f t="shared" si="26"/>
        <v>7011</v>
      </c>
      <c r="K72" s="4">
        <f t="shared" si="27"/>
        <v>3.5000000000000001E-3</v>
      </c>
      <c r="L72">
        <f t="shared" si="16"/>
        <v>2.5000000000000001E-2</v>
      </c>
      <c r="M72" s="4">
        <f t="shared" si="14"/>
        <v>24.538499999999999</v>
      </c>
      <c r="N72" s="4">
        <f t="shared" si="15"/>
        <v>175.27500000000001</v>
      </c>
    </row>
    <row r="73" spans="1:14">
      <c r="A73" t="str">
        <f t="shared" si="17"/>
        <v>almapbbdo:alp_nova-cielo-atualizado:display:awareness:todos</v>
      </c>
      <c r="B73" t="str">
        <f t="shared" si="18"/>
        <v>AdsMovil</v>
      </c>
      <c r="C73" t="str">
        <f t="shared" si="19"/>
        <v>adsmovil:marca:decisor:display:cpm:richmedia-interstitial-320x480:aw_ins_nova-cielo-rita:cidp116.2.297:2</v>
      </c>
      <c r="D73" t="str">
        <f t="shared" si="20"/>
        <v>256564317</v>
      </c>
      <c r="E73" t="str">
        <f t="shared" si="21"/>
        <v>Dynamic Click</v>
      </c>
      <c r="F73" t="str">
        <f t="shared" si="22"/>
        <v>adsmovil:marca:decisor:display:cpm:richmedia-interstitial-320x480:aw_ins_nova-cielo-rita:cidp116.2.297:2</v>
      </c>
      <c r="G73" t="str">
        <f t="shared" si="23"/>
        <v>452313896</v>
      </c>
      <c r="H73" t="str">
        <f t="shared" si="24"/>
        <v>Tracking</v>
      </c>
      <c r="I73">
        <f t="shared" si="25"/>
        <v>210068</v>
      </c>
      <c r="J73">
        <f t="shared" si="26"/>
        <v>7096</v>
      </c>
      <c r="K73" s="4">
        <f t="shared" si="27"/>
        <v>3.5000000000000001E-3</v>
      </c>
      <c r="L73">
        <f t="shared" si="16"/>
        <v>2.5000000000000001E-2</v>
      </c>
      <c r="M73" s="4">
        <f t="shared" si="14"/>
        <v>24.836000000000002</v>
      </c>
      <c r="N73" s="4">
        <f t="shared" si="15"/>
        <v>177.4</v>
      </c>
    </row>
    <row r="74" spans="1:14">
      <c r="A74" t="str">
        <f t="shared" si="17"/>
        <v>almapbbdo:alp_nova-cielo-atualizado:display:awareness:todos</v>
      </c>
      <c r="B74" t="str">
        <f t="shared" si="18"/>
        <v>AdsMovil</v>
      </c>
      <c r="C74" t="str">
        <f t="shared" si="19"/>
        <v>adsmovil:marca:idenpedencia:display:cpm:intertestial-320x480:fre_ins_nova-cielo-danilo_taxa-zero:cidp116.2.1433:2</v>
      </c>
      <c r="D74" t="str">
        <f t="shared" si="20"/>
        <v>257233937</v>
      </c>
      <c r="E74" t="str">
        <f t="shared" si="21"/>
        <v>Dynamic Click</v>
      </c>
      <c r="F74" t="str">
        <f t="shared" si="22"/>
        <v>adsmovil:marca:idenpedencia:display:cpm:intertestial-320x480:fre_ins_nova-cielo-danilo_taxa-zero:cidp116.2.1433:2</v>
      </c>
      <c r="G74" t="str">
        <f t="shared" si="23"/>
        <v>453375539</v>
      </c>
      <c r="H74" t="str">
        <f t="shared" si="24"/>
        <v>Tracking</v>
      </c>
      <c r="I74">
        <f t="shared" si="25"/>
        <v>102724</v>
      </c>
      <c r="J74">
        <f t="shared" si="26"/>
        <v>2448</v>
      </c>
      <c r="K74" s="4">
        <f t="shared" si="27"/>
        <v>3.5000000000000001E-3</v>
      </c>
      <c r="L74">
        <f t="shared" si="16"/>
        <v>2.5000000000000001E-2</v>
      </c>
      <c r="M74" s="4">
        <f t="shared" si="14"/>
        <v>8.5679999999999996</v>
      </c>
      <c r="N74" s="4">
        <f t="shared" si="15"/>
        <v>61.2</v>
      </c>
    </row>
    <row r="75" spans="1:14">
      <c r="A75" t="str">
        <f t="shared" si="17"/>
        <v>almapbbdo:alp_nova-cielo-atualizado:display:awareness:todos</v>
      </c>
      <c r="B75" t="str">
        <f t="shared" si="18"/>
        <v>AdsMovil</v>
      </c>
      <c r="C75" t="str">
        <f t="shared" si="19"/>
        <v>adsmovil:marca:idenpedencia:display:cpm:intertestial-320x480:fre_ins_nova-cielo-marcello_taxa-zero:cidp116.2.1435:2</v>
      </c>
      <c r="D75" t="str">
        <f t="shared" si="20"/>
        <v>257636359</v>
      </c>
      <c r="E75" t="str">
        <f t="shared" si="21"/>
        <v>Dynamic Click</v>
      </c>
      <c r="F75" t="str">
        <f t="shared" si="22"/>
        <v>adsmovil:marca:idenpedencia:display:cpm:intertestial-320x480:fre_ins_nova-cielo-marcello_taxa-zero:cidp116.2.1435:2</v>
      </c>
      <c r="G75" t="str">
        <f t="shared" si="23"/>
        <v>453464588</v>
      </c>
      <c r="H75" t="str">
        <f t="shared" si="24"/>
        <v>Tracking</v>
      </c>
      <c r="I75">
        <f t="shared" si="25"/>
        <v>104060</v>
      </c>
      <c r="J75">
        <f t="shared" si="26"/>
        <v>2628</v>
      </c>
      <c r="K75" s="4">
        <f t="shared" si="27"/>
        <v>3.5000000000000001E-3</v>
      </c>
      <c r="L75">
        <f t="shared" si="16"/>
        <v>2.5000000000000001E-2</v>
      </c>
      <c r="M75" s="4">
        <f t="shared" si="14"/>
        <v>9.1980000000000004</v>
      </c>
      <c r="N75" s="4">
        <f t="shared" si="15"/>
        <v>65.7</v>
      </c>
    </row>
    <row r="76" spans="1:14">
      <c r="A76" t="str">
        <f t="shared" si="17"/>
        <v>almapbbdo:alp_nova-cielo-atualizado:display:awareness:todos</v>
      </c>
      <c r="B76" t="str">
        <f t="shared" si="18"/>
        <v>AdsMovil</v>
      </c>
      <c r="C76" t="str">
        <f t="shared" si="19"/>
        <v>adsmovil:marca:idenpedencia:display:cpm:intertestial-320x480:fre_ins_nova-cielo-pedro_taxa-zero:cidp116.2.1433:2</v>
      </c>
      <c r="D76" t="str">
        <f t="shared" si="20"/>
        <v>257750586</v>
      </c>
      <c r="E76" t="str">
        <f t="shared" si="21"/>
        <v>Dynamic Click</v>
      </c>
      <c r="F76" t="str">
        <f t="shared" si="22"/>
        <v>adsmovil:marca:idenpedencia:display:cpm:intertestial-320x480:fre_ins_nova-cielo-pedro_taxa-zero:cidp116.2.1433:2</v>
      </c>
      <c r="G76" t="str">
        <f t="shared" si="23"/>
        <v>453506959</v>
      </c>
      <c r="H76" t="str">
        <f t="shared" si="24"/>
        <v>Tracking</v>
      </c>
      <c r="I76">
        <f t="shared" si="25"/>
        <v>102116</v>
      </c>
      <c r="J76">
        <f t="shared" si="26"/>
        <v>2594</v>
      </c>
      <c r="K76" s="4">
        <f t="shared" si="27"/>
        <v>3.5000000000000001E-3</v>
      </c>
      <c r="L76">
        <f t="shared" si="16"/>
        <v>2.5000000000000001E-2</v>
      </c>
      <c r="M76" s="4">
        <f t="shared" si="14"/>
        <v>9.0790000000000006</v>
      </c>
      <c r="N76" s="4">
        <f t="shared" si="15"/>
        <v>64.850000000000009</v>
      </c>
    </row>
    <row r="77" spans="1:14">
      <c r="A77" t="str">
        <f t="shared" si="17"/>
        <v>almapbbdo:alp_nova-cielo-atualizado:display:awareness:todos</v>
      </c>
      <c r="B77" t="str">
        <f t="shared" si="18"/>
        <v>AdsMovil</v>
      </c>
      <c r="C77" t="str">
        <f t="shared" si="19"/>
        <v>adsmovil:marca:idenpedencia:display:cpm:intertestial-320x480:fre_ins_nova-cielo-rita_taxa-zero:cidp116.2.1434:2</v>
      </c>
      <c r="D77" t="str">
        <f t="shared" si="20"/>
        <v>257635792</v>
      </c>
      <c r="E77" t="str">
        <f t="shared" si="21"/>
        <v>Dynamic Click</v>
      </c>
      <c r="F77" t="str">
        <f t="shared" si="22"/>
        <v>adsmovil:marca:idenpedencia:display:cpm:intertestial-320x480:fre_ins_nova-cielo-rita_taxa-zero:cidp116.2.1434:2</v>
      </c>
      <c r="G77" t="str">
        <f t="shared" si="23"/>
        <v>453464024</v>
      </c>
      <c r="H77" t="str">
        <f t="shared" si="24"/>
        <v>Tracking</v>
      </c>
      <c r="I77">
        <f t="shared" si="25"/>
        <v>101505</v>
      </c>
      <c r="J77">
        <f t="shared" si="26"/>
        <v>2493</v>
      </c>
      <c r="K77" s="4">
        <f t="shared" si="27"/>
        <v>3.5000000000000001E-3</v>
      </c>
      <c r="L77">
        <f t="shared" si="16"/>
        <v>2.5000000000000001E-2</v>
      </c>
      <c r="M77" s="4">
        <f t="shared" si="14"/>
        <v>8.7255000000000003</v>
      </c>
      <c r="N77" s="4">
        <f t="shared" si="15"/>
        <v>62.325000000000003</v>
      </c>
    </row>
    <row r="78" spans="1:14">
      <c r="A78" t="str">
        <f t="shared" si="17"/>
        <v>almapbbdo:alp_nova-cielo-atualizado:display:awareness:todos</v>
      </c>
      <c r="B78" t="str">
        <f t="shared" si="18"/>
        <v>AdsMovil</v>
      </c>
      <c r="C78" t="str">
        <f t="shared" si="19"/>
        <v>adsmovil:marca:indepedencia:display:cpm:richmedia-interstitial-320x480:aw_ins_nova-cielo-danilo:cidp116.2.293:2</v>
      </c>
      <c r="D78" t="str">
        <f t="shared" si="20"/>
        <v>256564329</v>
      </c>
      <c r="E78" t="str">
        <f t="shared" si="21"/>
        <v>Dynamic Click</v>
      </c>
      <c r="F78" t="str">
        <f t="shared" si="22"/>
        <v>adsmovil:marca:indepedencia:display:cpm:richmedia-interstitial-320x480:aw_ins_nova-cielo-danilo:cidp116.2.293:2</v>
      </c>
      <c r="G78" t="str">
        <f t="shared" si="23"/>
        <v>452313908</v>
      </c>
      <c r="H78" t="str">
        <f t="shared" si="24"/>
        <v>Tracking</v>
      </c>
      <c r="I78">
        <f t="shared" si="25"/>
        <v>171240</v>
      </c>
      <c r="J78">
        <f t="shared" si="26"/>
        <v>4846</v>
      </c>
      <c r="K78" s="4">
        <f t="shared" si="27"/>
        <v>3.5000000000000001E-3</v>
      </c>
      <c r="L78">
        <f t="shared" si="16"/>
        <v>2.5000000000000001E-2</v>
      </c>
      <c r="M78" s="4">
        <f t="shared" si="14"/>
        <v>16.961000000000002</v>
      </c>
      <c r="N78" s="4">
        <f t="shared" si="15"/>
        <v>121.15</v>
      </c>
    </row>
    <row r="79" spans="1:14">
      <c r="A79" t="str">
        <f t="shared" si="17"/>
        <v>almapbbdo:alp_nova-cielo-atualizado:display:awareness:todos</v>
      </c>
      <c r="B79" t="str">
        <f t="shared" si="18"/>
        <v>AdsMovil</v>
      </c>
      <c r="C79" t="str">
        <f t="shared" si="19"/>
        <v>adsmovil:marca:indepedencia:display:cpm:richmedia-interstitial-320x480:aw_ins_nova-cielo-marcello:cidp116.2.292:2</v>
      </c>
      <c r="D79" t="str">
        <f t="shared" si="20"/>
        <v>256564332</v>
      </c>
      <c r="E79" t="str">
        <f t="shared" si="21"/>
        <v>Dynamic Click</v>
      </c>
      <c r="F79" t="str">
        <f t="shared" si="22"/>
        <v>adsmovil:marca:indepedencia:display:cpm:richmedia-interstitial-320x480:aw_ins_nova-cielo-marcello:cidp116.2.292:2</v>
      </c>
      <c r="G79" t="str">
        <f t="shared" si="23"/>
        <v>452313911</v>
      </c>
      <c r="H79" t="str">
        <f t="shared" si="24"/>
        <v>Tracking</v>
      </c>
      <c r="I79">
        <f t="shared" si="25"/>
        <v>173651</v>
      </c>
      <c r="J79">
        <f t="shared" si="26"/>
        <v>4956</v>
      </c>
      <c r="K79" s="4">
        <f t="shared" si="27"/>
        <v>3.5000000000000001E-3</v>
      </c>
      <c r="L79">
        <f t="shared" si="16"/>
        <v>2.5000000000000001E-2</v>
      </c>
      <c r="M79" s="4">
        <f t="shared" si="14"/>
        <v>17.346</v>
      </c>
      <c r="N79" s="4">
        <f t="shared" si="15"/>
        <v>123.9</v>
      </c>
    </row>
    <row r="80" spans="1:14">
      <c r="A80" t="str">
        <f t="shared" si="17"/>
        <v>almapbbdo:alp_nova-cielo-atualizado:display:awareness:todos</v>
      </c>
      <c r="B80" t="str">
        <f t="shared" si="18"/>
        <v>AdsMovil</v>
      </c>
      <c r="C80" t="str">
        <f t="shared" si="19"/>
        <v>adsmovil:marca:indepedencia:display:cpm:richmedia-interstitial-320x480:aw_ins_nova-cielo-pedro:cidp116.2.290:2</v>
      </c>
      <c r="D80" t="str">
        <f t="shared" si="20"/>
        <v>256564338</v>
      </c>
      <c r="E80" t="str">
        <f t="shared" si="21"/>
        <v>Dynamic Click</v>
      </c>
      <c r="F80" t="str">
        <f t="shared" si="22"/>
        <v>adsmovil:marca:indepedencia:display:cpm:richmedia-interstitial-320x480:aw_ins_nova-cielo-pedro:cidp116.2.290:2</v>
      </c>
      <c r="G80" t="str">
        <f t="shared" si="23"/>
        <v>452313917</v>
      </c>
      <c r="H80" t="str">
        <f t="shared" si="24"/>
        <v>Tracking</v>
      </c>
      <c r="I80">
        <f t="shared" si="25"/>
        <v>181968</v>
      </c>
      <c r="J80">
        <f t="shared" si="26"/>
        <v>5193</v>
      </c>
      <c r="K80" s="4">
        <f t="shared" si="27"/>
        <v>3.5000000000000001E-3</v>
      </c>
      <c r="L80">
        <f t="shared" si="16"/>
        <v>2.5000000000000001E-2</v>
      </c>
      <c r="M80" s="4">
        <f t="shared" si="14"/>
        <v>18.1755</v>
      </c>
      <c r="N80" s="4">
        <f t="shared" si="15"/>
        <v>129.82500000000002</v>
      </c>
    </row>
    <row r="81" spans="1:14">
      <c r="A81" t="str">
        <f t="shared" si="17"/>
        <v>almapbbdo:alp_nova-cielo-atualizado:display:awareness:todos</v>
      </c>
      <c r="B81" t="str">
        <f t="shared" si="18"/>
        <v>AdsMovil</v>
      </c>
      <c r="C81" t="str">
        <f t="shared" si="19"/>
        <v>adsmovil:marca:indepedencia:display:cpm:richmedia-interstitial-320x480:aw_ins_nova-cielo-rita:cidp116.2.291:2</v>
      </c>
      <c r="D81" t="str">
        <f t="shared" si="20"/>
        <v>256564335</v>
      </c>
      <c r="E81" t="str">
        <f t="shared" si="21"/>
        <v>Dynamic Click</v>
      </c>
      <c r="F81" t="str">
        <f t="shared" si="22"/>
        <v>adsmovil:marca:indepedencia:display:cpm:richmedia-interstitial-320x480:aw_ins_nova-cielo-rita:cidp116.2.291:2</v>
      </c>
      <c r="G81" t="str">
        <f t="shared" si="23"/>
        <v>452313914</v>
      </c>
      <c r="H81" t="str">
        <f t="shared" si="24"/>
        <v>Tracking</v>
      </c>
      <c r="I81">
        <f t="shared" si="25"/>
        <v>175032</v>
      </c>
      <c r="J81">
        <f t="shared" si="26"/>
        <v>5100</v>
      </c>
      <c r="K81" s="4">
        <f t="shared" si="27"/>
        <v>3.5000000000000001E-3</v>
      </c>
      <c r="L81">
        <f t="shared" si="16"/>
        <v>2.5000000000000001E-2</v>
      </c>
      <c r="M81" s="4">
        <f t="shared" si="14"/>
        <v>17.850000000000001</v>
      </c>
      <c r="N81" s="4">
        <f t="shared" si="15"/>
        <v>127.5</v>
      </c>
    </row>
    <row r="82" spans="1:14">
      <c r="A82" t="str">
        <f t="shared" si="17"/>
        <v>almapbbdo:alp_nova-cielo-atualizado:display:awareness:todos</v>
      </c>
      <c r="B82" t="str">
        <f t="shared" si="18"/>
        <v>AdsMovil</v>
      </c>
      <c r="C82" t="str">
        <f t="shared" si="19"/>
        <v>adsmovil:marca:provedor:display:cpm:intertestial-320x480:fre_ins_nova-cielo-danilo_taxa-zero:cidp116.2.1428:2</v>
      </c>
      <c r="D82" t="str">
        <f t="shared" si="20"/>
        <v>257233952</v>
      </c>
      <c r="E82" t="str">
        <f t="shared" si="21"/>
        <v>Dynamic Click</v>
      </c>
      <c r="F82" t="str">
        <f t="shared" si="22"/>
        <v>adsmovil:marca:provedor:display:cpm:intertestial-320x480:fre_ins_nova-cielo-danilo_taxa-zero:cidp116.2.1428:2</v>
      </c>
      <c r="G82" t="str">
        <f t="shared" si="23"/>
        <v>453375554</v>
      </c>
      <c r="H82" t="str">
        <f t="shared" si="24"/>
        <v>Tracking</v>
      </c>
      <c r="I82">
        <f t="shared" si="25"/>
        <v>158556</v>
      </c>
      <c r="J82">
        <f t="shared" si="26"/>
        <v>3676</v>
      </c>
      <c r="K82" s="4">
        <f t="shared" si="27"/>
        <v>3.5000000000000001E-3</v>
      </c>
      <c r="L82">
        <f t="shared" si="16"/>
        <v>2.5000000000000001E-2</v>
      </c>
      <c r="M82" s="4">
        <f t="shared" si="14"/>
        <v>12.866</v>
      </c>
      <c r="N82" s="4">
        <f t="shared" si="15"/>
        <v>91.9</v>
      </c>
    </row>
    <row r="83" spans="1:14">
      <c r="A83" t="str">
        <f t="shared" si="17"/>
        <v>almapbbdo:alp_nova-cielo-atualizado:display:awareness:todos</v>
      </c>
      <c r="B83" t="str">
        <f t="shared" si="18"/>
        <v>AdsMovil</v>
      </c>
      <c r="C83" t="str">
        <f t="shared" si="19"/>
        <v>adsmovil:marca:provedor:display:cpm:intertestial-320x480:fre_ins_nova-cielo-marcello_taxa-zero:cidp116.2.1427:2</v>
      </c>
      <c r="D83" t="str">
        <f t="shared" si="20"/>
        <v>257679291</v>
      </c>
      <c r="E83" t="str">
        <f t="shared" si="21"/>
        <v>Dynamic Click</v>
      </c>
      <c r="F83" t="str">
        <f t="shared" si="22"/>
        <v>adsmovil:marca:provedor:display:cpm:intertestial-320x480:fre_ins_nova-cielo-marcello_taxa-zero:cidp116.2.1427:2</v>
      </c>
      <c r="G83" t="str">
        <f t="shared" si="23"/>
        <v>453375557</v>
      </c>
      <c r="H83" t="str">
        <f t="shared" si="24"/>
        <v>Tracking</v>
      </c>
      <c r="I83">
        <f t="shared" si="25"/>
        <v>161018</v>
      </c>
      <c r="J83">
        <f t="shared" si="26"/>
        <v>3755</v>
      </c>
      <c r="K83" s="4">
        <f t="shared" si="27"/>
        <v>3.5000000000000001E-3</v>
      </c>
      <c r="L83">
        <f t="shared" si="16"/>
        <v>2.5000000000000001E-2</v>
      </c>
      <c r="M83" s="4">
        <f t="shared" si="14"/>
        <v>13.1425</v>
      </c>
      <c r="N83" s="4">
        <f t="shared" si="15"/>
        <v>93.875</v>
      </c>
    </row>
    <row r="84" spans="1:14">
      <c r="A84" t="str">
        <f t="shared" si="17"/>
        <v>almapbbdo:alp_nova-cielo-atualizado:display:awareness:todos</v>
      </c>
      <c r="B84" t="str">
        <f t="shared" si="18"/>
        <v>AdsMovil</v>
      </c>
      <c r="C84" t="str">
        <f t="shared" si="19"/>
        <v>adsmovil:marca:provedor:display:cpm:intertestial-320x480:fre_ins_nova-cielo-pedro_taxa-zero:cidp116.2.1425:2</v>
      </c>
      <c r="D84" t="str">
        <f t="shared" si="20"/>
        <v>257679297</v>
      </c>
      <c r="E84" t="str">
        <f t="shared" si="21"/>
        <v>Dynamic Click</v>
      </c>
      <c r="F84" t="str">
        <f t="shared" si="22"/>
        <v>adsmovil:marca:provedor:display:cpm:intertestial-320x480:fre_ins_nova-cielo-pedro_taxa-zero:cidp116.2.1425:2</v>
      </c>
      <c r="G84" t="str">
        <f t="shared" si="23"/>
        <v>453375563</v>
      </c>
      <c r="H84" t="str">
        <f t="shared" si="24"/>
        <v>Tracking</v>
      </c>
      <c r="I84">
        <f t="shared" si="25"/>
        <v>157596</v>
      </c>
      <c r="J84">
        <f t="shared" si="26"/>
        <v>3694</v>
      </c>
      <c r="K84" s="4">
        <f t="shared" si="27"/>
        <v>3.5000000000000001E-3</v>
      </c>
      <c r="L84">
        <f t="shared" si="16"/>
        <v>2.5000000000000001E-2</v>
      </c>
      <c r="M84" s="4">
        <f t="shared" si="14"/>
        <v>12.929</v>
      </c>
      <c r="N84" s="4">
        <f t="shared" si="15"/>
        <v>92.350000000000009</v>
      </c>
    </row>
    <row r="85" spans="1:14">
      <c r="A85" t="str">
        <f t="shared" si="17"/>
        <v>almapbbdo:alp_nova-cielo-atualizado:display:awareness:todos</v>
      </c>
      <c r="B85" t="str">
        <f t="shared" si="18"/>
        <v>AdsMovil</v>
      </c>
      <c r="C85" t="str">
        <f t="shared" si="19"/>
        <v>adsmovil:marca:provedor:display:cpm:intertestial-320x480:fre_ins_nova-cielo-rita_taxa-zero:cidp116.2.1426:2</v>
      </c>
      <c r="D85" t="str">
        <f t="shared" si="20"/>
        <v>257679294</v>
      </c>
      <c r="E85" t="str">
        <f t="shared" si="21"/>
        <v>Dynamic Click</v>
      </c>
      <c r="F85" t="str">
        <f t="shared" si="22"/>
        <v>adsmovil:marca:provedor:display:cpm:intertestial-320x480:fre_ins_nova-cielo-rita_taxa-zero:cidp116.2.1426:2</v>
      </c>
      <c r="G85" t="str">
        <f t="shared" si="23"/>
        <v>453375560</v>
      </c>
      <c r="H85" t="str">
        <f t="shared" si="24"/>
        <v>Tracking</v>
      </c>
      <c r="I85">
        <f t="shared" si="25"/>
        <v>159579</v>
      </c>
      <c r="J85">
        <f t="shared" si="26"/>
        <v>3745</v>
      </c>
      <c r="K85" s="4">
        <f t="shared" si="27"/>
        <v>3.5000000000000001E-3</v>
      </c>
      <c r="L85">
        <f t="shared" si="16"/>
        <v>2.5000000000000001E-2</v>
      </c>
      <c r="M85" s="4">
        <f t="shared" si="14"/>
        <v>13.1075</v>
      </c>
      <c r="N85" s="4">
        <f t="shared" si="15"/>
        <v>93.625</v>
      </c>
    </row>
    <row r="86" spans="1:14">
      <c r="A86" t="str">
        <f t="shared" si="17"/>
        <v>almapbbdo:alp_nova-cielo-atualizado:display:awareness:todos</v>
      </c>
      <c r="B86" t="str">
        <f t="shared" si="18"/>
        <v>AdsMovil</v>
      </c>
      <c r="C86" t="str">
        <f t="shared" si="19"/>
        <v>adsmovil:marca:provedor:display:cpm:richmedia-interstitial-320x480:aw_ins_nova-cielo-danilo:cidp116.2.281:2</v>
      </c>
      <c r="D86" t="str">
        <f t="shared" si="20"/>
        <v>256564365</v>
      </c>
      <c r="E86" t="str">
        <f t="shared" si="21"/>
        <v>Dynamic Click</v>
      </c>
      <c r="F86" t="str">
        <f t="shared" si="22"/>
        <v>adsmovil:marca:provedor:display:cpm:richmedia-interstitial-320x480:aw_ins_nova-cielo-danilo:cidp116.2.281:2</v>
      </c>
      <c r="G86" t="str">
        <f t="shared" si="23"/>
        <v>452313944</v>
      </c>
      <c r="H86" t="str">
        <f t="shared" si="24"/>
        <v>Tracking</v>
      </c>
      <c r="I86">
        <f t="shared" si="25"/>
        <v>293805</v>
      </c>
      <c r="J86">
        <f t="shared" si="26"/>
        <v>6626</v>
      </c>
      <c r="K86" s="4">
        <f t="shared" si="27"/>
        <v>3.5000000000000001E-3</v>
      </c>
      <c r="L86">
        <f t="shared" si="16"/>
        <v>2.5000000000000001E-2</v>
      </c>
      <c r="M86" s="4">
        <f t="shared" si="14"/>
        <v>23.190999999999999</v>
      </c>
      <c r="N86" s="4">
        <f t="shared" si="15"/>
        <v>165.65</v>
      </c>
    </row>
    <row r="87" spans="1:14">
      <c r="A87" t="str">
        <f t="shared" si="17"/>
        <v>almapbbdo:alp_nova-cielo-atualizado:display:awareness:todos</v>
      </c>
      <c r="B87" t="str">
        <f t="shared" si="18"/>
        <v>AdsMovil</v>
      </c>
      <c r="C87" t="str">
        <f t="shared" si="19"/>
        <v>adsmovil:marca:provedor:display:cpm:richmedia-interstitial-320x480:aw_ins_nova-cielo-marcello:cidp116.2.280:2</v>
      </c>
      <c r="D87" t="str">
        <f t="shared" si="20"/>
        <v>256564368</v>
      </c>
      <c r="E87" t="str">
        <f t="shared" si="21"/>
        <v>Dynamic Click</v>
      </c>
      <c r="F87" t="str">
        <f t="shared" si="22"/>
        <v>adsmovil:marca:provedor:display:cpm:richmedia-interstitial-320x480:aw_ins_nova-cielo-marcello:cidp116.2.280:2</v>
      </c>
      <c r="G87" t="str">
        <f t="shared" si="23"/>
        <v>452313947</v>
      </c>
      <c r="H87" t="str">
        <f t="shared" si="24"/>
        <v>Tracking</v>
      </c>
      <c r="I87">
        <f t="shared" si="25"/>
        <v>285999</v>
      </c>
      <c r="J87">
        <f t="shared" si="26"/>
        <v>6509</v>
      </c>
      <c r="K87" s="4">
        <f t="shared" si="27"/>
        <v>3.5000000000000001E-3</v>
      </c>
      <c r="L87">
        <f t="shared" si="16"/>
        <v>2.5000000000000001E-2</v>
      </c>
      <c r="M87" s="4">
        <f t="shared" si="14"/>
        <v>22.781500000000001</v>
      </c>
      <c r="N87" s="4">
        <f t="shared" si="15"/>
        <v>162.72500000000002</v>
      </c>
    </row>
    <row r="88" spans="1:14">
      <c r="A88" t="str">
        <f t="shared" si="17"/>
        <v>almapbbdo:alp_nova-cielo-atualizado:display:awareness:todos</v>
      </c>
      <c r="B88" t="str">
        <f t="shared" si="18"/>
        <v>AdsMovil</v>
      </c>
      <c r="C88" t="str">
        <f t="shared" si="19"/>
        <v>adsmovil:marca:provedor:display:cpm:richmedia-interstitial-320x480:aw_ins_nova-cielo-pedro:cidp116.2.278:2</v>
      </c>
      <c r="D88" t="str">
        <f t="shared" si="20"/>
        <v>256564374</v>
      </c>
      <c r="E88" t="str">
        <f t="shared" si="21"/>
        <v>Dynamic Click</v>
      </c>
      <c r="F88" t="str">
        <f t="shared" si="22"/>
        <v>adsmovil:marca:provedor:display:cpm:richmedia-interstitial-320x480:aw_ins_nova-cielo-pedro:cidp116.2.278:2</v>
      </c>
      <c r="G88" t="str">
        <f t="shared" si="23"/>
        <v>452313953</v>
      </c>
      <c r="H88" t="str">
        <f t="shared" si="24"/>
        <v>Tracking</v>
      </c>
      <c r="I88">
        <f t="shared" si="25"/>
        <v>290850</v>
      </c>
      <c r="J88">
        <f t="shared" si="26"/>
        <v>6542</v>
      </c>
      <c r="K88" s="4">
        <f t="shared" si="27"/>
        <v>3.5000000000000001E-3</v>
      </c>
      <c r="L88">
        <f t="shared" si="16"/>
        <v>2.5000000000000001E-2</v>
      </c>
      <c r="M88" s="4">
        <f t="shared" si="14"/>
        <v>22.897000000000002</v>
      </c>
      <c r="N88" s="4">
        <f t="shared" si="15"/>
        <v>163.55000000000001</v>
      </c>
    </row>
    <row r="89" spans="1:14">
      <c r="A89" t="str">
        <f t="shared" si="17"/>
        <v>almapbbdo:alp_nova-cielo-atualizado:display:awareness:todos</v>
      </c>
      <c r="B89" t="str">
        <f t="shared" si="18"/>
        <v>AdsMovil</v>
      </c>
      <c r="C89" t="str">
        <f t="shared" si="19"/>
        <v>adsmovil:marca:provedor:display:cpm:richmedia-interstitial-320x480:aw_ins_nova-cielo-rita:cidp116.2.279:2</v>
      </c>
      <c r="D89" t="str">
        <f t="shared" si="20"/>
        <v>256564371</v>
      </c>
      <c r="E89" t="str">
        <f t="shared" si="21"/>
        <v>Dynamic Click</v>
      </c>
      <c r="F89" t="str">
        <f t="shared" si="22"/>
        <v>adsmovil:marca:provedor:display:cpm:richmedia-interstitial-320x480:aw_ins_nova-cielo-rita:cidp116.2.279:2</v>
      </c>
      <c r="G89" t="str">
        <f t="shared" si="23"/>
        <v>452313950</v>
      </c>
      <c r="H89" t="str">
        <f t="shared" si="24"/>
        <v>Tracking</v>
      </c>
      <c r="I89">
        <f t="shared" si="25"/>
        <v>294940</v>
      </c>
      <c r="J89">
        <f t="shared" si="26"/>
        <v>6537</v>
      </c>
      <c r="K89" s="4">
        <f t="shared" si="27"/>
        <v>3.5000000000000001E-3</v>
      </c>
      <c r="L89">
        <f t="shared" si="16"/>
        <v>2.5000000000000001E-2</v>
      </c>
      <c r="M89" s="4">
        <f t="shared" si="14"/>
        <v>22.8795</v>
      </c>
      <c r="N89" s="4">
        <f t="shared" si="15"/>
        <v>163.42500000000001</v>
      </c>
    </row>
    <row r="90" spans="1:14">
      <c r="A90" t="str">
        <f t="shared" si="17"/>
        <v>almapbbdo:alp_nova-cielo-atualizado:display:awareness:todos</v>
      </c>
      <c r="B90" t="str">
        <f t="shared" si="18"/>
        <v>Google Brasil</v>
      </c>
      <c r="C90" t="str">
        <f t="shared" si="19"/>
        <v>dv_360:marca:affinity:display:cpm:large-mobile-banner-320x100:fre_ins_nova-cielo-danilo:cidp116.2.317:2</v>
      </c>
      <c r="D90" t="str">
        <f t="shared" si="20"/>
        <v>256547838</v>
      </c>
      <c r="E90" t="str">
        <f t="shared" si="21"/>
        <v>Standard</v>
      </c>
      <c r="F90" t="str">
        <f t="shared" si="22"/>
        <v>dv_360:marca:affinity:display:cpm:large-mobile-banner-320x100:fre_ins_nova-cielo-danilo:cidp116.2.317:2</v>
      </c>
      <c r="G90" t="str">
        <f t="shared" si="23"/>
        <v>452302607</v>
      </c>
      <c r="H90" t="str">
        <f t="shared" si="24"/>
        <v>Display</v>
      </c>
      <c r="I90">
        <f t="shared" si="25"/>
        <v>977665</v>
      </c>
      <c r="J90">
        <f t="shared" si="26"/>
        <v>3179</v>
      </c>
      <c r="K90" s="4">
        <f t="shared" si="27"/>
        <v>0.04</v>
      </c>
      <c r="L90">
        <f t="shared" si="16"/>
        <v>0.1</v>
      </c>
      <c r="M90" s="4">
        <f t="shared" si="14"/>
        <v>39.1066</v>
      </c>
      <c r="N90" s="4">
        <f t="shared" si="15"/>
        <v>97.766499999999994</v>
      </c>
    </row>
    <row r="91" spans="1:14">
      <c r="A91" t="str">
        <f t="shared" si="17"/>
        <v>almapbbdo:alp_nova-cielo-atualizado:display:awareness:todos</v>
      </c>
      <c r="B91" t="str">
        <f t="shared" si="18"/>
        <v>Google Brasil</v>
      </c>
      <c r="C91" t="str">
        <f t="shared" si="19"/>
        <v>dv_360:marca:affinity:display:cpm:large-mobile-banner-320x100:fre_ins_nova-cielo-marcello:cidp116.2.316:2</v>
      </c>
      <c r="D91" t="str">
        <f t="shared" si="20"/>
        <v>256547841</v>
      </c>
      <c r="E91" t="str">
        <f t="shared" si="21"/>
        <v>Standard</v>
      </c>
      <c r="F91" t="str">
        <f t="shared" si="22"/>
        <v>dv_360:marca:affinity:display:cpm:large-mobile-banner-320x100:fre_ins_nova-cielo-marcello:cidp116.2.316:2</v>
      </c>
      <c r="G91" t="str">
        <f t="shared" si="23"/>
        <v>452302610</v>
      </c>
      <c r="H91" t="str">
        <f t="shared" si="24"/>
        <v>Display</v>
      </c>
      <c r="I91">
        <f t="shared" si="25"/>
        <v>59795</v>
      </c>
      <c r="J91">
        <f t="shared" si="26"/>
        <v>135</v>
      </c>
      <c r="K91" s="4">
        <f t="shared" si="27"/>
        <v>0.04</v>
      </c>
      <c r="L91">
        <f t="shared" si="16"/>
        <v>0.1</v>
      </c>
      <c r="M91" s="4">
        <f t="shared" si="14"/>
        <v>2.3918000000000004</v>
      </c>
      <c r="N91" s="4">
        <f t="shared" si="15"/>
        <v>5.9794999999999998</v>
      </c>
    </row>
    <row r="92" spans="1:14">
      <c r="A92" t="str">
        <f t="shared" si="17"/>
        <v>almapbbdo:alp_nova-cielo-atualizado:display:awareness:todos</v>
      </c>
      <c r="B92" t="str">
        <f t="shared" si="18"/>
        <v>Google Brasil</v>
      </c>
      <c r="C92" t="str">
        <f t="shared" si="19"/>
        <v>dv_360:marca:affinity:display:cpm:large-mobile-banner-320x100:fre_ins_nova-cielo-pedro:cidp116.2.314:2</v>
      </c>
      <c r="D92" t="str">
        <f t="shared" si="20"/>
        <v>256547844</v>
      </c>
      <c r="E92" t="str">
        <f t="shared" si="21"/>
        <v>Standard</v>
      </c>
      <c r="F92" t="str">
        <f t="shared" si="22"/>
        <v>dv_360:marca:affinity:display:cpm:large-mobile-banner-320x100:fre_ins_nova-cielo-pedro:cidp116.2.314:2</v>
      </c>
      <c r="G92" t="str">
        <f t="shared" si="23"/>
        <v>452302613</v>
      </c>
      <c r="H92" t="str">
        <f t="shared" si="24"/>
        <v>Display</v>
      </c>
      <c r="I92">
        <f t="shared" si="25"/>
        <v>55852</v>
      </c>
      <c r="J92">
        <f t="shared" si="26"/>
        <v>141</v>
      </c>
      <c r="K92" s="4">
        <f t="shared" si="27"/>
        <v>0.04</v>
      </c>
      <c r="L92">
        <f t="shared" si="16"/>
        <v>0.1</v>
      </c>
      <c r="M92" s="4">
        <f t="shared" si="14"/>
        <v>2.2340800000000001</v>
      </c>
      <c r="N92" s="4">
        <f t="shared" si="15"/>
        <v>5.5852000000000004</v>
      </c>
    </row>
    <row r="93" spans="1:14">
      <c r="A93" t="str">
        <f t="shared" si="17"/>
        <v>almapbbdo:alp_nova-cielo-atualizado:display:awareness:todos</v>
      </c>
      <c r="B93" t="str">
        <f t="shared" si="18"/>
        <v>Google Brasil</v>
      </c>
      <c r="C93" t="str">
        <f t="shared" si="19"/>
        <v>dv_360:marca:affinity:display:cpm:large-mobile-banner-320x100:fre_ins_nova-cielo-rita:cidp116.2.315:2</v>
      </c>
      <c r="D93" t="str">
        <f t="shared" si="20"/>
        <v>256483219</v>
      </c>
      <c r="E93" t="str">
        <f t="shared" si="21"/>
        <v>Standard</v>
      </c>
      <c r="F93" t="str">
        <f t="shared" si="22"/>
        <v>dv_360:marca:affinity:display:cpm:large-mobile-banner-320x100:fre_ins_nova-cielo-rita:cidp116.2.315:2</v>
      </c>
      <c r="G93" t="str">
        <f t="shared" si="23"/>
        <v>452320974</v>
      </c>
      <c r="H93" t="str">
        <f t="shared" si="24"/>
        <v>Display</v>
      </c>
      <c r="I93">
        <f t="shared" si="25"/>
        <v>876373</v>
      </c>
      <c r="J93">
        <f t="shared" si="26"/>
        <v>1934</v>
      </c>
      <c r="K93" s="4">
        <f t="shared" si="27"/>
        <v>0.04</v>
      </c>
      <c r="L93">
        <f t="shared" si="16"/>
        <v>0.1</v>
      </c>
      <c r="M93" s="4">
        <f t="shared" si="14"/>
        <v>35.054919999999996</v>
      </c>
      <c r="N93" s="4">
        <f t="shared" si="15"/>
        <v>87.637299999999996</v>
      </c>
    </row>
    <row r="94" spans="1:14">
      <c r="A94" t="str">
        <f t="shared" si="17"/>
        <v>almapbbdo:alp_nova-cielo-atualizado:display:awareness:todos</v>
      </c>
      <c r="B94" t="str">
        <f t="shared" si="18"/>
        <v>Google Brasil</v>
      </c>
      <c r="C94" t="str">
        <f t="shared" si="19"/>
        <v>dv_360:marca:affinity:display:cpm:leaderboard-728x90:fre_ins_nova-cielo-danilo:cidp116.2.329:2</v>
      </c>
      <c r="D94" t="str">
        <f t="shared" si="20"/>
        <v>256547820</v>
      </c>
      <c r="E94" t="str">
        <f t="shared" si="21"/>
        <v>Standard</v>
      </c>
      <c r="F94" t="str">
        <f t="shared" si="22"/>
        <v>dv_360:marca:affinity:display:cpm:leaderboard-728x90:fre_ins_nova-cielo-danilo:cidp116.2.329:2</v>
      </c>
      <c r="G94" t="str">
        <f t="shared" si="23"/>
        <v>452302589</v>
      </c>
      <c r="H94" t="str">
        <f t="shared" si="24"/>
        <v>Display</v>
      </c>
      <c r="I94">
        <f t="shared" si="25"/>
        <v>648425</v>
      </c>
      <c r="J94">
        <f t="shared" si="26"/>
        <v>156</v>
      </c>
      <c r="K94" s="4">
        <f t="shared" si="27"/>
        <v>0.04</v>
      </c>
      <c r="L94">
        <f t="shared" si="16"/>
        <v>0.1</v>
      </c>
      <c r="M94" s="4">
        <f t="shared" si="14"/>
        <v>25.937000000000001</v>
      </c>
      <c r="N94" s="4">
        <f t="shared" si="15"/>
        <v>64.842500000000001</v>
      </c>
    </row>
    <row r="95" spans="1:14">
      <c r="A95" t="str">
        <f t="shared" si="17"/>
        <v>almapbbdo:alp_nova-cielo-atualizado:display:awareness:todos</v>
      </c>
      <c r="B95" t="str">
        <f t="shared" si="18"/>
        <v>Google Brasil</v>
      </c>
      <c r="C95" t="str">
        <f t="shared" si="19"/>
        <v>dv_360:marca:affinity:display:cpm:leaderboard-728x90:fre_ins_nova-cielo-marcello:cidp116.2.328:2</v>
      </c>
      <c r="D95" t="str">
        <f t="shared" si="20"/>
        <v>256547823</v>
      </c>
      <c r="E95" t="str">
        <f t="shared" si="21"/>
        <v>Standard</v>
      </c>
      <c r="F95" t="str">
        <f t="shared" si="22"/>
        <v>dv_360:marca:affinity:display:cpm:leaderboard-728x90:fre_ins_nova-cielo-marcello:cidp116.2.328:2</v>
      </c>
      <c r="G95" t="str">
        <f t="shared" si="23"/>
        <v>452302592</v>
      </c>
      <c r="H95" t="str">
        <f t="shared" si="24"/>
        <v>Display</v>
      </c>
      <c r="I95">
        <f t="shared" si="25"/>
        <v>233386</v>
      </c>
      <c r="J95">
        <f t="shared" si="26"/>
        <v>50</v>
      </c>
      <c r="K95" s="4">
        <f t="shared" si="27"/>
        <v>0.04</v>
      </c>
      <c r="L95">
        <f t="shared" si="16"/>
        <v>0.1</v>
      </c>
      <c r="M95" s="4">
        <f t="shared" si="14"/>
        <v>9.3354400000000002</v>
      </c>
      <c r="N95" s="4">
        <f t="shared" si="15"/>
        <v>23.338600000000003</v>
      </c>
    </row>
    <row r="96" spans="1:14">
      <c r="A96" t="str">
        <f t="shared" si="17"/>
        <v>almapbbdo:alp_nova-cielo-atualizado:display:awareness:todos</v>
      </c>
      <c r="B96" t="str">
        <f t="shared" si="18"/>
        <v>Google Brasil</v>
      </c>
      <c r="C96" t="str">
        <f t="shared" si="19"/>
        <v>dv_360:marca:affinity:display:cpm:leaderboard-728x90:fre_ins_nova-cielo-pedro:cidp116.2.326:2</v>
      </c>
      <c r="D96" t="str">
        <f t="shared" si="20"/>
        <v>256547826</v>
      </c>
      <c r="E96" t="str">
        <f t="shared" si="21"/>
        <v>Standard</v>
      </c>
      <c r="F96" t="str">
        <f t="shared" si="22"/>
        <v>dv_360:marca:affinity:display:cpm:leaderboard-728x90:fre_ins_nova-cielo-pedro:cidp116.2.326:2</v>
      </c>
      <c r="G96" t="str">
        <f t="shared" si="23"/>
        <v>452302595</v>
      </c>
      <c r="H96" t="str">
        <f t="shared" si="24"/>
        <v>Display</v>
      </c>
      <c r="I96">
        <f t="shared" si="25"/>
        <v>94458</v>
      </c>
      <c r="J96">
        <f t="shared" si="26"/>
        <v>23</v>
      </c>
      <c r="K96" s="4">
        <f t="shared" si="27"/>
        <v>0.04</v>
      </c>
      <c r="L96">
        <f t="shared" si="16"/>
        <v>0.1</v>
      </c>
      <c r="M96" s="4">
        <f t="shared" si="14"/>
        <v>3.7783200000000003</v>
      </c>
      <c r="N96" s="4">
        <f t="shared" si="15"/>
        <v>9.445800000000002</v>
      </c>
    </row>
    <row r="97" spans="1:14">
      <c r="A97" t="str">
        <f t="shared" si="17"/>
        <v>almapbbdo:alp_nova-cielo-atualizado:display:awareness:todos</v>
      </c>
      <c r="B97" t="str">
        <f t="shared" si="18"/>
        <v>Google Brasil</v>
      </c>
      <c r="C97" t="str">
        <f t="shared" si="19"/>
        <v>dv_360:marca:affinity:display:cpm:leaderboard-728x90:fre_ins_nova-cielo-rita:cidp116.2.327:2</v>
      </c>
      <c r="D97" t="str">
        <f t="shared" si="20"/>
        <v>256483213</v>
      </c>
      <c r="E97" t="str">
        <f t="shared" si="21"/>
        <v>Standard</v>
      </c>
      <c r="F97" t="str">
        <f t="shared" si="22"/>
        <v>dv_360:marca:affinity:display:cpm:leaderboard-728x90:fre_ins_nova-cielo-rita:cidp116.2.327:2</v>
      </c>
      <c r="G97" t="str">
        <f t="shared" si="23"/>
        <v>452320968</v>
      </c>
      <c r="H97" t="str">
        <f t="shared" si="24"/>
        <v>Display</v>
      </c>
      <c r="I97">
        <f t="shared" si="25"/>
        <v>3373198</v>
      </c>
      <c r="J97">
        <f t="shared" si="26"/>
        <v>1224</v>
      </c>
      <c r="K97" s="4">
        <f t="shared" si="27"/>
        <v>0.04</v>
      </c>
      <c r="L97">
        <f t="shared" si="16"/>
        <v>0.1</v>
      </c>
      <c r="M97" s="4">
        <f t="shared" si="14"/>
        <v>134.92792</v>
      </c>
      <c r="N97" s="4">
        <f t="shared" si="15"/>
        <v>337.31980000000004</v>
      </c>
    </row>
    <row r="98" spans="1:14">
      <c r="A98" t="str">
        <f t="shared" si="17"/>
        <v>almapbbdo:alp_nova-cielo-atualizado:display:awareness:todos</v>
      </c>
      <c r="B98" t="str">
        <f t="shared" si="18"/>
        <v>Google Brasil</v>
      </c>
      <c r="C98" t="str">
        <f t="shared" si="19"/>
        <v>dv_360:marca:affinity:display:cpm:mobile-leaderboard-320x50:fre_ins_nova-cielo-danilo:cidp116.2.323:2</v>
      </c>
      <c r="D98" t="str">
        <f t="shared" si="20"/>
        <v>256547829</v>
      </c>
      <c r="E98" t="str">
        <f t="shared" si="21"/>
        <v>Standard</v>
      </c>
      <c r="F98" t="str">
        <f t="shared" si="22"/>
        <v>dv_360:marca:affinity:display:cpm:mobile-leaderboard-320x50:fre_ins_nova-cielo-danilo:cidp116.2.323:2</v>
      </c>
      <c r="G98" t="str">
        <f t="shared" si="23"/>
        <v>452302598</v>
      </c>
      <c r="H98" t="str">
        <f t="shared" si="24"/>
        <v>Display</v>
      </c>
      <c r="I98">
        <f t="shared" si="25"/>
        <v>235743</v>
      </c>
      <c r="J98">
        <f t="shared" si="26"/>
        <v>1042</v>
      </c>
      <c r="K98" s="4">
        <f t="shared" si="27"/>
        <v>0.04</v>
      </c>
      <c r="L98">
        <f t="shared" si="16"/>
        <v>0.1</v>
      </c>
      <c r="M98" s="4">
        <f t="shared" si="14"/>
        <v>9.4297199999999997</v>
      </c>
      <c r="N98" s="4">
        <f t="shared" si="15"/>
        <v>23.574300000000004</v>
      </c>
    </row>
    <row r="99" spans="1:14">
      <c r="A99" t="str">
        <f t="shared" si="17"/>
        <v>almapbbdo:alp_nova-cielo-atualizado:display:awareness:todos</v>
      </c>
      <c r="B99" t="str">
        <f t="shared" si="18"/>
        <v>Google Brasil</v>
      </c>
      <c r="C99" t="str">
        <f t="shared" si="19"/>
        <v>dv_360:marca:affinity:display:cpm:mobile-leaderboard-320x50:fre_ins_nova-cielo-marcello:cidp116.2.322:2</v>
      </c>
      <c r="D99" t="str">
        <f t="shared" si="20"/>
        <v>256547832</v>
      </c>
      <c r="E99" t="str">
        <f t="shared" si="21"/>
        <v>Standard</v>
      </c>
      <c r="F99" t="str">
        <f t="shared" si="22"/>
        <v>dv_360:marca:affinity:display:cpm:mobile-leaderboard-320x50:fre_ins_nova-cielo-marcello:cidp116.2.322:2</v>
      </c>
      <c r="G99" t="str">
        <f t="shared" si="23"/>
        <v>452302601</v>
      </c>
      <c r="H99" t="str">
        <f t="shared" si="24"/>
        <v>Display</v>
      </c>
      <c r="I99">
        <f t="shared" si="25"/>
        <v>276696</v>
      </c>
      <c r="J99">
        <f t="shared" si="26"/>
        <v>1350</v>
      </c>
      <c r="K99" s="4">
        <f t="shared" si="27"/>
        <v>0.04</v>
      </c>
      <c r="L99">
        <f t="shared" si="16"/>
        <v>0.1</v>
      </c>
      <c r="M99" s="4">
        <f t="shared" ref="M99:M162" si="28">IF(E99="Dynamic Click",J99*K99,K99*$I99/1000)</f>
        <v>11.06784</v>
      </c>
      <c r="N99" s="4">
        <f t="shared" ref="N99:N162" si="29">IF(E99="Dynamic Click",J99*L99,L99*$I99/1000)</f>
        <v>27.669600000000003</v>
      </c>
    </row>
    <row r="100" spans="1:14">
      <c r="A100" t="str">
        <f t="shared" si="17"/>
        <v>almapbbdo:alp_nova-cielo-atualizado:display:awareness:todos</v>
      </c>
      <c r="B100" t="str">
        <f t="shared" si="18"/>
        <v>Google Brasil</v>
      </c>
      <c r="C100" t="str">
        <f t="shared" si="19"/>
        <v>dv_360:marca:affinity:display:cpm:mobile-leaderboard-320x50:fre_ins_nova-cielo-pedro:cidp116.2.320:2</v>
      </c>
      <c r="D100" t="str">
        <f t="shared" si="20"/>
        <v>256547835</v>
      </c>
      <c r="E100" t="str">
        <f t="shared" si="21"/>
        <v>Standard</v>
      </c>
      <c r="F100" t="str">
        <f t="shared" si="22"/>
        <v>dv_360:marca:affinity:display:cpm:mobile-leaderboard-320x50:fre_ins_nova-cielo-pedro:cidp116.2.320:2</v>
      </c>
      <c r="G100" t="str">
        <f t="shared" si="23"/>
        <v>452302604</v>
      </c>
      <c r="H100" t="str">
        <f t="shared" si="24"/>
        <v>Display</v>
      </c>
      <c r="I100">
        <f t="shared" si="25"/>
        <v>233928</v>
      </c>
      <c r="J100">
        <f t="shared" si="26"/>
        <v>937</v>
      </c>
      <c r="K100" s="4">
        <f t="shared" si="27"/>
        <v>0.04</v>
      </c>
      <c r="L100">
        <f t="shared" si="16"/>
        <v>0.1</v>
      </c>
      <c r="M100" s="4">
        <f t="shared" si="28"/>
        <v>9.3571200000000001</v>
      </c>
      <c r="N100" s="4">
        <f t="shared" si="29"/>
        <v>23.392800000000001</v>
      </c>
    </row>
    <row r="101" spans="1:14">
      <c r="A101" t="str">
        <f t="shared" si="17"/>
        <v>almapbbdo:alp_nova-cielo-atualizado:display:awareness:todos</v>
      </c>
      <c r="B101" t="str">
        <f t="shared" si="18"/>
        <v>Google Brasil</v>
      </c>
      <c r="C101" t="str">
        <f t="shared" si="19"/>
        <v>dv_360:marca:affinity:display:cpm:mobile-leaderboard-320x50:fre_ins_nova-cielo-rita:cidp116.2.321:2</v>
      </c>
      <c r="D101" t="str">
        <f t="shared" si="20"/>
        <v>256483216</v>
      </c>
      <c r="E101" t="str">
        <f t="shared" si="21"/>
        <v>Standard</v>
      </c>
      <c r="F101" t="str">
        <f t="shared" si="22"/>
        <v>dv_360:marca:affinity:display:cpm:mobile-leaderboard-320x50:fre_ins_nova-cielo-rita:cidp116.2.321:2</v>
      </c>
      <c r="G101" t="str">
        <f t="shared" si="23"/>
        <v>452320971</v>
      </c>
      <c r="H101" t="str">
        <f t="shared" si="24"/>
        <v>Display</v>
      </c>
      <c r="I101">
        <f t="shared" si="25"/>
        <v>13760307</v>
      </c>
      <c r="J101">
        <f t="shared" si="26"/>
        <v>62530</v>
      </c>
      <c r="K101" s="4">
        <f t="shared" si="27"/>
        <v>0.04</v>
      </c>
      <c r="L101">
        <f t="shared" si="16"/>
        <v>0.1</v>
      </c>
      <c r="M101" s="4">
        <f t="shared" si="28"/>
        <v>550.41228000000001</v>
      </c>
      <c r="N101" s="4">
        <f t="shared" si="29"/>
        <v>1376.0307000000003</v>
      </c>
    </row>
    <row r="102" spans="1:14">
      <c r="A102" t="str">
        <f t="shared" si="17"/>
        <v>almapbbdo:alp_nova-cielo-atualizado:display:awareness:todos</v>
      </c>
      <c r="B102" t="str">
        <f t="shared" si="18"/>
        <v>Google Brasil</v>
      </c>
      <c r="C102" t="str">
        <f t="shared" si="19"/>
        <v>dv_360:marca:affinity:display:cpm:retangulo-medio-300x250:fre_ins_nova-cielo-danilo:cidp116.2.305:2</v>
      </c>
      <c r="D102" t="str">
        <f t="shared" si="20"/>
        <v>256547856</v>
      </c>
      <c r="E102" t="str">
        <f t="shared" si="21"/>
        <v>Standard</v>
      </c>
      <c r="F102" t="str">
        <f t="shared" si="22"/>
        <v>dv_360:marca:affinity:display:cpm:retangulo-medio-300x250:fre_ins_nova-cielo-danilo:cidp116.2.305:2</v>
      </c>
      <c r="G102" t="str">
        <f t="shared" si="23"/>
        <v>452302625</v>
      </c>
      <c r="H102" t="str">
        <f t="shared" si="24"/>
        <v>Display</v>
      </c>
      <c r="I102">
        <f t="shared" si="25"/>
        <v>411074</v>
      </c>
      <c r="J102">
        <f t="shared" si="26"/>
        <v>1009</v>
      </c>
      <c r="K102" s="4">
        <f t="shared" si="27"/>
        <v>0.04</v>
      </c>
      <c r="L102">
        <f t="shared" si="16"/>
        <v>0.1</v>
      </c>
      <c r="M102" s="4">
        <f t="shared" si="28"/>
        <v>16.442959999999999</v>
      </c>
      <c r="N102" s="4">
        <f t="shared" si="29"/>
        <v>41.107399999999998</v>
      </c>
    </row>
    <row r="103" spans="1:14">
      <c r="A103" t="str">
        <f t="shared" si="17"/>
        <v>almapbbdo:alp_nova-cielo-atualizado:display:awareness:todos</v>
      </c>
      <c r="B103" t="str">
        <f t="shared" si="18"/>
        <v>Google Brasil</v>
      </c>
      <c r="C103" t="str">
        <f t="shared" si="19"/>
        <v>dv_360:marca:affinity:display:cpm:retangulo-medio-300x250:fre_ins_nova-cielo-marcello:cidp116.2.304:2</v>
      </c>
      <c r="D103" t="str">
        <f t="shared" si="20"/>
        <v>256547859</v>
      </c>
      <c r="E103" t="str">
        <f t="shared" si="21"/>
        <v>Standard</v>
      </c>
      <c r="F103" t="str">
        <f t="shared" si="22"/>
        <v>dv_360:marca:affinity:display:cpm:retangulo-medio-300x250:fre_ins_nova-cielo-marcello:cidp116.2.304:2</v>
      </c>
      <c r="G103" t="str">
        <f t="shared" si="23"/>
        <v>452302628</v>
      </c>
      <c r="H103" t="str">
        <f t="shared" si="24"/>
        <v>Display</v>
      </c>
      <c r="I103">
        <f t="shared" si="25"/>
        <v>302576</v>
      </c>
      <c r="J103">
        <f t="shared" si="26"/>
        <v>993</v>
      </c>
      <c r="K103" s="4">
        <f t="shared" si="27"/>
        <v>0.04</v>
      </c>
      <c r="L103">
        <f t="shared" si="16"/>
        <v>0.1</v>
      </c>
      <c r="M103" s="4">
        <f t="shared" si="28"/>
        <v>12.10304</v>
      </c>
      <c r="N103" s="4">
        <f t="shared" si="29"/>
        <v>30.257600000000004</v>
      </c>
    </row>
    <row r="104" spans="1:14">
      <c r="A104" t="str">
        <f t="shared" si="17"/>
        <v>almapbbdo:alp_nova-cielo-atualizado:display:awareness:todos</v>
      </c>
      <c r="B104" t="str">
        <f t="shared" si="18"/>
        <v>Google Brasil</v>
      </c>
      <c r="C104" t="str">
        <f t="shared" si="19"/>
        <v>dv_360:marca:affinity:display:cpm:retangulo-medio-300x250:fre_ins_nova-cielo-pedro:cidp116.2.302:2</v>
      </c>
      <c r="D104" t="str">
        <f t="shared" si="20"/>
        <v>256577613</v>
      </c>
      <c r="E104" t="str">
        <f t="shared" si="21"/>
        <v>Standard</v>
      </c>
      <c r="F104" t="str">
        <f t="shared" si="22"/>
        <v>dv_360:marca:affinity:display:cpm:retangulo-medio-300x250:fre_ins_nova-cielo-pedro:cidp116.2.302:2</v>
      </c>
      <c r="G104" t="str">
        <f t="shared" si="23"/>
        <v>452275185</v>
      </c>
      <c r="H104" t="str">
        <f t="shared" si="24"/>
        <v>Display</v>
      </c>
      <c r="I104">
        <f t="shared" si="25"/>
        <v>295490</v>
      </c>
      <c r="J104">
        <f t="shared" si="26"/>
        <v>916</v>
      </c>
      <c r="K104" s="4">
        <f t="shared" si="27"/>
        <v>0.04</v>
      </c>
      <c r="L104">
        <f t="shared" si="16"/>
        <v>0.1</v>
      </c>
      <c r="M104" s="4">
        <f t="shared" si="28"/>
        <v>11.819600000000001</v>
      </c>
      <c r="N104" s="4">
        <f t="shared" si="29"/>
        <v>29.548999999999999</v>
      </c>
    </row>
    <row r="105" spans="1:14">
      <c r="A105" t="str">
        <f t="shared" si="17"/>
        <v>almapbbdo:alp_nova-cielo-atualizado:display:awareness:todos</v>
      </c>
      <c r="B105" t="str">
        <f t="shared" si="18"/>
        <v>Google Brasil</v>
      </c>
      <c r="C105" t="str">
        <f t="shared" si="19"/>
        <v>dv_360:marca:affinity:display:cpm:retangulo-medio-300x250:fre_ins_nova-cielo-rita:cidp116.2.303:2</v>
      </c>
      <c r="D105" t="str">
        <f t="shared" si="20"/>
        <v>256483228</v>
      </c>
      <c r="E105" t="str">
        <f t="shared" si="21"/>
        <v>Standard</v>
      </c>
      <c r="F105" t="str">
        <f t="shared" si="22"/>
        <v>dv_360:marca:affinity:display:cpm:retangulo-medio-300x250:fre_ins_nova-cielo-rita:cidp116.2.303:2</v>
      </c>
      <c r="G105" t="str">
        <f t="shared" si="23"/>
        <v>452320983</v>
      </c>
      <c r="H105" t="str">
        <f t="shared" si="24"/>
        <v>Display</v>
      </c>
      <c r="I105">
        <f t="shared" si="25"/>
        <v>16718668</v>
      </c>
      <c r="J105">
        <f t="shared" si="26"/>
        <v>63389</v>
      </c>
      <c r="K105" s="4">
        <f t="shared" si="27"/>
        <v>0.04</v>
      </c>
      <c r="L105">
        <f t="shared" si="16"/>
        <v>0.1</v>
      </c>
      <c r="M105" s="4">
        <f t="shared" si="28"/>
        <v>668.74671999999998</v>
      </c>
      <c r="N105" s="4">
        <f t="shared" si="29"/>
        <v>1671.8668</v>
      </c>
    </row>
    <row r="106" spans="1:14">
      <c r="A106" t="str">
        <f t="shared" si="17"/>
        <v>almapbbdo:alp_nova-cielo-atualizado:display:awareness:todos</v>
      </c>
      <c r="B106" t="str">
        <f t="shared" si="18"/>
        <v>Google Brasil</v>
      </c>
      <c r="C106" t="str">
        <f t="shared" si="19"/>
        <v>dv_360:marca:affinity:display:cpm:skyscraper-300x600:fre_ins_nova-cielo-danilo:cidp116.2.311:2</v>
      </c>
      <c r="D106" t="str">
        <f t="shared" si="20"/>
        <v>256547847</v>
      </c>
      <c r="E106" t="str">
        <f t="shared" si="21"/>
        <v>Standard</v>
      </c>
      <c r="F106" t="str">
        <f t="shared" si="22"/>
        <v>dv_360:marca:affinity:display:cpm:skyscraper-300x600:fre_ins_nova-cielo-danilo:cidp116.2.311:2</v>
      </c>
      <c r="G106" t="str">
        <f t="shared" si="23"/>
        <v>452302616</v>
      </c>
      <c r="H106" t="str">
        <f t="shared" si="24"/>
        <v>Display</v>
      </c>
      <c r="I106">
        <f t="shared" si="25"/>
        <v>61896</v>
      </c>
      <c r="J106">
        <f t="shared" si="26"/>
        <v>814</v>
      </c>
      <c r="K106" s="4">
        <f t="shared" si="27"/>
        <v>0.04</v>
      </c>
      <c r="L106">
        <f t="shared" si="16"/>
        <v>0.1</v>
      </c>
      <c r="M106" s="4">
        <f t="shared" si="28"/>
        <v>2.4758400000000003</v>
      </c>
      <c r="N106" s="4">
        <f t="shared" si="29"/>
        <v>6.1896000000000004</v>
      </c>
    </row>
    <row r="107" spans="1:14">
      <c r="A107" t="str">
        <f t="shared" si="17"/>
        <v>almapbbdo:alp_nova-cielo-atualizado:display:awareness:todos</v>
      </c>
      <c r="B107" t="str">
        <f t="shared" si="18"/>
        <v>Google Brasil</v>
      </c>
      <c r="C107" t="str">
        <f t="shared" si="19"/>
        <v>dv_360:marca:affinity:display:cpm:skyscraper-300x600:fre_ins_nova-cielo-marcello:cidp116.2.310:2</v>
      </c>
      <c r="D107" t="str">
        <f t="shared" si="20"/>
        <v>256547850</v>
      </c>
      <c r="E107" t="str">
        <f t="shared" si="21"/>
        <v>Standard</v>
      </c>
      <c r="F107" t="str">
        <f t="shared" si="22"/>
        <v>dv_360:marca:affinity:display:cpm:skyscraper-300x600:fre_ins_nova-cielo-marcello:cidp116.2.310:2</v>
      </c>
      <c r="G107" t="str">
        <f t="shared" si="23"/>
        <v>452302619</v>
      </c>
      <c r="H107" t="str">
        <f t="shared" si="24"/>
        <v>Display</v>
      </c>
      <c r="I107">
        <f t="shared" si="25"/>
        <v>3780296</v>
      </c>
      <c r="J107">
        <f t="shared" si="26"/>
        <v>80626</v>
      </c>
      <c r="K107" s="4">
        <f t="shared" si="27"/>
        <v>0.04</v>
      </c>
      <c r="L107">
        <f t="shared" si="16"/>
        <v>0.1</v>
      </c>
      <c r="M107" s="4">
        <f t="shared" si="28"/>
        <v>151.21184</v>
      </c>
      <c r="N107" s="4">
        <f t="shared" si="29"/>
        <v>378.02960000000002</v>
      </c>
    </row>
    <row r="108" spans="1:14">
      <c r="A108" t="str">
        <f t="shared" si="17"/>
        <v>almapbbdo:alp_nova-cielo-atualizado:display:awareness:todos</v>
      </c>
      <c r="B108" t="str">
        <f t="shared" si="18"/>
        <v>Google Brasil</v>
      </c>
      <c r="C108" t="str">
        <f t="shared" si="19"/>
        <v>dv_360:marca:affinity:display:cpm:skyscraper-300x600:fre_ins_nova-cielo-pedro:cidp116.2.308:2</v>
      </c>
      <c r="D108" t="str">
        <f t="shared" si="20"/>
        <v>256547853</v>
      </c>
      <c r="E108" t="str">
        <f t="shared" si="21"/>
        <v>Standard</v>
      </c>
      <c r="F108" t="str">
        <f t="shared" si="22"/>
        <v>dv_360:marca:affinity:display:cpm:skyscraper-300x600:fre_ins_nova-cielo-pedro:cidp116.2.308:2</v>
      </c>
      <c r="G108" t="str">
        <f t="shared" si="23"/>
        <v>452302622</v>
      </c>
      <c r="H108" t="str">
        <f t="shared" si="24"/>
        <v>Display</v>
      </c>
      <c r="I108">
        <f t="shared" si="25"/>
        <v>281300</v>
      </c>
      <c r="J108">
        <f t="shared" si="26"/>
        <v>1824</v>
      </c>
      <c r="K108" s="4">
        <f t="shared" si="27"/>
        <v>0.04</v>
      </c>
      <c r="L108">
        <f t="shared" ref="L108:L171" si="30">VLOOKUP(E108,tabela,3,FALSE)</f>
        <v>0.1</v>
      </c>
      <c r="M108" s="4">
        <f t="shared" si="28"/>
        <v>11.252000000000001</v>
      </c>
      <c r="N108" s="4">
        <f t="shared" si="29"/>
        <v>28.13</v>
      </c>
    </row>
    <row r="109" spans="1:14">
      <c r="A109" t="str">
        <f t="shared" si="17"/>
        <v>almapbbdo:alp_nova-cielo-atualizado:display:awareness:todos</v>
      </c>
      <c r="B109" t="str">
        <f t="shared" si="18"/>
        <v>Google Brasil</v>
      </c>
      <c r="C109" t="str">
        <f t="shared" si="19"/>
        <v>dv_360:marca:affinity:display:cpm:skyscraper-300x600:fre_ins_nova-cielo-rita:cidp116.2.309:2</v>
      </c>
      <c r="D109" t="str">
        <f t="shared" si="20"/>
        <v>256483222</v>
      </c>
      <c r="E109" t="str">
        <f t="shared" si="21"/>
        <v>Standard</v>
      </c>
      <c r="F109" t="str">
        <f t="shared" si="22"/>
        <v>dv_360:marca:affinity:display:cpm:skyscraper-300x600:fre_ins_nova-cielo-rita:cidp116.2.309:2</v>
      </c>
      <c r="G109" t="str">
        <f t="shared" si="23"/>
        <v>452320977</v>
      </c>
      <c r="H109" t="str">
        <f t="shared" si="24"/>
        <v>Display</v>
      </c>
      <c r="I109">
        <f t="shared" si="25"/>
        <v>260631</v>
      </c>
      <c r="J109">
        <f t="shared" si="26"/>
        <v>1891</v>
      </c>
      <c r="K109" s="4">
        <f t="shared" si="27"/>
        <v>0.04</v>
      </c>
      <c r="L109">
        <f t="shared" si="30"/>
        <v>0.1</v>
      </c>
      <c r="M109" s="4">
        <f t="shared" si="28"/>
        <v>10.425240000000001</v>
      </c>
      <c r="N109" s="4">
        <f t="shared" si="29"/>
        <v>26.063100000000002</v>
      </c>
    </row>
    <row r="110" spans="1:14">
      <c r="A110" t="str">
        <f t="shared" si="17"/>
        <v>almapbbdo:alp_nova-cielo-atualizado:display:awareness:todos</v>
      </c>
      <c r="B110" t="str">
        <f t="shared" si="18"/>
        <v>Google Brasil</v>
      </c>
      <c r="C110" t="str">
        <f t="shared" si="19"/>
        <v>dv_360:marca:ampla:display:cpm:companion-banner-640x640:aw_ins_nova-cielo-pedro:audio-spotify:cidp116.2.266:2</v>
      </c>
      <c r="D110" t="str">
        <f t="shared" si="20"/>
        <v>259112301</v>
      </c>
      <c r="E110" t="str">
        <f t="shared" si="21"/>
        <v>Dynamic Click</v>
      </c>
      <c r="F110" t="str">
        <f t="shared" si="22"/>
        <v>dv_360:marca:ampla:display:cpm:companion-banner-640x640:aw_ins_nova-cielo-pedro:audio-spotify:cidp116.2.266:2</v>
      </c>
      <c r="G110" t="str">
        <f t="shared" si="23"/>
        <v>454790879</v>
      </c>
      <c r="H110" t="str">
        <f t="shared" si="24"/>
        <v>Tracking</v>
      </c>
      <c r="I110">
        <f t="shared" si="25"/>
        <v>1</v>
      </c>
      <c r="J110">
        <f t="shared" si="26"/>
        <v>1</v>
      </c>
      <c r="K110" s="4">
        <f t="shared" si="27"/>
        <v>3.5000000000000001E-3</v>
      </c>
      <c r="L110">
        <f t="shared" si="30"/>
        <v>2.5000000000000001E-2</v>
      </c>
      <c r="M110" s="4">
        <f t="shared" si="28"/>
        <v>3.5000000000000001E-3</v>
      </c>
      <c r="N110" s="4">
        <f t="shared" si="29"/>
        <v>2.5000000000000001E-2</v>
      </c>
    </row>
    <row r="111" spans="1:14">
      <c r="A111" t="str">
        <f t="shared" si="17"/>
        <v>almapbbdo:alp_nova-cielo-atualizado:display:awareness:todos</v>
      </c>
      <c r="B111" t="str">
        <f t="shared" si="18"/>
        <v>Google Brasil</v>
      </c>
      <c r="C111" t="str">
        <f t="shared" si="19"/>
        <v>dv_360:marca:ampla:display:cpm:companion-banner-640x640:aw_ins_nova-cielo-pedro:cidp116.2.266:2</v>
      </c>
      <c r="D111" t="str">
        <f t="shared" si="20"/>
        <v>259097601</v>
      </c>
      <c r="E111" t="str">
        <f t="shared" si="21"/>
        <v>Standard</v>
      </c>
      <c r="F111" t="str">
        <f t="shared" si="22"/>
        <v>dv_360:marca:ampla:display:cpm:companion-banner-640x640:aw_ins_nova-cielo-pedro:cidp116.2.266:2</v>
      </c>
      <c r="G111" t="str">
        <f t="shared" si="23"/>
        <v>454836694</v>
      </c>
      <c r="H111" t="str">
        <f t="shared" si="24"/>
        <v>Display</v>
      </c>
      <c r="I111">
        <f t="shared" si="25"/>
        <v>1</v>
      </c>
      <c r="J111">
        <f t="shared" si="26"/>
        <v>1</v>
      </c>
      <c r="K111" s="4">
        <f t="shared" si="27"/>
        <v>0.04</v>
      </c>
      <c r="L111">
        <f t="shared" si="30"/>
        <v>0.1</v>
      </c>
      <c r="M111" s="4">
        <f t="shared" si="28"/>
        <v>4.0000000000000003E-5</v>
      </c>
      <c r="N111" s="4">
        <f t="shared" si="29"/>
        <v>1E-4</v>
      </c>
    </row>
    <row r="112" spans="1:14">
      <c r="A112" t="str">
        <f t="shared" si="17"/>
        <v>almapbbdo:alp_nova-cielo-atualizado:display:awareness:todos</v>
      </c>
      <c r="B112" t="str">
        <f t="shared" si="18"/>
        <v>Google Brasil</v>
      </c>
      <c r="C112" t="str">
        <f t="shared" si="19"/>
        <v>dv_360:marca:categories:display:cpm:large-mobile-banner-320x100:fre_ins_nova-cielo-danilo:cidp116.2.401:2</v>
      </c>
      <c r="D112" t="str">
        <f t="shared" si="20"/>
        <v>256547748</v>
      </c>
      <c r="E112" t="str">
        <f t="shared" si="21"/>
        <v>Standard</v>
      </c>
      <c r="F112" t="str">
        <f t="shared" si="22"/>
        <v>dv_360:marca:categories:display:cpm:large-mobile-banner-320x100:fre_ins_nova-cielo-danilo:cidp116.2.401:2</v>
      </c>
      <c r="G112" t="str">
        <f t="shared" si="23"/>
        <v>452302517</v>
      </c>
      <c r="H112" t="str">
        <f t="shared" si="24"/>
        <v>Display</v>
      </c>
      <c r="I112">
        <f t="shared" si="25"/>
        <v>5809</v>
      </c>
      <c r="J112">
        <f t="shared" si="26"/>
        <v>10</v>
      </c>
      <c r="K112" s="4">
        <f t="shared" si="27"/>
        <v>0.04</v>
      </c>
      <c r="L112">
        <f t="shared" si="30"/>
        <v>0.1</v>
      </c>
      <c r="M112" s="4">
        <f t="shared" si="28"/>
        <v>0.23236000000000001</v>
      </c>
      <c r="N112" s="4">
        <f t="shared" si="29"/>
        <v>0.58089999999999997</v>
      </c>
    </row>
    <row r="113" spans="1:14">
      <c r="A113" t="str">
        <f t="shared" si="17"/>
        <v>almapbbdo:alp_nova-cielo-atualizado:display:awareness:todos</v>
      </c>
      <c r="B113" t="str">
        <f t="shared" si="18"/>
        <v>Google Brasil</v>
      </c>
      <c r="C113" t="str">
        <f t="shared" si="19"/>
        <v>dv_360:marca:categories:display:cpm:large-mobile-banner-320x100:fre_ins_nova-cielo-marcello:cidp116.2.400:2</v>
      </c>
      <c r="D113" t="str">
        <f t="shared" si="20"/>
        <v>256547751</v>
      </c>
      <c r="E113" t="str">
        <f t="shared" si="21"/>
        <v>Standard</v>
      </c>
      <c r="F113" t="str">
        <f t="shared" si="22"/>
        <v>dv_360:marca:categories:display:cpm:large-mobile-banner-320x100:fre_ins_nova-cielo-marcello:cidp116.2.400:2</v>
      </c>
      <c r="G113" t="str">
        <f t="shared" si="23"/>
        <v>452302520</v>
      </c>
      <c r="H113" t="str">
        <f t="shared" si="24"/>
        <v>Display</v>
      </c>
      <c r="I113">
        <f t="shared" si="25"/>
        <v>100937</v>
      </c>
      <c r="J113">
        <f t="shared" si="26"/>
        <v>200</v>
      </c>
      <c r="K113" s="4">
        <f t="shared" si="27"/>
        <v>0.04</v>
      </c>
      <c r="L113">
        <f t="shared" si="30"/>
        <v>0.1</v>
      </c>
      <c r="M113" s="4">
        <f t="shared" si="28"/>
        <v>4.0374800000000004</v>
      </c>
      <c r="N113" s="4">
        <f t="shared" si="29"/>
        <v>10.0937</v>
      </c>
    </row>
    <row r="114" spans="1:14">
      <c r="A114" t="str">
        <f t="shared" si="17"/>
        <v>almapbbdo:alp_nova-cielo-atualizado:display:awareness:todos</v>
      </c>
      <c r="B114" t="str">
        <f t="shared" si="18"/>
        <v>Google Brasil</v>
      </c>
      <c r="C114" t="str">
        <f t="shared" si="19"/>
        <v>dv_360:marca:categories:display:cpm:large-mobile-banner-320x100:fre_ins_nova-cielo-pedro:cidp116.2.398:2</v>
      </c>
      <c r="D114" t="str">
        <f t="shared" si="20"/>
        <v>256547754</v>
      </c>
      <c r="E114" t="str">
        <f t="shared" si="21"/>
        <v>Standard</v>
      </c>
      <c r="F114" t="str">
        <f t="shared" si="22"/>
        <v>dv_360:marca:categories:display:cpm:large-mobile-banner-320x100:fre_ins_nova-cielo-pedro:cidp116.2.398:2</v>
      </c>
      <c r="G114" t="str">
        <f t="shared" si="23"/>
        <v>452302523</v>
      </c>
      <c r="H114" t="str">
        <f t="shared" si="24"/>
        <v>Display</v>
      </c>
      <c r="I114">
        <f t="shared" si="25"/>
        <v>39584</v>
      </c>
      <c r="J114">
        <f t="shared" si="26"/>
        <v>95</v>
      </c>
      <c r="K114" s="4">
        <f t="shared" si="27"/>
        <v>0.04</v>
      </c>
      <c r="L114">
        <f t="shared" si="30"/>
        <v>0.1</v>
      </c>
      <c r="M114" s="4">
        <f t="shared" si="28"/>
        <v>1.5833600000000001</v>
      </c>
      <c r="N114" s="4">
        <f t="shared" si="29"/>
        <v>3.9584000000000001</v>
      </c>
    </row>
    <row r="115" spans="1:14">
      <c r="A115" t="str">
        <f t="shared" si="17"/>
        <v>almapbbdo:alp_nova-cielo-atualizado:display:awareness:todos</v>
      </c>
      <c r="B115" t="str">
        <f t="shared" si="18"/>
        <v>Google Brasil</v>
      </c>
      <c r="C115" t="str">
        <f t="shared" si="19"/>
        <v>dv_360:marca:categories:display:cpm:leaderboard-728x90:fre_ins_nova-cielo-danilo:cidp116.2.413:2</v>
      </c>
      <c r="D115" t="str">
        <f t="shared" si="20"/>
        <v>256547730</v>
      </c>
      <c r="E115" t="str">
        <f t="shared" si="21"/>
        <v>Standard</v>
      </c>
      <c r="F115" t="str">
        <f t="shared" si="22"/>
        <v>dv_360:marca:categories:display:cpm:leaderboard-728x90:fre_ins_nova-cielo-danilo:cidp116.2.413:2</v>
      </c>
      <c r="G115" t="str">
        <f t="shared" si="23"/>
        <v>452302499</v>
      </c>
      <c r="H115" t="str">
        <f t="shared" si="24"/>
        <v>Display</v>
      </c>
      <c r="I115">
        <f t="shared" si="25"/>
        <v>165667</v>
      </c>
      <c r="J115">
        <f t="shared" si="26"/>
        <v>33</v>
      </c>
      <c r="K115" s="4">
        <f t="shared" si="27"/>
        <v>0.04</v>
      </c>
      <c r="L115">
        <f t="shared" si="30"/>
        <v>0.1</v>
      </c>
      <c r="M115" s="4">
        <f t="shared" si="28"/>
        <v>6.6266800000000003</v>
      </c>
      <c r="N115" s="4">
        <f t="shared" si="29"/>
        <v>16.566700000000001</v>
      </c>
    </row>
    <row r="116" spans="1:14">
      <c r="A116" t="str">
        <f t="shared" si="17"/>
        <v>almapbbdo:alp_nova-cielo-atualizado:display:awareness:todos</v>
      </c>
      <c r="B116" t="str">
        <f t="shared" si="18"/>
        <v>Google Brasil</v>
      </c>
      <c r="C116" t="str">
        <f t="shared" si="19"/>
        <v>dv_360:marca:categories:display:cpm:leaderboard-728x90:fre_ins_nova-cielo-marcello:cidp116.2.412:2</v>
      </c>
      <c r="D116" t="str">
        <f t="shared" si="20"/>
        <v>256547733</v>
      </c>
      <c r="E116" t="str">
        <f t="shared" si="21"/>
        <v>Standard</v>
      </c>
      <c r="F116" t="str">
        <f t="shared" si="22"/>
        <v>dv_360:marca:categories:display:cpm:leaderboard-728x90:fre_ins_nova-cielo-marcello:cidp116.2.412:2</v>
      </c>
      <c r="G116" t="str">
        <f t="shared" si="23"/>
        <v>452302502</v>
      </c>
      <c r="H116" t="str">
        <f t="shared" si="24"/>
        <v>Display</v>
      </c>
      <c r="I116">
        <f t="shared" si="25"/>
        <v>23303</v>
      </c>
      <c r="J116">
        <f t="shared" si="26"/>
        <v>12</v>
      </c>
      <c r="K116" s="4">
        <f t="shared" si="27"/>
        <v>0.04</v>
      </c>
      <c r="L116">
        <f t="shared" si="30"/>
        <v>0.1</v>
      </c>
      <c r="M116" s="4">
        <f t="shared" si="28"/>
        <v>0.93212000000000006</v>
      </c>
      <c r="N116" s="4">
        <f t="shared" si="29"/>
        <v>2.3303000000000003</v>
      </c>
    </row>
    <row r="117" spans="1:14">
      <c r="A117" t="str">
        <f t="shared" si="17"/>
        <v>almapbbdo:alp_nova-cielo-atualizado:display:awareness:todos</v>
      </c>
      <c r="B117" t="str">
        <f t="shared" si="18"/>
        <v>Google Brasil</v>
      </c>
      <c r="C117" t="str">
        <f t="shared" si="19"/>
        <v>dv_360:marca:categories:display:cpm:leaderboard-728x90:fre_ins_nova-cielo-pedro:cidp116.2.410:2</v>
      </c>
      <c r="D117" t="str">
        <f t="shared" si="20"/>
        <v>256547736</v>
      </c>
      <c r="E117" t="str">
        <f t="shared" si="21"/>
        <v>Standard</v>
      </c>
      <c r="F117" t="str">
        <f t="shared" si="22"/>
        <v>dv_360:marca:categories:display:cpm:leaderboard-728x90:fre_ins_nova-cielo-pedro:cidp116.2.410:2</v>
      </c>
      <c r="G117" t="str">
        <f t="shared" si="23"/>
        <v>452302505</v>
      </c>
      <c r="H117" t="str">
        <f t="shared" si="24"/>
        <v>Display</v>
      </c>
      <c r="I117">
        <f t="shared" si="25"/>
        <v>18931</v>
      </c>
      <c r="J117">
        <f t="shared" si="26"/>
        <v>6</v>
      </c>
      <c r="K117" s="4">
        <f t="shared" si="27"/>
        <v>0.04</v>
      </c>
      <c r="L117">
        <f t="shared" si="30"/>
        <v>0.1</v>
      </c>
      <c r="M117" s="4">
        <f t="shared" si="28"/>
        <v>0.75724000000000002</v>
      </c>
      <c r="N117" s="4">
        <f t="shared" si="29"/>
        <v>1.8931000000000002</v>
      </c>
    </row>
    <row r="118" spans="1:14">
      <c r="A118" t="str">
        <f t="shared" si="17"/>
        <v>almapbbdo:alp_nova-cielo-atualizado:display:awareness:todos</v>
      </c>
      <c r="B118" t="str">
        <f t="shared" si="18"/>
        <v>Google Brasil</v>
      </c>
      <c r="C118" t="str">
        <f t="shared" si="19"/>
        <v>dv_360:marca:categories:display:cpm:mobile-leaderboard-320x50:fre_ins_nova-cielo-danilo:cidp116.2.407:2</v>
      </c>
      <c r="D118" t="str">
        <f t="shared" si="20"/>
        <v>256547739</v>
      </c>
      <c r="E118" t="str">
        <f t="shared" si="21"/>
        <v>Standard</v>
      </c>
      <c r="F118" t="str">
        <f t="shared" si="22"/>
        <v>dv_360:marca:categories:display:cpm:mobile-leaderboard-320x50:fre_ins_nova-cielo-danilo:cidp116.2.407:2</v>
      </c>
      <c r="G118" t="str">
        <f t="shared" si="23"/>
        <v>452302508</v>
      </c>
      <c r="H118" t="str">
        <f t="shared" si="24"/>
        <v>Display</v>
      </c>
      <c r="I118">
        <f t="shared" si="25"/>
        <v>15677</v>
      </c>
      <c r="J118">
        <f t="shared" si="26"/>
        <v>30</v>
      </c>
      <c r="K118" s="4">
        <f t="shared" si="27"/>
        <v>0.04</v>
      </c>
      <c r="L118">
        <f t="shared" si="30"/>
        <v>0.1</v>
      </c>
      <c r="M118" s="4">
        <f t="shared" si="28"/>
        <v>0.62708000000000008</v>
      </c>
      <c r="N118" s="4">
        <f t="shared" si="29"/>
        <v>1.5677000000000001</v>
      </c>
    </row>
    <row r="119" spans="1:14">
      <c r="A119" t="str">
        <f t="shared" si="17"/>
        <v>almapbbdo:alp_nova-cielo-atualizado:display:awareness:todos</v>
      </c>
      <c r="B119" t="str">
        <f t="shared" si="18"/>
        <v>Google Brasil</v>
      </c>
      <c r="C119" t="str">
        <f t="shared" si="19"/>
        <v>dv_360:marca:categories:display:cpm:mobile-leaderboard-320x50:fre_ins_nova-cielo-marcello:cidp116.2.406:2</v>
      </c>
      <c r="D119" t="str">
        <f t="shared" si="20"/>
        <v>256547742</v>
      </c>
      <c r="E119" t="str">
        <f t="shared" si="21"/>
        <v>Standard</v>
      </c>
      <c r="F119" t="str">
        <f t="shared" si="22"/>
        <v>dv_360:marca:categories:display:cpm:mobile-leaderboard-320x50:fre_ins_nova-cielo-marcello:cidp116.2.406:2</v>
      </c>
      <c r="G119" t="str">
        <f t="shared" si="23"/>
        <v>452302511</v>
      </c>
      <c r="H119" t="str">
        <f t="shared" si="24"/>
        <v>Display</v>
      </c>
      <c r="I119">
        <f t="shared" si="25"/>
        <v>217940</v>
      </c>
      <c r="J119">
        <f t="shared" si="26"/>
        <v>293</v>
      </c>
      <c r="K119" s="4">
        <f t="shared" si="27"/>
        <v>0.04</v>
      </c>
      <c r="L119">
        <f t="shared" si="30"/>
        <v>0.1</v>
      </c>
      <c r="M119" s="4">
        <f t="shared" si="28"/>
        <v>8.7176000000000009</v>
      </c>
      <c r="N119" s="4">
        <f t="shared" si="29"/>
        <v>21.794</v>
      </c>
    </row>
    <row r="120" spans="1:14">
      <c r="A120" t="str">
        <f t="shared" si="17"/>
        <v>almapbbdo:alp_nova-cielo-atualizado:display:awareness:todos</v>
      </c>
      <c r="B120" t="str">
        <f t="shared" si="18"/>
        <v>Google Brasil</v>
      </c>
      <c r="C120" t="str">
        <f t="shared" si="19"/>
        <v>dv_360:marca:categories:display:cpm:mobile-leaderboard-320x50:fre_ins_nova-cielo-pedro:cidp116.2.404:2</v>
      </c>
      <c r="D120" t="str">
        <f t="shared" si="20"/>
        <v>256547745</v>
      </c>
      <c r="E120" t="str">
        <f t="shared" si="21"/>
        <v>Standard</v>
      </c>
      <c r="F120" t="str">
        <f t="shared" si="22"/>
        <v>dv_360:marca:categories:display:cpm:mobile-leaderboard-320x50:fre_ins_nova-cielo-pedro:cidp116.2.404:2</v>
      </c>
      <c r="G120" t="str">
        <f t="shared" si="23"/>
        <v>452302514</v>
      </c>
      <c r="H120" t="str">
        <f t="shared" si="24"/>
        <v>Display</v>
      </c>
      <c r="I120">
        <f t="shared" si="25"/>
        <v>162136</v>
      </c>
      <c r="J120">
        <f t="shared" si="26"/>
        <v>229</v>
      </c>
      <c r="K120" s="4">
        <f t="shared" si="27"/>
        <v>0.04</v>
      </c>
      <c r="L120">
        <f t="shared" si="30"/>
        <v>0.1</v>
      </c>
      <c r="M120" s="4">
        <f t="shared" si="28"/>
        <v>6.4854400000000005</v>
      </c>
      <c r="N120" s="4">
        <f t="shared" si="29"/>
        <v>16.2136</v>
      </c>
    </row>
    <row r="121" spans="1:14">
      <c r="A121" t="str">
        <f t="shared" si="17"/>
        <v>almapbbdo:alp_nova-cielo-atualizado:display:awareness:todos</v>
      </c>
      <c r="B121" t="str">
        <f t="shared" si="18"/>
        <v>Google Brasil</v>
      </c>
      <c r="C121" t="str">
        <f t="shared" si="19"/>
        <v>dv_360:marca:categories:display:cpm:mobile-leaderboard-320x50:fre_ins_nova-cielo-rita:cidp116.2.405:2</v>
      </c>
      <c r="D121" t="str">
        <f t="shared" si="20"/>
        <v>256483192</v>
      </c>
      <c r="E121" t="str">
        <f t="shared" si="21"/>
        <v>Standard</v>
      </c>
      <c r="F121" t="str">
        <f t="shared" si="22"/>
        <v>dv_360:marca:categories:display:cpm:mobile-leaderboard-320x50:fre_ins_nova-cielo-rita:cidp116.2.405:2</v>
      </c>
      <c r="G121" t="str">
        <f t="shared" si="23"/>
        <v>452320947</v>
      </c>
      <c r="H121" t="str">
        <f t="shared" si="24"/>
        <v>Display</v>
      </c>
      <c r="I121">
        <f t="shared" si="25"/>
        <v>40311</v>
      </c>
      <c r="J121">
        <f t="shared" si="26"/>
        <v>52</v>
      </c>
      <c r="K121" s="4">
        <f t="shared" si="27"/>
        <v>0.04</v>
      </c>
      <c r="L121">
        <f t="shared" si="30"/>
        <v>0.1</v>
      </c>
      <c r="M121" s="4">
        <f t="shared" si="28"/>
        <v>1.6124400000000001</v>
      </c>
      <c r="N121" s="4">
        <f t="shared" si="29"/>
        <v>4.0311000000000003</v>
      </c>
    </row>
    <row r="122" spans="1:14">
      <c r="A122" t="str">
        <f t="shared" si="17"/>
        <v>almapbbdo:alp_nova-cielo-atualizado:display:awareness:todos</v>
      </c>
      <c r="B122" t="str">
        <f t="shared" si="18"/>
        <v>Google Brasil</v>
      </c>
      <c r="C122" t="str">
        <f t="shared" si="19"/>
        <v>dv_360:marca:categories:display:cpm:retangulo-medio-300x250:fre_ins_nova-cielo-danilo:cidp116.2.389:2</v>
      </c>
      <c r="D122" t="str">
        <f t="shared" si="20"/>
        <v>256547766</v>
      </c>
      <c r="E122" t="str">
        <f t="shared" si="21"/>
        <v>Standard</v>
      </c>
      <c r="F122" t="str">
        <f t="shared" si="22"/>
        <v>dv_360:marca:categories:display:cpm:retangulo-medio-300x250:fre_ins_nova-cielo-danilo:cidp116.2.389:2</v>
      </c>
      <c r="G122" t="str">
        <f t="shared" si="23"/>
        <v>452302535</v>
      </c>
      <c r="H122" t="str">
        <f t="shared" si="24"/>
        <v>Display</v>
      </c>
      <c r="I122">
        <f t="shared" si="25"/>
        <v>36764</v>
      </c>
      <c r="J122">
        <f t="shared" si="26"/>
        <v>35</v>
      </c>
      <c r="K122" s="4">
        <f t="shared" si="27"/>
        <v>0.04</v>
      </c>
      <c r="L122">
        <f t="shared" si="30"/>
        <v>0.1</v>
      </c>
      <c r="M122" s="4">
        <f t="shared" si="28"/>
        <v>1.4705599999999999</v>
      </c>
      <c r="N122" s="4">
        <f t="shared" si="29"/>
        <v>3.6764000000000001</v>
      </c>
    </row>
    <row r="123" spans="1:14">
      <c r="A123" t="str">
        <f t="shared" si="17"/>
        <v>almapbbdo:alp_nova-cielo-atualizado:display:awareness:todos</v>
      </c>
      <c r="B123" t="str">
        <f t="shared" si="18"/>
        <v>Google Brasil</v>
      </c>
      <c r="C123" t="str">
        <f t="shared" si="19"/>
        <v>dv_360:marca:categories:display:cpm:retangulo-medio-300x250:fre_ins_nova-cielo-marcello:cidp116.2.388:2</v>
      </c>
      <c r="D123" t="str">
        <f t="shared" si="20"/>
        <v>256547769</v>
      </c>
      <c r="E123" t="str">
        <f t="shared" si="21"/>
        <v>Standard</v>
      </c>
      <c r="F123" t="str">
        <f t="shared" si="22"/>
        <v>dv_360:marca:categories:display:cpm:retangulo-medio-300x250:fre_ins_nova-cielo-marcello:cidp116.2.388:2</v>
      </c>
      <c r="G123" t="str">
        <f t="shared" si="23"/>
        <v>452302538</v>
      </c>
      <c r="H123" t="str">
        <f t="shared" si="24"/>
        <v>Display</v>
      </c>
      <c r="I123">
        <f t="shared" si="25"/>
        <v>278462</v>
      </c>
      <c r="J123">
        <f t="shared" si="26"/>
        <v>308</v>
      </c>
      <c r="K123" s="4">
        <f t="shared" si="27"/>
        <v>0.04</v>
      </c>
      <c r="L123">
        <f t="shared" si="30"/>
        <v>0.1</v>
      </c>
      <c r="M123" s="4">
        <f t="shared" si="28"/>
        <v>11.138479999999999</v>
      </c>
      <c r="N123" s="4">
        <f t="shared" si="29"/>
        <v>27.8462</v>
      </c>
    </row>
    <row r="124" spans="1:14">
      <c r="A124" t="str">
        <f t="shared" si="17"/>
        <v>almapbbdo:alp_nova-cielo-atualizado:display:awareness:todos</v>
      </c>
      <c r="B124" t="str">
        <f t="shared" si="18"/>
        <v>Google Brasil</v>
      </c>
      <c r="C124" t="str">
        <f t="shared" si="19"/>
        <v>dv_360:marca:categories:display:cpm:retangulo-medio-300x250:fre_ins_nova-cielo-pedro:cidp116.2.386:2</v>
      </c>
      <c r="D124" t="str">
        <f t="shared" si="20"/>
        <v>256547772</v>
      </c>
      <c r="E124" t="str">
        <f t="shared" si="21"/>
        <v>Standard</v>
      </c>
      <c r="F124" t="str">
        <f t="shared" si="22"/>
        <v>dv_360:marca:categories:display:cpm:retangulo-medio-300x250:fre_ins_nova-cielo-pedro:cidp116.2.386:2</v>
      </c>
      <c r="G124" t="str">
        <f t="shared" si="23"/>
        <v>452302541</v>
      </c>
      <c r="H124" t="str">
        <f t="shared" si="24"/>
        <v>Display</v>
      </c>
      <c r="I124">
        <f t="shared" si="25"/>
        <v>35870</v>
      </c>
      <c r="J124">
        <f t="shared" si="26"/>
        <v>32</v>
      </c>
      <c r="K124" s="4">
        <f t="shared" si="27"/>
        <v>0.04</v>
      </c>
      <c r="L124">
        <f t="shared" si="30"/>
        <v>0.1</v>
      </c>
      <c r="M124" s="4">
        <f t="shared" si="28"/>
        <v>1.4347999999999999</v>
      </c>
      <c r="N124" s="4">
        <f t="shared" si="29"/>
        <v>3.5870000000000002</v>
      </c>
    </row>
    <row r="125" spans="1:14">
      <c r="A125" t="str">
        <f t="shared" si="17"/>
        <v>almapbbdo:alp_nova-cielo-atualizado:display:awareness:todos</v>
      </c>
      <c r="B125" t="str">
        <f t="shared" si="18"/>
        <v>Google Brasil</v>
      </c>
      <c r="C125" t="str">
        <f t="shared" si="19"/>
        <v>dv_360:marca:categories:display:cpm:retangulo-medio-300x250:fre_ins_nova-cielo-rita:cidp116.2.387:2</v>
      </c>
      <c r="D125" t="str">
        <f t="shared" si="20"/>
        <v>256483195</v>
      </c>
      <c r="E125" t="str">
        <f t="shared" si="21"/>
        <v>Standard</v>
      </c>
      <c r="F125" t="str">
        <f t="shared" si="22"/>
        <v>dv_360:marca:categories:display:cpm:retangulo-medio-300x250:fre_ins_nova-cielo-rita:cidp116.2.387:2</v>
      </c>
      <c r="G125" t="str">
        <f t="shared" si="23"/>
        <v>452320950</v>
      </c>
      <c r="H125" t="str">
        <f t="shared" si="24"/>
        <v>Display</v>
      </c>
      <c r="I125">
        <f t="shared" si="25"/>
        <v>1176778</v>
      </c>
      <c r="J125">
        <f t="shared" si="26"/>
        <v>1306</v>
      </c>
      <c r="K125" s="4">
        <f t="shared" si="27"/>
        <v>0.04</v>
      </c>
      <c r="L125">
        <f t="shared" si="30"/>
        <v>0.1</v>
      </c>
      <c r="M125" s="4">
        <f t="shared" si="28"/>
        <v>47.071120000000001</v>
      </c>
      <c r="N125" s="4">
        <f t="shared" si="29"/>
        <v>117.6778</v>
      </c>
    </row>
    <row r="126" spans="1:14">
      <c r="A126" t="str">
        <f t="shared" si="17"/>
        <v>almapbbdo:alp_nova-cielo-atualizado:display:awareness:todos</v>
      </c>
      <c r="B126" t="str">
        <f t="shared" si="18"/>
        <v>Google Brasil</v>
      </c>
      <c r="C126" t="str">
        <f t="shared" si="19"/>
        <v>dv_360:marca:categories:display:cpm:skyscraper-300x600:fre_ins_nova-cielo-danilo:cidp116.2.395:2</v>
      </c>
      <c r="D126" t="str">
        <f t="shared" si="20"/>
        <v>256547757</v>
      </c>
      <c r="E126" t="str">
        <f t="shared" si="21"/>
        <v>Standard</v>
      </c>
      <c r="F126" t="str">
        <f t="shared" si="22"/>
        <v>dv_360:marca:categories:display:cpm:skyscraper-300x600:fre_ins_nova-cielo-danilo:cidp116.2.395:2</v>
      </c>
      <c r="G126" t="str">
        <f t="shared" si="23"/>
        <v>452302526</v>
      </c>
      <c r="H126" t="str">
        <f t="shared" si="24"/>
        <v>Display</v>
      </c>
      <c r="I126">
        <f t="shared" si="25"/>
        <v>7504</v>
      </c>
      <c r="J126">
        <f t="shared" si="26"/>
        <v>5</v>
      </c>
      <c r="K126" s="4">
        <f t="shared" si="27"/>
        <v>0.04</v>
      </c>
      <c r="L126">
        <f t="shared" si="30"/>
        <v>0.1</v>
      </c>
      <c r="M126" s="4">
        <f t="shared" si="28"/>
        <v>0.30016000000000004</v>
      </c>
      <c r="N126" s="4">
        <f t="shared" si="29"/>
        <v>0.75040000000000007</v>
      </c>
    </row>
    <row r="127" spans="1:14">
      <c r="A127" t="str">
        <f t="shared" si="17"/>
        <v>almapbbdo:alp_nova-cielo-atualizado:display:awareness:todos</v>
      </c>
      <c r="B127" t="str">
        <f t="shared" si="18"/>
        <v>Google Brasil</v>
      </c>
      <c r="C127" t="str">
        <f t="shared" si="19"/>
        <v>dv_360:marca:categories:display:cpm:skyscraper-300x600:fre_ins_nova-cielo-marcello:cidp116.2.394:2</v>
      </c>
      <c r="D127" t="str">
        <f t="shared" si="20"/>
        <v>256547760</v>
      </c>
      <c r="E127" t="str">
        <f t="shared" si="21"/>
        <v>Standard</v>
      </c>
      <c r="F127" t="str">
        <f t="shared" si="22"/>
        <v>dv_360:marca:categories:display:cpm:skyscraper-300x600:fre_ins_nova-cielo-marcello:cidp116.2.394:2</v>
      </c>
      <c r="G127" t="str">
        <f t="shared" si="23"/>
        <v>452302529</v>
      </c>
      <c r="H127" t="str">
        <f t="shared" si="24"/>
        <v>Display</v>
      </c>
      <c r="I127">
        <f t="shared" si="25"/>
        <v>42562</v>
      </c>
      <c r="J127">
        <f t="shared" si="26"/>
        <v>60</v>
      </c>
      <c r="K127" s="4">
        <f t="shared" si="27"/>
        <v>0.04</v>
      </c>
      <c r="L127">
        <f t="shared" si="30"/>
        <v>0.1</v>
      </c>
      <c r="M127" s="4">
        <f t="shared" si="28"/>
        <v>1.70248</v>
      </c>
      <c r="N127" s="4">
        <f t="shared" si="29"/>
        <v>4.2561999999999998</v>
      </c>
    </row>
    <row r="128" spans="1:14">
      <c r="A128" t="str">
        <f t="shared" si="17"/>
        <v>almapbbdo:alp_nova-cielo-atualizado:display:awareness:todos</v>
      </c>
      <c r="B128" t="str">
        <f t="shared" si="18"/>
        <v>Google Brasil</v>
      </c>
      <c r="C128" t="str">
        <f t="shared" si="19"/>
        <v>dv_360:marca:categories:display:cpm:skyscraper-300x600:fre_ins_nova-cielo-pedro:cidp116.2.392:2</v>
      </c>
      <c r="D128" t="str">
        <f t="shared" si="20"/>
        <v>256547763</v>
      </c>
      <c r="E128" t="str">
        <f t="shared" si="21"/>
        <v>Standard</v>
      </c>
      <c r="F128" t="str">
        <f t="shared" si="22"/>
        <v>dv_360:marca:categories:display:cpm:skyscraper-300x600:fre_ins_nova-cielo-pedro:cidp116.2.392:2</v>
      </c>
      <c r="G128" t="str">
        <f t="shared" si="23"/>
        <v>452302532</v>
      </c>
      <c r="H128" t="str">
        <f t="shared" si="24"/>
        <v>Display</v>
      </c>
      <c r="I128">
        <f t="shared" si="25"/>
        <v>128900</v>
      </c>
      <c r="J128">
        <f t="shared" si="26"/>
        <v>183</v>
      </c>
      <c r="K128" s="4">
        <f t="shared" si="27"/>
        <v>0.04</v>
      </c>
      <c r="L128">
        <f t="shared" si="30"/>
        <v>0.1</v>
      </c>
      <c r="M128" s="4">
        <f t="shared" si="28"/>
        <v>5.1559999999999997</v>
      </c>
      <c r="N128" s="4">
        <f t="shared" si="29"/>
        <v>12.89</v>
      </c>
    </row>
    <row r="129" spans="1:14">
      <c r="A129" t="str">
        <f t="shared" si="17"/>
        <v>almapbbdo:alp_nova-cielo-atualizado:display:awareness:todos</v>
      </c>
      <c r="B129" t="str">
        <f t="shared" si="18"/>
        <v>Google Brasil</v>
      </c>
      <c r="C129" t="str">
        <f t="shared" si="19"/>
        <v>dv_360:marca:keywords:display:cpm:large-mobile-banner-320x100:fre_ins_nova-cielo-danilo:cidp116.2.359:2</v>
      </c>
      <c r="D129" t="str">
        <f t="shared" si="20"/>
        <v>256547793</v>
      </c>
      <c r="E129" t="str">
        <f t="shared" si="21"/>
        <v>Standard</v>
      </c>
      <c r="F129" t="str">
        <f t="shared" si="22"/>
        <v>dv_360:marca:keywords:display:cpm:large-mobile-banner-320x100:fre_ins_nova-cielo-danilo:cidp116.2.359:2</v>
      </c>
      <c r="G129" t="str">
        <f t="shared" si="23"/>
        <v>452302562</v>
      </c>
      <c r="H129" t="str">
        <f t="shared" si="24"/>
        <v>Display</v>
      </c>
      <c r="I129">
        <f t="shared" si="25"/>
        <v>939</v>
      </c>
      <c r="J129">
        <f t="shared" si="26"/>
        <v>0</v>
      </c>
      <c r="K129" s="4">
        <f t="shared" si="27"/>
        <v>0.04</v>
      </c>
      <c r="L129">
        <f t="shared" si="30"/>
        <v>0.1</v>
      </c>
      <c r="M129" s="4">
        <f t="shared" si="28"/>
        <v>3.7560000000000003E-2</v>
      </c>
      <c r="N129" s="4">
        <f t="shared" si="29"/>
        <v>9.3900000000000011E-2</v>
      </c>
    </row>
    <row r="130" spans="1:14">
      <c r="A130" t="str">
        <f t="shared" ref="A130:A193" si="31">bd_campaign</f>
        <v>almapbbdo:alp_nova-cielo-atualizado:display:awareness:todos</v>
      </c>
      <c r="B130" t="str">
        <f t="shared" ref="B130:B193" si="32">bd_site</f>
        <v>Google Brasil</v>
      </c>
      <c r="C130" t="str">
        <f t="shared" ref="C130:C193" si="33">bd_placement</f>
        <v>dv_360:marca:keywords:display:cpm:large-mobile-banner-320x100:fre_ins_nova-cielo-marcello:cidp116.2.358:2</v>
      </c>
      <c r="D130" t="str">
        <f t="shared" ref="D130:D193" si="34">bd_placementID</f>
        <v>256547796</v>
      </c>
      <c r="E130" t="str">
        <f t="shared" ref="E130:E193" si="35">VLOOKUP(CONCATENATE(bd_adtype,"_",bd_creativetype),tabela,2,FALSE)</f>
        <v>Standard</v>
      </c>
      <c r="F130" t="str">
        <f t="shared" ref="F130:F193" si="36">bd_ad</f>
        <v>dv_360:marca:keywords:display:cpm:large-mobile-banner-320x100:fre_ins_nova-cielo-marcello:cidp116.2.358:2</v>
      </c>
      <c r="G130" t="str">
        <f t="shared" ref="G130:G193" si="37">bd_adid</f>
        <v>452302565</v>
      </c>
      <c r="H130" t="str">
        <f t="shared" ref="H130:H193" si="38">bd_creativetype</f>
        <v>Display</v>
      </c>
      <c r="I130">
        <f t="shared" ref="I130:I193" si="39">bd_impression</f>
        <v>2851</v>
      </c>
      <c r="J130">
        <f t="shared" ref="J130:J193" si="40">bd_clicks</f>
        <v>3</v>
      </c>
      <c r="K130" s="4">
        <f t="shared" ref="K130:K193" si="41">VLOOKUP(E130,tabela,2,FALSE)</f>
        <v>0.04</v>
      </c>
      <c r="L130">
        <f t="shared" si="30"/>
        <v>0.1</v>
      </c>
      <c r="M130" s="4">
        <f t="shared" si="28"/>
        <v>0.11404</v>
      </c>
      <c r="N130" s="4">
        <f t="shared" si="29"/>
        <v>0.28510000000000002</v>
      </c>
    </row>
    <row r="131" spans="1:14">
      <c r="A131" t="str">
        <f t="shared" si="31"/>
        <v>almapbbdo:alp_nova-cielo-atualizado:display:awareness:todos</v>
      </c>
      <c r="B131" t="str">
        <f t="shared" si="32"/>
        <v>Google Brasil</v>
      </c>
      <c r="C131" t="str">
        <f t="shared" si="33"/>
        <v>dv_360:marca:keywords:display:cpm:large-mobile-banner-320x100:fre_ins_nova-cielo-pedro:cidp116.2.356:2</v>
      </c>
      <c r="D131" t="str">
        <f t="shared" si="34"/>
        <v>256547799</v>
      </c>
      <c r="E131" t="str">
        <f t="shared" si="35"/>
        <v>Standard</v>
      </c>
      <c r="F131" t="str">
        <f t="shared" si="36"/>
        <v>dv_360:marca:keywords:display:cpm:large-mobile-banner-320x100:fre_ins_nova-cielo-pedro:cidp116.2.356:2</v>
      </c>
      <c r="G131" t="str">
        <f t="shared" si="37"/>
        <v>452302568</v>
      </c>
      <c r="H131" t="str">
        <f t="shared" si="38"/>
        <v>Display</v>
      </c>
      <c r="I131">
        <f t="shared" si="39"/>
        <v>1303</v>
      </c>
      <c r="J131">
        <f t="shared" si="40"/>
        <v>0</v>
      </c>
      <c r="K131" s="4">
        <f t="shared" si="41"/>
        <v>0.04</v>
      </c>
      <c r="L131">
        <f t="shared" si="30"/>
        <v>0.1</v>
      </c>
      <c r="M131" s="4">
        <f t="shared" si="28"/>
        <v>5.2120000000000007E-2</v>
      </c>
      <c r="N131" s="4">
        <f t="shared" si="29"/>
        <v>0.1303</v>
      </c>
    </row>
    <row r="132" spans="1:14">
      <c r="A132" t="str">
        <f t="shared" si="31"/>
        <v>almapbbdo:alp_nova-cielo-atualizado:display:awareness:todos</v>
      </c>
      <c r="B132" t="str">
        <f t="shared" si="32"/>
        <v>Google Brasil</v>
      </c>
      <c r="C132" t="str">
        <f t="shared" si="33"/>
        <v>dv_360:marca:keywords:display:cpm:large-mobile-banner-320x100:fre_ins_nova-cielo-rita:cidp116.2.357:2</v>
      </c>
      <c r="D132" t="str">
        <f t="shared" si="34"/>
        <v>256483204</v>
      </c>
      <c r="E132" t="str">
        <f t="shared" si="35"/>
        <v>Standard</v>
      </c>
      <c r="F132" t="str">
        <f t="shared" si="36"/>
        <v>dv_360:marca:keywords:display:cpm:large-mobile-banner-320x100:fre_ins_nova-cielo-rita:cidp116.2.357:2</v>
      </c>
      <c r="G132" t="str">
        <f t="shared" si="37"/>
        <v>452320959</v>
      </c>
      <c r="H132" t="str">
        <f t="shared" si="38"/>
        <v>Display</v>
      </c>
      <c r="I132">
        <f t="shared" si="39"/>
        <v>32267</v>
      </c>
      <c r="J132">
        <f t="shared" si="40"/>
        <v>67</v>
      </c>
      <c r="K132" s="4">
        <f t="shared" si="41"/>
        <v>0.04</v>
      </c>
      <c r="L132">
        <f t="shared" si="30"/>
        <v>0.1</v>
      </c>
      <c r="M132" s="4">
        <f t="shared" si="28"/>
        <v>1.29068</v>
      </c>
      <c r="N132" s="4">
        <f t="shared" si="29"/>
        <v>3.2267000000000001</v>
      </c>
    </row>
    <row r="133" spans="1:14">
      <c r="A133" t="str">
        <f t="shared" si="31"/>
        <v>almapbbdo:alp_nova-cielo-atualizado:display:awareness:todos</v>
      </c>
      <c r="B133" t="str">
        <f t="shared" si="32"/>
        <v>Google Brasil</v>
      </c>
      <c r="C133" t="str">
        <f t="shared" si="33"/>
        <v>dv_360:marca:keywords:display:cpm:leaderboard-728x90:fre_ins_nova-cielo-danilo:cidp116.2.371:2</v>
      </c>
      <c r="D133" t="str">
        <f t="shared" si="34"/>
        <v>256547775</v>
      </c>
      <c r="E133" t="str">
        <f t="shared" si="35"/>
        <v>Standard</v>
      </c>
      <c r="F133" t="str">
        <f t="shared" si="36"/>
        <v>dv_360:marca:keywords:display:cpm:leaderboard-728x90:fre_ins_nova-cielo-danilo:cidp116.2.371:2</v>
      </c>
      <c r="G133" t="str">
        <f t="shared" si="37"/>
        <v>452302544</v>
      </c>
      <c r="H133" t="str">
        <f t="shared" si="38"/>
        <v>Display</v>
      </c>
      <c r="I133">
        <f t="shared" si="39"/>
        <v>10185</v>
      </c>
      <c r="J133">
        <f t="shared" si="40"/>
        <v>1</v>
      </c>
      <c r="K133" s="4">
        <f t="shared" si="41"/>
        <v>0.04</v>
      </c>
      <c r="L133">
        <f t="shared" si="30"/>
        <v>0.1</v>
      </c>
      <c r="M133" s="4">
        <f t="shared" si="28"/>
        <v>0.40740000000000004</v>
      </c>
      <c r="N133" s="4">
        <f t="shared" si="29"/>
        <v>1.0185</v>
      </c>
    </row>
    <row r="134" spans="1:14">
      <c r="A134" t="str">
        <f t="shared" si="31"/>
        <v>almapbbdo:alp_nova-cielo-atualizado:display:awareness:todos</v>
      </c>
      <c r="B134" t="str">
        <f t="shared" si="32"/>
        <v>Google Brasil</v>
      </c>
      <c r="C134" t="str">
        <f t="shared" si="33"/>
        <v>dv_360:marca:keywords:display:cpm:leaderboard-728x90:fre_ins_nova-cielo-marcello:cidp116.2.370:2</v>
      </c>
      <c r="D134" t="str">
        <f t="shared" si="34"/>
        <v>256547778</v>
      </c>
      <c r="E134" t="str">
        <f t="shared" si="35"/>
        <v>Standard</v>
      </c>
      <c r="F134" t="str">
        <f t="shared" si="36"/>
        <v>dv_360:marca:keywords:display:cpm:leaderboard-728x90:fre_ins_nova-cielo-marcello:cidp116.2.370:2</v>
      </c>
      <c r="G134" t="str">
        <f t="shared" si="37"/>
        <v>452302547</v>
      </c>
      <c r="H134" t="str">
        <f t="shared" si="38"/>
        <v>Display</v>
      </c>
      <c r="I134">
        <f t="shared" si="39"/>
        <v>4000</v>
      </c>
      <c r="J134">
        <f t="shared" si="40"/>
        <v>1</v>
      </c>
      <c r="K134" s="4">
        <f t="shared" si="41"/>
        <v>0.04</v>
      </c>
      <c r="L134">
        <f t="shared" si="30"/>
        <v>0.1</v>
      </c>
      <c r="M134" s="4">
        <f t="shared" si="28"/>
        <v>0.16</v>
      </c>
      <c r="N134" s="4">
        <f t="shared" si="29"/>
        <v>0.4</v>
      </c>
    </row>
    <row r="135" spans="1:14">
      <c r="A135" t="str">
        <f t="shared" si="31"/>
        <v>almapbbdo:alp_nova-cielo-atualizado:display:awareness:todos</v>
      </c>
      <c r="B135" t="str">
        <f t="shared" si="32"/>
        <v>Google Brasil</v>
      </c>
      <c r="C135" t="str">
        <f t="shared" si="33"/>
        <v>dv_360:marca:keywords:display:cpm:leaderboard-728x90:fre_ins_nova-cielo-pedro:cidp116.2.368:2</v>
      </c>
      <c r="D135" t="str">
        <f t="shared" si="34"/>
        <v>256547781</v>
      </c>
      <c r="E135" t="str">
        <f t="shared" si="35"/>
        <v>Standard</v>
      </c>
      <c r="F135" t="str">
        <f t="shared" si="36"/>
        <v>dv_360:marca:keywords:display:cpm:leaderboard-728x90:fre_ins_nova-cielo-pedro:cidp116.2.368:2</v>
      </c>
      <c r="G135" t="str">
        <f t="shared" si="37"/>
        <v>452302550</v>
      </c>
      <c r="H135" t="str">
        <f t="shared" si="38"/>
        <v>Display</v>
      </c>
      <c r="I135">
        <f t="shared" si="39"/>
        <v>50219</v>
      </c>
      <c r="J135">
        <f t="shared" si="40"/>
        <v>8</v>
      </c>
      <c r="K135" s="4">
        <f t="shared" si="41"/>
        <v>0.04</v>
      </c>
      <c r="L135">
        <f t="shared" si="30"/>
        <v>0.1</v>
      </c>
      <c r="M135" s="4">
        <f t="shared" si="28"/>
        <v>2.0087600000000001</v>
      </c>
      <c r="N135" s="4">
        <f t="shared" si="29"/>
        <v>5.0219000000000005</v>
      </c>
    </row>
    <row r="136" spans="1:14">
      <c r="A136" t="str">
        <f t="shared" si="31"/>
        <v>almapbbdo:alp_nova-cielo-atualizado:display:awareness:todos</v>
      </c>
      <c r="B136" t="str">
        <f t="shared" si="32"/>
        <v>Google Brasil</v>
      </c>
      <c r="C136" t="str">
        <f t="shared" si="33"/>
        <v>dv_360:marca:keywords:display:cpm:leaderboard-728x90:fre_ins_nova-cielo-rita:cidp116.2.369:2</v>
      </c>
      <c r="D136" t="str">
        <f t="shared" si="34"/>
        <v>256483198</v>
      </c>
      <c r="E136" t="str">
        <f t="shared" si="35"/>
        <v>Standard</v>
      </c>
      <c r="F136" t="str">
        <f t="shared" si="36"/>
        <v>dv_360:marca:keywords:display:cpm:leaderboard-728x90:fre_ins_nova-cielo-rita:cidp116.2.369:2</v>
      </c>
      <c r="G136" t="str">
        <f t="shared" si="37"/>
        <v>452320953</v>
      </c>
      <c r="H136" t="str">
        <f t="shared" si="38"/>
        <v>Display</v>
      </c>
      <c r="I136">
        <f t="shared" si="39"/>
        <v>7407</v>
      </c>
      <c r="J136">
        <f t="shared" si="40"/>
        <v>0</v>
      </c>
      <c r="K136" s="4">
        <f t="shared" si="41"/>
        <v>0.04</v>
      </c>
      <c r="L136">
        <f t="shared" si="30"/>
        <v>0.1</v>
      </c>
      <c r="M136" s="4">
        <f t="shared" si="28"/>
        <v>0.29628000000000004</v>
      </c>
      <c r="N136" s="4">
        <f t="shared" si="29"/>
        <v>0.74070000000000003</v>
      </c>
    </row>
    <row r="137" spans="1:14">
      <c r="A137" t="str">
        <f t="shared" si="31"/>
        <v>almapbbdo:alp_nova-cielo-atualizado:display:awareness:todos</v>
      </c>
      <c r="B137" t="str">
        <f t="shared" si="32"/>
        <v>Google Brasil</v>
      </c>
      <c r="C137" t="str">
        <f t="shared" si="33"/>
        <v>dv_360:marca:keywords:display:cpm:mobile-leaderboard-320x50:fre_ins_nova-cielo-danilo:cidp116.2.365:2</v>
      </c>
      <c r="D137" t="str">
        <f t="shared" si="34"/>
        <v>256547784</v>
      </c>
      <c r="E137" t="str">
        <f t="shared" si="35"/>
        <v>Standard</v>
      </c>
      <c r="F137" t="str">
        <f t="shared" si="36"/>
        <v>dv_360:marca:keywords:display:cpm:mobile-leaderboard-320x50:fre_ins_nova-cielo-danilo:cidp116.2.365:2</v>
      </c>
      <c r="G137" t="str">
        <f t="shared" si="37"/>
        <v>452302553</v>
      </c>
      <c r="H137" t="str">
        <f t="shared" si="38"/>
        <v>Display</v>
      </c>
      <c r="I137">
        <f t="shared" si="39"/>
        <v>34109</v>
      </c>
      <c r="J137">
        <f t="shared" si="40"/>
        <v>57</v>
      </c>
      <c r="K137" s="4">
        <f t="shared" si="41"/>
        <v>0.04</v>
      </c>
      <c r="L137">
        <f t="shared" si="30"/>
        <v>0.1</v>
      </c>
      <c r="M137" s="4">
        <f t="shared" si="28"/>
        <v>1.36436</v>
      </c>
      <c r="N137" s="4">
        <f t="shared" si="29"/>
        <v>3.4109000000000003</v>
      </c>
    </row>
    <row r="138" spans="1:14">
      <c r="A138" t="str">
        <f t="shared" si="31"/>
        <v>almapbbdo:alp_nova-cielo-atualizado:display:awareness:todos</v>
      </c>
      <c r="B138" t="str">
        <f t="shared" si="32"/>
        <v>Google Brasil</v>
      </c>
      <c r="C138" t="str">
        <f t="shared" si="33"/>
        <v>dv_360:marca:keywords:display:cpm:mobile-leaderboard-320x50:fre_ins_nova-cielo-marcello:cidp116.2.364:2</v>
      </c>
      <c r="D138" t="str">
        <f t="shared" si="34"/>
        <v>256547787</v>
      </c>
      <c r="E138" t="str">
        <f t="shared" si="35"/>
        <v>Standard</v>
      </c>
      <c r="F138" t="str">
        <f t="shared" si="36"/>
        <v>dv_360:marca:keywords:display:cpm:mobile-leaderboard-320x50:fre_ins_nova-cielo-marcello:cidp116.2.364:2</v>
      </c>
      <c r="G138" t="str">
        <f t="shared" si="37"/>
        <v>452302556</v>
      </c>
      <c r="H138" t="str">
        <f t="shared" si="38"/>
        <v>Display</v>
      </c>
      <c r="I138">
        <f t="shared" si="39"/>
        <v>21288</v>
      </c>
      <c r="J138">
        <f t="shared" si="40"/>
        <v>40</v>
      </c>
      <c r="K138" s="4">
        <f t="shared" si="41"/>
        <v>0.04</v>
      </c>
      <c r="L138">
        <f t="shared" si="30"/>
        <v>0.1</v>
      </c>
      <c r="M138" s="4">
        <f t="shared" si="28"/>
        <v>0.85151999999999994</v>
      </c>
      <c r="N138" s="4">
        <f t="shared" si="29"/>
        <v>2.1288</v>
      </c>
    </row>
    <row r="139" spans="1:14">
      <c r="A139" t="str">
        <f t="shared" si="31"/>
        <v>almapbbdo:alp_nova-cielo-atualizado:display:awareness:todos</v>
      </c>
      <c r="B139" t="str">
        <f t="shared" si="32"/>
        <v>Google Brasil</v>
      </c>
      <c r="C139" t="str">
        <f t="shared" si="33"/>
        <v>dv_360:marca:keywords:display:cpm:mobile-leaderboard-320x50:fre_ins_nova-cielo-pedro:cidp116.2.362:2</v>
      </c>
      <c r="D139" t="str">
        <f t="shared" si="34"/>
        <v>256547790</v>
      </c>
      <c r="E139" t="str">
        <f t="shared" si="35"/>
        <v>Standard</v>
      </c>
      <c r="F139" t="str">
        <f t="shared" si="36"/>
        <v>dv_360:marca:keywords:display:cpm:mobile-leaderboard-320x50:fre_ins_nova-cielo-pedro:cidp116.2.362:2</v>
      </c>
      <c r="G139" t="str">
        <f t="shared" si="37"/>
        <v>452302559</v>
      </c>
      <c r="H139" t="str">
        <f t="shared" si="38"/>
        <v>Display</v>
      </c>
      <c r="I139">
        <f t="shared" si="39"/>
        <v>24500</v>
      </c>
      <c r="J139">
        <f t="shared" si="40"/>
        <v>32</v>
      </c>
      <c r="K139" s="4">
        <f t="shared" si="41"/>
        <v>0.04</v>
      </c>
      <c r="L139">
        <f t="shared" si="30"/>
        <v>0.1</v>
      </c>
      <c r="M139" s="4">
        <f t="shared" si="28"/>
        <v>0.98</v>
      </c>
      <c r="N139" s="4">
        <f t="shared" si="29"/>
        <v>2.4500000000000002</v>
      </c>
    </row>
    <row r="140" spans="1:14">
      <c r="A140" t="str">
        <f t="shared" si="31"/>
        <v>almapbbdo:alp_nova-cielo-atualizado:display:awareness:todos</v>
      </c>
      <c r="B140" t="str">
        <f t="shared" si="32"/>
        <v>Google Brasil</v>
      </c>
      <c r="C140" t="str">
        <f t="shared" si="33"/>
        <v>dv_360:marca:keywords:display:cpm:mobile-leaderboard-320x50:fre_ins_nova-cielo-rita:cidp116.2.363:2</v>
      </c>
      <c r="D140" t="str">
        <f t="shared" si="34"/>
        <v>256483201</v>
      </c>
      <c r="E140" t="str">
        <f t="shared" si="35"/>
        <v>Standard</v>
      </c>
      <c r="F140" t="str">
        <f t="shared" si="36"/>
        <v>dv_360:marca:keywords:display:cpm:mobile-leaderboard-320x50:fre_ins_nova-cielo-rita:cidp116.2.363:2</v>
      </c>
      <c r="G140" t="str">
        <f t="shared" si="37"/>
        <v>452320956</v>
      </c>
      <c r="H140" t="str">
        <f t="shared" si="38"/>
        <v>Display</v>
      </c>
      <c r="I140">
        <f t="shared" si="39"/>
        <v>3200</v>
      </c>
      <c r="J140">
        <f t="shared" si="40"/>
        <v>5</v>
      </c>
      <c r="K140" s="4">
        <f t="shared" si="41"/>
        <v>0.04</v>
      </c>
      <c r="L140">
        <f t="shared" si="30"/>
        <v>0.1</v>
      </c>
      <c r="M140" s="4">
        <f t="shared" si="28"/>
        <v>0.128</v>
      </c>
      <c r="N140" s="4">
        <f t="shared" si="29"/>
        <v>0.32</v>
      </c>
    </row>
    <row r="141" spans="1:14">
      <c r="A141" t="str">
        <f t="shared" si="31"/>
        <v>almapbbdo:alp_nova-cielo-atualizado:display:awareness:todos</v>
      </c>
      <c r="B141" t="str">
        <f t="shared" si="32"/>
        <v>Google Brasil</v>
      </c>
      <c r="C141" t="str">
        <f t="shared" si="33"/>
        <v>dv_360:marca:keywords:display:cpm:retangulo-medio-300x250:fre_ins_nova-cielo-danilo:cidp116.2.347:2</v>
      </c>
      <c r="D141" t="str">
        <f t="shared" si="34"/>
        <v>256547811</v>
      </c>
      <c r="E141" t="str">
        <f t="shared" si="35"/>
        <v>Standard</v>
      </c>
      <c r="F141" t="str">
        <f t="shared" si="36"/>
        <v>dv_360:marca:keywords:display:cpm:retangulo-medio-300x250:fre_ins_nova-cielo-danilo:cidp116.2.347:2</v>
      </c>
      <c r="G141" t="str">
        <f t="shared" si="37"/>
        <v>452302580</v>
      </c>
      <c r="H141" t="str">
        <f t="shared" si="38"/>
        <v>Display</v>
      </c>
      <c r="I141">
        <f t="shared" si="39"/>
        <v>240162</v>
      </c>
      <c r="J141">
        <f t="shared" si="40"/>
        <v>51</v>
      </c>
      <c r="K141" s="4">
        <f t="shared" si="41"/>
        <v>0.04</v>
      </c>
      <c r="L141">
        <f t="shared" si="30"/>
        <v>0.1</v>
      </c>
      <c r="M141" s="4">
        <f t="shared" si="28"/>
        <v>9.6064799999999995</v>
      </c>
      <c r="N141" s="4">
        <f t="shared" si="29"/>
        <v>24.016200000000001</v>
      </c>
    </row>
    <row r="142" spans="1:14">
      <c r="A142" t="str">
        <f t="shared" si="31"/>
        <v>almapbbdo:alp_nova-cielo-atualizado:display:awareness:todos</v>
      </c>
      <c r="B142" t="str">
        <f t="shared" si="32"/>
        <v>Google Brasil</v>
      </c>
      <c r="C142" t="str">
        <f t="shared" si="33"/>
        <v>dv_360:marca:keywords:display:cpm:retangulo-medio-300x250:fre_ins_nova-cielo-marcello:cidp116.2.346:2</v>
      </c>
      <c r="D142" t="str">
        <f t="shared" si="34"/>
        <v>256547814</v>
      </c>
      <c r="E142" t="str">
        <f t="shared" si="35"/>
        <v>Standard</v>
      </c>
      <c r="F142" t="str">
        <f t="shared" si="36"/>
        <v>dv_360:marca:keywords:display:cpm:retangulo-medio-300x250:fre_ins_nova-cielo-marcello:cidp116.2.346:2</v>
      </c>
      <c r="G142" t="str">
        <f t="shared" si="37"/>
        <v>452302583</v>
      </c>
      <c r="H142" t="str">
        <f t="shared" si="38"/>
        <v>Display</v>
      </c>
      <c r="I142">
        <f t="shared" si="39"/>
        <v>248604</v>
      </c>
      <c r="J142">
        <f t="shared" si="40"/>
        <v>48</v>
      </c>
      <c r="K142" s="4">
        <f t="shared" si="41"/>
        <v>0.04</v>
      </c>
      <c r="L142">
        <f t="shared" si="30"/>
        <v>0.1</v>
      </c>
      <c r="M142" s="4">
        <f t="shared" si="28"/>
        <v>9.9441600000000001</v>
      </c>
      <c r="N142" s="4">
        <f t="shared" si="29"/>
        <v>24.860400000000002</v>
      </c>
    </row>
    <row r="143" spans="1:14">
      <c r="A143" t="str">
        <f t="shared" si="31"/>
        <v>almapbbdo:alp_nova-cielo-atualizado:display:awareness:todos</v>
      </c>
      <c r="B143" t="str">
        <f t="shared" si="32"/>
        <v>Google Brasil</v>
      </c>
      <c r="C143" t="str">
        <f t="shared" si="33"/>
        <v>dv_360:marca:keywords:display:cpm:retangulo-medio-300x250:fre_ins_nova-cielo-pedro:cidp116.2.344:2</v>
      </c>
      <c r="D143" t="str">
        <f t="shared" si="34"/>
        <v>256547817</v>
      </c>
      <c r="E143" t="str">
        <f t="shared" si="35"/>
        <v>Standard</v>
      </c>
      <c r="F143" t="str">
        <f t="shared" si="36"/>
        <v>dv_360:marca:keywords:display:cpm:retangulo-medio-300x250:fre_ins_nova-cielo-pedro:cidp116.2.344:2</v>
      </c>
      <c r="G143" t="str">
        <f t="shared" si="37"/>
        <v>452302586</v>
      </c>
      <c r="H143" t="str">
        <f t="shared" si="38"/>
        <v>Display</v>
      </c>
      <c r="I143">
        <f t="shared" si="39"/>
        <v>48637</v>
      </c>
      <c r="J143">
        <f t="shared" si="40"/>
        <v>9</v>
      </c>
      <c r="K143" s="4">
        <f t="shared" si="41"/>
        <v>0.04</v>
      </c>
      <c r="L143">
        <f t="shared" si="30"/>
        <v>0.1</v>
      </c>
      <c r="M143" s="4">
        <f t="shared" si="28"/>
        <v>1.9454800000000001</v>
      </c>
      <c r="N143" s="4">
        <f t="shared" si="29"/>
        <v>4.8636999999999997</v>
      </c>
    </row>
    <row r="144" spans="1:14">
      <c r="A144" t="str">
        <f t="shared" si="31"/>
        <v>almapbbdo:alp_nova-cielo-atualizado:display:awareness:todos</v>
      </c>
      <c r="B144" t="str">
        <f t="shared" si="32"/>
        <v>Google Brasil</v>
      </c>
      <c r="C144" t="str">
        <f t="shared" si="33"/>
        <v>dv_360:marca:keywords:display:cpm:retangulo-medio-300x250:fre_ins_nova-cielo-rita:cidp116.2.345:2</v>
      </c>
      <c r="D144" t="str">
        <f t="shared" si="34"/>
        <v>256483210</v>
      </c>
      <c r="E144" t="str">
        <f t="shared" si="35"/>
        <v>Standard</v>
      </c>
      <c r="F144" t="str">
        <f t="shared" si="36"/>
        <v>dv_360:marca:keywords:display:cpm:retangulo-medio-300x250:fre_ins_nova-cielo-rita:cidp116.2.345:2</v>
      </c>
      <c r="G144" t="str">
        <f t="shared" si="37"/>
        <v>452320965</v>
      </c>
      <c r="H144" t="str">
        <f t="shared" si="38"/>
        <v>Display</v>
      </c>
      <c r="I144">
        <f t="shared" si="39"/>
        <v>20314</v>
      </c>
      <c r="J144">
        <f t="shared" si="40"/>
        <v>6</v>
      </c>
      <c r="K144" s="4">
        <f t="shared" si="41"/>
        <v>0.04</v>
      </c>
      <c r="L144">
        <f t="shared" si="30"/>
        <v>0.1</v>
      </c>
      <c r="M144" s="4">
        <f t="shared" si="28"/>
        <v>0.81256000000000006</v>
      </c>
      <c r="N144" s="4">
        <f t="shared" si="29"/>
        <v>2.0314000000000001</v>
      </c>
    </row>
    <row r="145" spans="1:14">
      <c r="A145" t="str">
        <f t="shared" si="31"/>
        <v>almapbbdo:alp_nova-cielo-atualizado:display:awareness:todos</v>
      </c>
      <c r="B145" t="str">
        <f t="shared" si="32"/>
        <v>Google Brasil</v>
      </c>
      <c r="C145" t="str">
        <f t="shared" si="33"/>
        <v>dv_360:marca:keywords:display:cpm:skyscraper-300x600:fre_ins_nova-cielo-danilo:cidp116.2.353:2</v>
      </c>
      <c r="D145" t="str">
        <f t="shared" si="34"/>
        <v>256547802</v>
      </c>
      <c r="E145" t="str">
        <f t="shared" si="35"/>
        <v>Standard</v>
      </c>
      <c r="F145" t="str">
        <f t="shared" si="36"/>
        <v>dv_360:marca:keywords:display:cpm:skyscraper-300x600:fre_ins_nova-cielo-danilo:cidp116.2.353:2</v>
      </c>
      <c r="G145" t="str">
        <f t="shared" si="37"/>
        <v>452302571</v>
      </c>
      <c r="H145" t="str">
        <f t="shared" si="38"/>
        <v>Display</v>
      </c>
      <c r="I145">
        <f t="shared" si="39"/>
        <v>352</v>
      </c>
      <c r="J145">
        <f t="shared" si="40"/>
        <v>1</v>
      </c>
      <c r="K145" s="4">
        <f t="shared" si="41"/>
        <v>0.04</v>
      </c>
      <c r="L145">
        <f t="shared" si="30"/>
        <v>0.1</v>
      </c>
      <c r="M145" s="4">
        <f t="shared" si="28"/>
        <v>1.4080000000000001E-2</v>
      </c>
      <c r="N145" s="4">
        <f t="shared" si="29"/>
        <v>3.5200000000000002E-2</v>
      </c>
    </row>
    <row r="146" spans="1:14">
      <c r="A146" t="str">
        <f t="shared" si="31"/>
        <v>almapbbdo:alp_nova-cielo-atualizado:display:awareness:todos</v>
      </c>
      <c r="B146" t="str">
        <f t="shared" si="32"/>
        <v>Google Brasil</v>
      </c>
      <c r="C146" t="str">
        <f t="shared" si="33"/>
        <v>dv_360:marca:keywords:display:cpm:skyscraper-300x600:fre_ins_nova-cielo-marcello:cidp116.2.352:2</v>
      </c>
      <c r="D146" t="str">
        <f t="shared" si="34"/>
        <v>256547805</v>
      </c>
      <c r="E146" t="str">
        <f t="shared" si="35"/>
        <v>Standard</v>
      </c>
      <c r="F146" t="str">
        <f t="shared" si="36"/>
        <v>dv_360:marca:keywords:display:cpm:skyscraper-300x600:fre_ins_nova-cielo-marcello:cidp116.2.352:2</v>
      </c>
      <c r="G146" t="str">
        <f t="shared" si="37"/>
        <v>452302574</v>
      </c>
      <c r="H146" t="str">
        <f t="shared" si="38"/>
        <v>Display</v>
      </c>
      <c r="I146">
        <f t="shared" si="39"/>
        <v>622</v>
      </c>
      <c r="J146">
        <f t="shared" si="40"/>
        <v>1</v>
      </c>
      <c r="K146" s="4">
        <f t="shared" si="41"/>
        <v>0.04</v>
      </c>
      <c r="L146">
        <f t="shared" si="30"/>
        <v>0.1</v>
      </c>
      <c r="M146" s="4">
        <f t="shared" si="28"/>
        <v>2.4879999999999999E-2</v>
      </c>
      <c r="N146" s="4">
        <f t="shared" si="29"/>
        <v>6.2200000000000005E-2</v>
      </c>
    </row>
    <row r="147" spans="1:14">
      <c r="A147" t="str">
        <f t="shared" si="31"/>
        <v>almapbbdo:alp_nova-cielo-atualizado:display:awareness:todos</v>
      </c>
      <c r="B147" t="str">
        <f t="shared" si="32"/>
        <v>Google Brasil</v>
      </c>
      <c r="C147" t="str">
        <f t="shared" si="33"/>
        <v>dv_360:marca:keywords:display:cpm:skyscraper-300x600:fre_ins_nova-cielo-pedro:cidp116.2.350:2</v>
      </c>
      <c r="D147" t="str">
        <f t="shared" si="34"/>
        <v>256547808</v>
      </c>
      <c r="E147" t="str">
        <f t="shared" si="35"/>
        <v>Standard</v>
      </c>
      <c r="F147" t="str">
        <f t="shared" si="36"/>
        <v>dv_360:marca:keywords:display:cpm:skyscraper-300x600:fre_ins_nova-cielo-pedro:cidp116.2.350:2</v>
      </c>
      <c r="G147" t="str">
        <f t="shared" si="37"/>
        <v>452302577</v>
      </c>
      <c r="H147" t="str">
        <f t="shared" si="38"/>
        <v>Display</v>
      </c>
      <c r="I147">
        <f t="shared" si="39"/>
        <v>1963</v>
      </c>
      <c r="J147">
        <f t="shared" si="40"/>
        <v>0</v>
      </c>
      <c r="K147" s="4">
        <f t="shared" si="41"/>
        <v>0.04</v>
      </c>
      <c r="L147">
        <f t="shared" si="30"/>
        <v>0.1</v>
      </c>
      <c r="M147" s="4">
        <f t="shared" si="28"/>
        <v>7.8519999999999993E-2</v>
      </c>
      <c r="N147" s="4">
        <f t="shared" si="29"/>
        <v>0.1963</v>
      </c>
    </row>
    <row r="148" spans="1:14">
      <c r="A148" t="str">
        <f t="shared" si="31"/>
        <v>almapbbdo:alp_nova-cielo-atualizado:display:awareness:todos</v>
      </c>
      <c r="B148" t="str">
        <f t="shared" si="32"/>
        <v>Google Brasil</v>
      </c>
      <c r="C148" t="str">
        <f t="shared" si="33"/>
        <v>dv_360:marca:keywords:display:cpm:skyscraper-300x600:fre_ins_nova-cielo-rita:cidp116.2.351:2</v>
      </c>
      <c r="D148" t="str">
        <f t="shared" si="34"/>
        <v>256483207</v>
      </c>
      <c r="E148" t="str">
        <f t="shared" si="35"/>
        <v>Standard</v>
      </c>
      <c r="F148" t="str">
        <f t="shared" si="36"/>
        <v>dv_360:marca:keywords:display:cpm:skyscraper-300x600:fre_ins_nova-cielo-rita:cidp116.2.351:2</v>
      </c>
      <c r="G148" t="str">
        <f t="shared" si="37"/>
        <v>452320962</v>
      </c>
      <c r="H148" t="str">
        <f t="shared" si="38"/>
        <v>Display</v>
      </c>
      <c r="I148">
        <f t="shared" si="39"/>
        <v>8857</v>
      </c>
      <c r="J148">
        <f t="shared" si="40"/>
        <v>3</v>
      </c>
      <c r="K148" s="4">
        <f t="shared" si="41"/>
        <v>0.04</v>
      </c>
      <c r="L148">
        <f t="shared" si="30"/>
        <v>0.1</v>
      </c>
      <c r="M148" s="4">
        <f t="shared" si="28"/>
        <v>0.35428000000000004</v>
      </c>
      <c r="N148" s="4">
        <f t="shared" si="29"/>
        <v>0.88570000000000004</v>
      </c>
    </row>
    <row r="149" spans="1:14">
      <c r="A149" t="str">
        <f t="shared" si="31"/>
        <v>almapbbdo:alp_nova-cielo-atualizado:display:awareness:todos</v>
      </c>
      <c r="B149" t="str">
        <f t="shared" si="32"/>
        <v>Google Brasil</v>
      </c>
      <c r="C149" t="str">
        <f t="shared" si="33"/>
        <v>dv_360:marca:portais-verticais:display:cpm:large-mobile-banner-320x100:fre_ins_nova-cielo-danilo:cidp116.2.443:2</v>
      </c>
      <c r="D149" t="str">
        <f t="shared" si="34"/>
        <v>256547703</v>
      </c>
      <c r="E149" t="str">
        <f t="shared" si="35"/>
        <v>Standard</v>
      </c>
      <c r="F149" t="str">
        <f t="shared" si="36"/>
        <v>dv_360:marca:portais-verticais:display:cpm:large-mobile-banner-320x100:fre_ins_nova-cielo-danilo:cidp116.2.443:2</v>
      </c>
      <c r="G149" t="str">
        <f t="shared" si="37"/>
        <v>452302472</v>
      </c>
      <c r="H149" t="str">
        <f t="shared" si="38"/>
        <v>Display</v>
      </c>
      <c r="I149">
        <f t="shared" si="39"/>
        <v>12288</v>
      </c>
      <c r="J149">
        <f t="shared" si="40"/>
        <v>47</v>
      </c>
      <c r="K149" s="4">
        <f t="shared" si="41"/>
        <v>0.04</v>
      </c>
      <c r="L149">
        <f t="shared" si="30"/>
        <v>0.1</v>
      </c>
      <c r="M149" s="4">
        <f t="shared" si="28"/>
        <v>0.49151999999999996</v>
      </c>
      <c r="N149" s="4">
        <f t="shared" si="29"/>
        <v>1.2288000000000001</v>
      </c>
    </row>
    <row r="150" spans="1:14">
      <c r="A150" t="str">
        <f t="shared" si="31"/>
        <v>almapbbdo:alp_nova-cielo-atualizado:display:awareness:todos</v>
      </c>
      <c r="B150" t="str">
        <f t="shared" si="32"/>
        <v>Google Brasil</v>
      </c>
      <c r="C150" t="str">
        <f t="shared" si="33"/>
        <v>dv_360:marca:portais-verticais:display:cpm:large-mobile-banner-320x100:fre_ins_nova-cielo-marcello:cidp116.2.442:2</v>
      </c>
      <c r="D150" t="str">
        <f t="shared" si="34"/>
        <v>256547706</v>
      </c>
      <c r="E150" t="str">
        <f t="shared" si="35"/>
        <v>Standard</v>
      </c>
      <c r="F150" t="str">
        <f t="shared" si="36"/>
        <v>dv_360:marca:portais-verticais:display:cpm:large-mobile-banner-320x100:fre_ins_nova-cielo-marcello:cidp116.2.442:2</v>
      </c>
      <c r="G150" t="str">
        <f t="shared" si="37"/>
        <v>452302475</v>
      </c>
      <c r="H150" t="str">
        <f t="shared" si="38"/>
        <v>Display</v>
      </c>
      <c r="I150">
        <f t="shared" si="39"/>
        <v>20531</v>
      </c>
      <c r="J150">
        <f t="shared" si="40"/>
        <v>103</v>
      </c>
      <c r="K150" s="4">
        <f t="shared" si="41"/>
        <v>0.04</v>
      </c>
      <c r="L150">
        <f t="shared" si="30"/>
        <v>0.1</v>
      </c>
      <c r="M150" s="4">
        <f t="shared" si="28"/>
        <v>0.82123999999999997</v>
      </c>
      <c r="N150" s="4">
        <f t="shared" si="29"/>
        <v>2.0530999999999997</v>
      </c>
    </row>
    <row r="151" spans="1:14">
      <c r="A151" t="str">
        <f t="shared" si="31"/>
        <v>almapbbdo:alp_nova-cielo-atualizado:display:awareness:todos</v>
      </c>
      <c r="B151" t="str">
        <f t="shared" si="32"/>
        <v>Google Brasil</v>
      </c>
      <c r="C151" t="str">
        <f t="shared" si="33"/>
        <v>dv_360:marca:portais-verticais:display:cpm:large-mobile-banner-320x100:fre_ins_nova-cielo-pedro:cidp116.2.440:2</v>
      </c>
      <c r="D151" t="str">
        <f t="shared" si="34"/>
        <v>256547709</v>
      </c>
      <c r="E151" t="str">
        <f t="shared" si="35"/>
        <v>Standard</v>
      </c>
      <c r="F151" t="str">
        <f t="shared" si="36"/>
        <v>dv_360:marca:portais-verticais:display:cpm:large-mobile-banner-320x100:fre_ins_nova-cielo-pedro:cidp116.2.440:2</v>
      </c>
      <c r="G151" t="str">
        <f t="shared" si="37"/>
        <v>452302478</v>
      </c>
      <c r="H151" t="str">
        <f t="shared" si="38"/>
        <v>Display</v>
      </c>
      <c r="I151">
        <f t="shared" si="39"/>
        <v>5985</v>
      </c>
      <c r="J151">
        <f t="shared" si="40"/>
        <v>31</v>
      </c>
      <c r="K151" s="4">
        <f t="shared" si="41"/>
        <v>0.04</v>
      </c>
      <c r="L151">
        <f t="shared" si="30"/>
        <v>0.1</v>
      </c>
      <c r="M151" s="4">
        <f t="shared" si="28"/>
        <v>0.2394</v>
      </c>
      <c r="N151" s="4">
        <f t="shared" si="29"/>
        <v>0.59850000000000003</v>
      </c>
    </row>
    <row r="152" spans="1:14">
      <c r="A152" t="str">
        <f t="shared" si="31"/>
        <v>almapbbdo:alp_nova-cielo-atualizado:display:awareness:todos</v>
      </c>
      <c r="B152" t="str">
        <f t="shared" si="32"/>
        <v>Google Brasil</v>
      </c>
      <c r="C152" t="str">
        <f t="shared" si="33"/>
        <v>dv_360:marca:portais-verticais:display:cpm:large-mobile-banner-320x100:fre_ins_nova-cielo-rita:cidp116.2.441:2</v>
      </c>
      <c r="D152" t="str">
        <f t="shared" si="34"/>
        <v>256483183</v>
      </c>
      <c r="E152" t="str">
        <f t="shared" si="35"/>
        <v>Standard</v>
      </c>
      <c r="F152" t="str">
        <f t="shared" si="36"/>
        <v>dv_360:marca:portais-verticais:display:cpm:large-mobile-banner-320x100:fre_ins_nova-cielo-rita:cidp116.2.441:2</v>
      </c>
      <c r="G152" t="str">
        <f t="shared" si="37"/>
        <v>452320938</v>
      </c>
      <c r="H152" t="str">
        <f t="shared" si="38"/>
        <v>Display</v>
      </c>
      <c r="I152">
        <f t="shared" si="39"/>
        <v>5397</v>
      </c>
      <c r="J152">
        <f t="shared" si="40"/>
        <v>22</v>
      </c>
      <c r="K152" s="4">
        <f t="shared" si="41"/>
        <v>0.04</v>
      </c>
      <c r="L152">
        <f t="shared" si="30"/>
        <v>0.1</v>
      </c>
      <c r="M152" s="4">
        <f t="shared" si="28"/>
        <v>0.21587999999999999</v>
      </c>
      <c r="N152" s="4">
        <f t="shared" si="29"/>
        <v>0.53970000000000007</v>
      </c>
    </row>
    <row r="153" spans="1:14">
      <c r="A153" t="str">
        <f t="shared" si="31"/>
        <v>almapbbdo:alp_nova-cielo-atualizado:display:awareness:todos</v>
      </c>
      <c r="B153" t="str">
        <f t="shared" si="32"/>
        <v>Google Brasil</v>
      </c>
      <c r="C153" t="str">
        <f t="shared" si="33"/>
        <v>dv_360:marca:portais-verticais:display:cpm:leaderboard-728x90:fre_ins_nova-cielo-danilo:cidp116.2.455:2</v>
      </c>
      <c r="D153" t="str">
        <f t="shared" si="34"/>
        <v>256547685</v>
      </c>
      <c r="E153" t="str">
        <f t="shared" si="35"/>
        <v>Standard</v>
      </c>
      <c r="F153" t="str">
        <f t="shared" si="36"/>
        <v>dv_360:marca:portais-verticais:display:cpm:leaderboard-728x90:fre_ins_nova-cielo-danilo:cidp116.2.455:2</v>
      </c>
      <c r="G153" t="str">
        <f t="shared" si="37"/>
        <v>452302454</v>
      </c>
      <c r="H153" t="str">
        <f t="shared" si="38"/>
        <v>Display</v>
      </c>
      <c r="I153">
        <f t="shared" si="39"/>
        <v>28285</v>
      </c>
      <c r="J153">
        <f t="shared" si="40"/>
        <v>3</v>
      </c>
      <c r="K153" s="4">
        <f t="shared" si="41"/>
        <v>0.04</v>
      </c>
      <c r="L153">
        <f t="shared" si="30"/>
        <v>0.1</v>
      </c>
      <c r="M153" s="4">
        <f t="shared" si="28"/>
        <v>1.1314000000000002</v>
      </c>
      <c r="N153" s="4">
        <f t="shared" si="29"/>
        <v>2.8285</v>
      </c>
    </row>
    <row r="154" spans="1:14">
      <c r="A154" t="str">
        <f t="shared" si="31"/>
        <v>almapbbdo:alp_nova-cielo-atualizado:display:awareness:todos</v>
      </c>
      <c r="B154" t="str">
        <f t="shared" si="32"/>
        <v>Google Brasil</v>
      </c>
      <c r="C154" t="str">
        <f t="shared" si="33"/>
        <v>dv_360:marca:portais-verticais:display:cpm:leaderboard-728x90:fre_ins_nova-cielo-marcello:cidp116.2.454:2</v>
      </c>
      <c r="D154" t="str">
        <f t="shared" si="34"/>
        <v>256547688</v>
      </c>
      <c r="E154" t="str">
        <f t="shared" si="35"/>
        <v>Standard</v>
      </c>
      <c r="F154" t="str">
        <f t="shared" si="36"/>
        <v>dv_360:marca:portais-verticais:display:cpm:leaderboard-728x90:fre_ins_nova-cielo-marcello:cidp116.2.454:2</v>
      </c>
      <c r="G154" t="str">
        <f t="shared" si="37"/>
        <v>452302457</v>
      </c>
      <c r="H154" t="str">
        <f t="shared" si="38"/>
        <v>Display</v>
      </c>
      <c r="I154">
        <f t="shared" si="39"/>
        <v>27452</v>
      </c>
      <c r="J154">
        <f t="shared" si="40"/>
        <v>2</v>
      </c>
      <c r="K154" s="4">
        <f t="shared" si="41"/>
        <v>0.04</v>
      </c>
      <c r="L154">
        <f t="shared" si="30"/>
        <v>0.1</v>
      </c>
      <c r="M154" s="4">
        <f t="shared" si="28"/>
        <v>1.0980799999999999</v>
      </c>
      <c r="N154" s="4">
        <f t="shared" si="29"/>
        <v>2.7452000000000001</v>
      </c>
    </row>
    <row r="155" spans="1:14">
      <c r="A155" t="str">
        <f t="shared" si="31"/>
        <v>almapbbdo:alp_nova-cielo-atualizado:display:awareness:todos</v>
      </c>
      <c r="B155" t="str">
        <f t="shared" si="32"/>
        <v>Google Brasil</v>
      </c>
      <c r="C155" t="str">
        <f t="shared" si="33"/>
        <v>dv_360:marca:portais-verticais:display:cpm:leaderboard-728x90:fre_ins_nova-cielo-pedro:cidp116.2.452:2</v>
      </c>
      <c r="D155" t="str">
        <f t="shared" si="34"/>
        <v>256547691</v>
      </c>
      <c r="E155" t="str">
        <f t="shared" si="35"/>
        <v>Standard</v>
      </c>
      <c r="F155" t="str">
        <f t="shared" si="36"/>
        <v>dv_360:marca:portais-verticais:display:cpm:leaderboard-728x90:fre_ins_nova-cielo-pedro:cidp116.2.452:2</v>
      </c>
      <c r="G155" t="str">
        <f t="shared" si="37"/>
        <v>452302460</v>
      </c>
      <c r="H155" t="str">
        <f t="shared" si="38"/>
        <v>Display</v>
      </c>
      <c r="I155">
        <f t="shared" si="39"/>
        <v>9422</v>
      </c>
      <c r="J155">
        <f t="shared" si="40"/>
        <v>0</v>
      </c>
      <c r="K155" s="4">
        <f t="shared" si="41"/>
        <v>0.04</v>
      </c>
      <c r="L155">
        <f t="shared" si="30"/>
        <v>0.1</v>
      </c>
      <c r="M155" s="4">
        <f t="shared" si="28"/>
        <v>0.37687999999999999</v>
      </c>
      <c r="N155" s="4">
        <f t="shared" si="29"/>
        <v>0.94220000000000004</v>
      </c>
    </row>
    <row r="156" spans="1:14">
      <c r="A156" t="str">
        <f t="shared" si="31"/>
        <v>almapbbdo:alp_nova-cielo-atualizado:display:awareness:todos</v>
      </c>
      <c r="B156" t="str">
        <f t="shared" si="32"/>
        <v>Google Brasil</v>
      </c>
      <c r="C156" t="str">
        <f t="shared" si="33"/>
        <v>dv_360:marca:portais-verticais:display:cpm:leaderboard-728x90:fre_ins_nova-cielo-rita:cidp116.2.453:2</v>
      </c>
      <c r="D156" t="str">
        <f t="shared" si="34"/>
        <v>256483225</v>
      </c>
      <c r="E156" t="str">
        <f t="shared" si="35"/>
        <v>Standard</v>
      </c>
      <c r="F156" t="str">
        <f t="shared" si="36"/>
        <v>dv_360:marca:portais-verticais:display:cpm:leaderboard-728x90:fre_ins_nova-cielo-rita:cidp116.2.453:2</v>
      </c>
      <c r="G156" t="str">
        <f t="shared" si="37"/>
        <v>452320980</v>
      </c>
      <c r="H156" t="str">
        <f t="shared" si="38"/>
        <v>Display</v>
      </c>
      <c r="I156">
        <f t="shared" si="39"/>
        <v>27289</v>
      </c>
      <c r="J156">
        <f t="shared" si="40"/>
        <v>0</v>
      </c>
      <c r="K156" s="4">
        <f t="shared" si="41"/>
        <v>0.04</v>
      </c>
      <c r="L156">
        <f t="shared" si="30"/>
        <v>0.1</v>
      </c>
      <c r="M156" s="4">
        <f t="shared" si="28"/>
        <v>1.0915599999999999</v>
      </c>
      <c r="N156" s="4">
        <f t="shared" si="29"/>
        <v>2.7288999999999999</v>
      </c>
    </row>
    <row r="157" spans="1:14">
      <c r="A157" t="str">
        <f t="shared" si="31"/>
        <v>almapbbdo:alp_nova-cielo-atualizado:display:awareness:todos</v>
      </c>
      <c r="B157" t="str">
        <f t="shared" si="32"/>
        <v>Google Brasil</v>
      </c>
      <c r="C157" t="str">
        <f t="shared" si="33"/>
        <v>dv_360:marca:portais-verticais:display:cpm:mobile-leaderboard-320x50:fre_ins_nova-cielo-danilo:cidp116.2.449:2</v>
      </c>
      <c r="D157" t="str">
        <f t="shared" si="34"/>
        <v>256547694</v>
      </c>
      <c r="E157" t="str">
        <f t="shared" si="35"/>
        <v>Standard</v>
      </c>
      <c r="F157" t="str">
        <f t="shared" si="36"/>
        <v>dv_360:marca:portais-verticais:display:cpm:mobile-leaderboard-320x50:fre_ins_nova-cielo-danilo:cidp116.2.449:2</v>
      </c>
      <c r="G157" t="str">
        <f t="shared" si="37"/>
        <v>452302463</v>
      </c>
      <c r="H157" t="str">
        <f t="shared" si="38"/>
        <v>Display</v>
      </c>
      <c r="I157">
        <f t="shared" si="39"/>
        <v>7854</v>
      </c>
      <c r="J157">
        <f t="shared" si="40"/>
        <v>14</v>
      </c>
      <c r="K157" s="4">
        <f t="shared" si="41"/>
        <v>0.04</v>
      </c>
      <c r="L157">
        <f t="shared" si="30"/>
        <v>0.1</v>
      </c>
      <c r="M157" s="4">
        <f t="shared" si="28"/>
        <v>0.31416000000000005</v>
      </c>
      <c r="N157" s="4">
        <f t="shared" si="29"/>
        <v>0.7854000000000001</v>
      </c>
    </row>
    <row r="158" spans="1:14">
      <c r="A158" t="str">
        <f t="shared" si="31"/>
        <v>almapbbdo:alp_nova-cielo-atualizado:display:awareness:todos</v>
      </c>
      <c r="B158" t="str">
        <f t="shared" si="32"/>
        <v>Google Brasil</v>
      </c>
      <c r="C158" t="str">
        <f t="shared" si="33"/>
        <v>dv_360:marca:portais-verticais:display:cpm:mobile-leaderboard-320x50:fre_ins_nova-cielo-marcello:cidp116.2.448:2</v>
      </c>
      <c r="D158" t="str">
        <f t="shared" si="34"/>
        <v>256547697</v>
      </c>
      <c r="E158" t="str">
        <f t="shared" si="35"/>
        <v>Standard</v>
      </c>
      <c r="F158" t="str">
        <f t="shared" si="36"/>
        <v>dv_360:marca:portais-verticais:display:cpm:mobile-leaderboard-320x50:fre_ins_nova-cielo-marcello:cidp116.2.448:2</v>
      </c>
      <c r="G158" t="str">
        <f t="shared" si="37"/>
        <v>452302466</v>
      </c>
      <c r="H158" t="str">
        <f t="shared" si="38"/>
        <v>Display</v>
      </c>
      <c r="I158">
        <f t="shared" si="39"/>
        <v>28307</v>
      </c>
      <c r="J158">
        <f t="shared" si="40"/>
        <v>39</v>
      </c>
      <c r="K158" s="4">
        <f t="shared" si="41"/>
        <v>0.04</v>
      </c>
      <c r="L158">
        <f t="shared" si="30"/>
        <v>0.1</v>
      </c>
      <c r="M158" s="4">
        <f t="shared" si="28"/>
        <v>1.13228</v>
      </c>
      <c r="N158" s="4">
        <f t="shared" si="29"/>
        <v>2.8307000000000002</v>
      </c>
    </row>
    <row r="159" spans="1:14">
      <c r="A159" t="str">
        <f t="shared" si="31"/>
        <v>almapbbdo:alp_nova-cielo-atualizado:display:awareness:todos</v>
      </c>
      <c r="B159" t="str">
        <f t="shared" si="32"/>
        <v>Google Brasil</v>
      </c>
      <c r="C159" t="str">
        <f t="shared" si="33"/>
        <v>dv_360:marca:portais-verticais:display:cpm:mobile-leaderboard-320x50:fre_ins_nova-cielo-pedro:cidp116.2.446:2</v>
      </c>
      <c r="D159" t="str">
        <f t="shared" si="34"/>
        <v>256547700</v>
      </c>
      <c r="E159" t="str">
        <f t="shared" si="35"/>
        <v>Standard</v>
      </c>
      <c r="F159" t="str">
        <f t="shared" si="36"/>
        <v>dv_360:marca:portais-verticais:display:cpm:mobile-leaderboard-320x50:fre_ins_nova-cielo-pedro:cidp116.2.446:2</v>
      </c>
      <c r="G159" t="str">
        <f t="shared" si="37"/>
        <v>452302469</v>
      </c>
      <c r="H159" t="str">
        <f t="shared" si="38"/>
        <v>Display</v>
      </c>
      <c r="I159">
        <f t="shared" si="39"/>
        <v>43481</v>
      </c>
      <c r="J159">
        <f t="shared" si="40"/>
        <v>107</v>
      </c>
      <c r="K159" s="4">
        <f t="shared" si="41"/>
        <v>0.04</v>
      </c>
      <c r="L159">
        <f t="shared" si="30"/>
        <v>0.1</v>
      </c>
      <c r="M159" s="4">
        <f t="shared" si="28"/>
        <v>1.7392400000000001</v>
      </c>
      <c r="N159" s="4">
        <f t="shared" si="29"/>
        <v>4.3481000000000005</v>
      </c>
    </row>
    <row r="160" spans="1:14">
      <c r="A160" t="str">
        <f t="shared" si="31"/>
        <v>almapbbdo:alp_nova-cielo-atualizado:display:awareness:todos</v>
      </c>
      <c r="B160" t="str">
        <f t="shared" si="32"/>
        <v>Google Brasil</v>
      </c>
      <c r="C160" t="str">
        <f t="shared" si="33"/>
        <v>dv_360:marca:portais-verticais:display:cpm:mobile-leaderboard-320x50:fre_ins_nova-cielo-rita:cidp116.2.447:2</v>
      </c>
      <c r="D160" t="str">
        <f t="shared" si="34"/>
        <v>256483180</v>
      </c>
      <c r="E160" t="str">
        <f t="shared" si="35"/>
        <v>Standard</v>
      </c>
      <c r="F160" t="str">
        <f t="shared" si="36"/>
        <v>dv_360:marca:portais-verticais:display:cpm:mobile-leaderboard-320x50:fre_ins_nova-cielo-rita:cidp116.2.447:2</v>
      </c>
      <c r="G160" t="str">
        <f t="shared" si="37"/>
        <v>452320935</v>
      </c>
      <c r="H160" t="str">
        <f t="shared" si="38"/>
        <v>Display</v>
      </c>
      <c r="I160">
        <f t="shared" si="39"/>
        <v>38659</v>
      </c>
      <c r="J160">
        <f t="shared" si="40"/>
        <v>57</v>
      </c>
      <c r="K160" s="4">
        <f t="shared" si="41"/>
        <v>0.04</v>
      </c>
      <c r="L160">
        <f t="shared" si="30"/>
        <v>0.1</v>
      </c>
      <c r="M160" s="4">
        <f t="shared" si="28"/>
        <v>1.5463600000000002</v>
      </c>
      <c r="N160" s="4">
        <f t="shared" si="29"/>
        <v>3.8658999999999999</v>
      </c>
    </row>
    <row r="161" spans="1:14">
      <c r="A161" t="str">
        <f t="shared" si="31"/>
        <v>almapbbdo:alp_nova-cielo-atualizado:display:awareness:todos</v>
      </c>
      <c r="B161" t="str">
        <f t="shared" si="32"/>
        <v>Google Brasil</v>
      </c>
      <c r="C161" t="str">
        <f t="shared" si="33"/>
        <v>dv_360:marca:portais-verticais:display:cpm:retangulo-medio-300x250:fre_ins_nova-cielo-danilo:cidp116.2.431:2</v>
      </c>
      <c r="D161" t="str">
        <f t="shared" si="34"/>
        <v>256547721</v>
      </c>
      <c r="E161" t="str">
        <f t="shared" si="35"/>
        <v>Standard</v>
      </c>
      <c r="F161" t="str">
        <f t="shared" si="36"/>
        <v>dv_360:marca:portais-verticais:display:cpm:retangulo-medio-300x250:fre_ins_nova-cielo-danilo:cidp116.2.431:2</v>
      </c>
      <c r="G161" t="str">
        <f t="shared" si="37"/>
        <v>452302490</v>
      </c>
      <c r="H161" t="str">
        <f t="shared" si="38"/>
        <v>Display</v>
      </c>
      <c r="I161">
        <f t="shared" si="39"/>
        <v>76302</v>
      </c>
      <c r="J161">
        <f t="shared" si="40"/>
        <v>62</v>
      </c>
      <c r="K161" s="4">
        <f t="shared" si="41"/>
        <v>0.04</v>
      </c>
      <c r="L161">
        <f t="shared" si="30"/>
        <v>0.1</v>
      </c>
      <c r="M161" s="4">
        <f t="shared" si="28"/>
        <v>3.0520800000000001</v>
      </c>
      <c r="N161" s="4">
        <f t="shared" si="29"/>
        <v>7.6302000000000003</v>
      </c>
    </row>
    <row r="162" spans="1:14">
      <c r="A162" t="str">
        <f t="shared" si="31"/>
        <v>almapbbdo:alp_nova-cielo-atualizado:display:awareness:todos</v>
      </c>
      <c r="B162" t="str">
        <f t="shared" si="32"/>
        <v>Google Brasil</v>
      </c>
      <c r="C162" t="str">
        <f t="shared" si="33"/>
        <v>dv_360:marca:portais-verticais:display:cpm:retangulo-medio-300x250:fre_ins_nova-cielo-marcello:cidp116.2.430:2</v>
      </c>
      <c r="D162" t="str">
        <f t="shared" si="34"/>
        <v>256547724</v>
      </c>
      <c r="E162" t="str">
        <f t="shared" si="35"/>
        <v>Standard</v>
      </c>
      <c r="F162" t="str">
        <f t="shared" si="36"/>
        <v>dv_360:marca:portais-verticais:display:cpm:retangulo-medio-300x250:fre_ins_nova-cielo-marcello:cidp116.2.430:2</v>
      </c>
      <c r="G162" t="str">
        <f t="shared" si="37"/>
        <v>452302493</v>
      </c>
      <c r="H162" t="str">
        <f t="shared" si="38"/>
        <v>Display</v>
      </c>
      <c r="I162">
        <f t="shared" si="39"/>
        <v>43730</v>
      </c>
      <c r="J162">
        <f t="shared" si="40"/>
        <v>28</v>
      </c>
      <c r="K162" s="4">
        <f t="shared" si="41"/>
        <v>0.04</v>
      </c>
      <c r="L162">
        <f t="shared" si="30"/>
        <v>0.1</v>
      </c>
      <c r="M162" s="4">
        <f t="shared" si="28"/>
        <v>1.7492000000000001</v>
      </c>
      <c r="N162" s="4">
        <f t="shared" si="29"/>
        <v>4.3730000000000002</v>
      </c>
    </row>
    <row r="163" spans="1:14">
      <c r="A163" t="str">
        <f t="shared" si="31"/>
        <v>almapbbdo:alp_nova-cielo-atualizado:display:awareness:todos</v>
      </c>
      <c r="B163" t="str">
        <f t="shared" si="32"/>
        <v>Google Brasil</v>
      </c>
      <c r="C163" t="str">
        <f t="shared" si="33"/>
        <v>dv_360:marca:portais-verticais:display:cpm:retangulo-medio-300x250:fre_ins_nova-cielo-pedro:cidp116.2.428:2</v>
      </c>
      <c r="D163" t="str">
        <f t="shared" si="34"/>
        <v>256547727</v>
      </c>
      <c r="E163" t="str">
        <f t="shared" si="35"/>
        <v>Standard</v>
      </c>
      <c r="F163" t="str">
        <f t="shared" si="36"/>
        <v>dv_360:marca:portais-verticais:display:cpm:retangulo-medio-300x250:fre_ins_nova-cielo-pedro:cidp116.2.428:2</v>
      </c>
      <c r="G163" t="str">
        <f t="shared" si="37"/>
        <v>452302496</v>
      </c>
      <c r="H163" t="str">
        <f t="shared" si="38"/>
        <v>Display</v>
      </c>
      <c r="I163">
        <f t="shared" si="39"/>
        <v>26639</v>
      </c>
      <c r="J163">
        <f t="shared" si="40"/>
        <v>20</v>
      </c>
      <c r="K163" s="4">
        <f t="shared" si="41"/>
        <v>0.04</v>
      </c>
      <c r="L163">
        <f t="shared" si="30"/>
        <v>0.1</v>
      </c>
      <c r="M163" s="4">
        <f t="shared" ref="M163:M226" si="42">IF(E163="Dynamic Click",J163*K163,K163*$I163/1000)</f>
        <v>1.0655599999999998</v>
      </c>
      <c r="N163" s="4">
        <f t="shared" ref="N163:N226" si="43">IF(E163="Dynamic Click",J163*L163,L163*$I163/1000)</f>
        <v>2.6638999999999999</v>
      </c>
    </row>
    <row r="164" spans="1:14">
      <c r="A164" t="str">
        <f t="shared" si="31"/>
        <v>almapbbdo:alp_nova-cielo-atualizado:display:awareness:todos</v>
      </c>
      <c r="B164" t="str">
        <f t="shared" si="32"/>
        <v>Google Brasil</v>
      </c>
      <c r="C164" t="str">
        <f t="shared" si="33"/>
        <v>dv_360:marca:portais-verticais:display:cpm:retangulo-medio-300x250:fre_ins_nova-cielo-rita:cidp116.2.429:2</v>
      </c>
      <c r="D164" t="str">
        <f t="shared" si="34"/>
        <v>256483189</v>
      </c>
      <c r="E164" t="str">
        <f t="shared" si="35"/>
        <v>Standard</v>
      </c>
      <c r="F164" t="str">
        <f t="shared" si="36"/>
        <v>dv_360:marca:portais-verticais:display:cpm:retangulo-medio-300x250:fre_ins_nova-cielo-rita:cidp116.2.429:2</v>
      </c>
      <c r="G164" t="str">
        <f t="shared" si="37"/>
        <v>452320944</v>
      </c>
      <c r="H164" t="str">
        <f t="shared" si="38"/>
        <v>Display</v>
      </c>
      <c r="I164">
        <f t="shared" si="39"/>
        <v>89106</v>
      </c>
      <c r="J164">
        <f t="shared" si="40"/>
        <v>61</v>
      </c>
      <c r="K164" s="4">
        <f t="shared" si="41"/>
        <v>0.04</v>
      </c>
      <c r="L164">
        <f t="shared" si="30"/>
        <v>0.1</v>
      </c>
      <c r="M164" s="4">
        <f t="shared" si="42"/>
        <v>3.5642400000000003</v>
      </c>
      <c r="N164" s="4">
        <f t="shared" si="43"/>
        <v>8.9106000000000005</v>
      </c>
    </row>
    <row r="165" spans="1:14">
      <c r="A165" t="str">
        <f t="shared" si="31"/>
        <v>almapbbdo:alp_nova-cielo-atualizado:display:awareness:todos</v>
      </c>
      <c r="B165" t="str">
        <f t="shared" si="32"/>
        <v>Google Brasil</v>
      </c>
      <c r="C165" t="str">
        <f t="shared" si="33"/>
        <v>dv_360:marca:portais-verticais:display:cpm:skyscraper-300x600:fre_ins_nova-cielo-danilo:cidp116.2.437:2</v>
      </c>
      <c r="D165" t="str">
        <f t="shared" si="34"/>
        <v>256547712</v>
      </c>
      <c r="E165" t="str">
        <f t="shared" si="35"/>
        <v>Standard</v>
      </c>
      <c r="F165" t="str">
        <f t="shared" si="36"/>
        <v>dv_360:marca:portais-verticais:display:cpm:skyscraper-300x600:fre_ins_nova-cielo-danilo:cidp116.2.437:2</v>
      </c>
      <c r="G165" t="str">
        <f t="shared" si="37"/>
        <v>452302481</v>
      </c>
      <c r="H165" t="str">
        <f t="shared" si="38"/>
        <v>Display</v>
      </c>
      <c r="I165">
        <f t="shared" si="39"/>
        <v>5720</v>
      </c>
      <c r="J165">
        <f t="shared" si="40"/>
        <v>5</v>
      </c>
      <c r="K165" s="4">
        <f t="shared" si="41"/>
        <v>0.04</v>
      </c>
      <c r="L165">
        <f t="shared" si="30"/>
        <v>0.1</v>
      </c>
      <c r="M165" s="4">
        <f t="shared" si="42"/>
        <v>0.2288</v>
      </c>
      <c r="N165" s="4">
        <f t="shared" si="43"/>
        <v>0.57199999999999995</v>
      </c>
    </row>
    <row r="166" spans="1:14">
      <c r="A166" t="str">
        <f t="shared" si="31"/>
        <v>almapbbdo:alp_nova-cielo-atualizado:display:awareness:todos</v>
      </c>
      <c r="B166" t="str">
        <f t="shared" si="32"/>
        <v>Google Brasil</v>
      </c>
      <c r="C166" t="str">
        <f t="shared" si="33"/>
        <v>dv_360:marca:portais-verticais:display:cpm:skyscraper-300x600:fre_ins_nova-cielo-marcello:cidp116.2.436:2</v>
      </c>
      <c r="D166" t="str">
        <f t="shared" si="34"/>
        <v>256547715</v>
      </c>
      <c r="E166" t="str">
        <f t="shared" si="35"/>
        <v>Standard</v>
      </c>
      <c r="F166" t="str">
        <f t="shared" si="36"/>
        <v>dv_360:marca:portais-verticais:display:cpm:skyscraper-300x600:fre_ins_nova-cielo-marcello:cidp116.2.436:2</v>
      </c>
      <c r="G166" t="str">
        <f t="shared" si="37"/>
        <v>452302484</v>
      </c>
      <c r="H166" t="str">
        <f t="shared" si="38"/>
        <v>Display</v>
      </c>
      <c r="I166">
        <f t="shared" si="39"/>
        <v>27890</v>
      </c>
      <c r="J166">
        <f t="shared" si="40"/>
        <v>18</v>
      </c>
      <c r="K166" s="4">
        <f t="shared" si="41"/>
        <v>0.04</v>
      </c>
      <c r="L166">
        <f t="shared" si="30"/>
        <v>0.1</v>
      </c>
      <c r="M166" s="4">
        <f t="shared" si="42"/>
        <v>1.1156000000000001</v>
      </c>
      <c r="N166" s="4">
        <f t="shared" si="43"/>
        <v>2.7890000000000001</v>
      </c>
    </row>
    <row r="167" spans="1:14">
      <c r="A167" t="str">
        <f t="shared" si="31"/>
        <v>almapbbdo:alp_nova-cielo-atualizado:display:awareness:todos</v>
      </c>
      <c r="B167" t="str">
        <f t="shared" si="32"/>
        <v>Google Brasil</v>
      </c>
      <c r="C167" t="str">
        <f t="shared" si="33"/>
        <v>dv_360:marca:portais-verticais:display:cpm:skyscraper-300x600:fre_ins_nova-cielo-pedro:cidp116.2.434:2</v>
      </c>
      <c r="D167" t="str">
        <f t="shared" si="34"/>
        <v>256547718</v>
      </c>
      <c r="E167" t="str">
        <f t="shared" si="35"/>
        <v>Standard</v>
      </c>
      <c r="F167" t="str">
        <f t="shared" si="36"/>
        <v>dv_360:marca:portais-verticais:display:cpm:skyscraper-300x600:fre_ins_nova-cielo-pedro:cidp116.2.434:2</v>
      </c>
      <c r="G167" t="str">
        <f t="shared" si="37"/>
        <v>452302487</v>
      </c>
      <c r="H167" t="str">
        <f t="shared" si="38"/>
        <v>Display</v>
      </c>
      <c r="I167">
        <f t="shared" si="39"/>
        <v>12348</v>
      </c>
      <c r="J167">
        <f t="shared" si="40"/>
        <v>10</v>
      </c>
      <c r="K167" s="4">
        <f t="shared" si="41"/>
        <v>0.04</v>
      </c>
      <c r="L167">
        <f t="shared" si="30"/>
        <v>0.1</v>
      </c>
      <c r="M167" s="4">
        <f t="shared" si="42"/>
        <v>0.49392000000000003</v>
      </c>
      <c r="N167" s="4">
        <f t="shared" si="43"/>
        <v>1.2348000000000001</v>
      </c>
    </row>
    <row r="168" spans="1:14">
      <c r="A168" t="str">
        <f t="shared" si="31"/>
        <v>almapbbdo:alp_nova-cielo-atualizado:display:awareness:todos</v>
      </c>
      <c r="B168" t="str">
        <f t="shared" si="32"/>
        <v>Google Brasil</v>
      </c>
      <c r="C168" t="str">
        <f t="shared" si="33"/>
        <v>dv_360:marca:portais-verticais:display:cpm:skyscraper-300x600:fre_ins_nova-cielo-rita:cidp116.2.435:2</v>
      </c>
      <c r="D168" t="str">
        <f t="shared" si="34"/>
        <v>256483186</v>
      </c>
      <c r="E168" t="str">
        <f t="shared" si="35"/>
        <v>Standard</v>
      </c>
      <c r="F168" t="str">
        <f t="shared" si="36"/>
        <v>dv_360:marca:portais-verticais:display:cpm:skyscraper-300x600:fre_ins_nova-cielo-rita:cidp116.2.435:2</v>
      </c>
      <c r="G168" t="str">
        <f t="shared" si="37"/>
        <v>452320941</v>
      </c>
      <c r="H168" t="str">
        <f t="shared" si="38"/>
        <v>Display</v>
      </c>
      <c r="I168">
        <f t="shared" si="39"/>
        <v>14782</v>
      </c>
      <c r="J168">
        <f t="shared" si="40"/>
        <v>4</v>
      </c>
      <c r="K168" s="4">
        <f t="shared" si="41"/>
        <v>0.04</v>
      </c>
      <c r="L168">
        <f t="shared" si="30"/>
        <v>0.1</v>
      </c>
      <c r="M168" s="4">
        <f t="shared" si="42"/>
        <v>0.59128000000000003</v>
      </c>
      <c r="N168" s="4">
        <f t="shared" si="43"/>
        <v>1.4782</v>
      </c>
    </row>
    <row r="169" spans="1:14">
      <c r="A169" t="str">
        <f t="shared" si="31"/>
        <v>almapbbdo:alp_nova-cielo-atualizado:display:awareness:todos</v>
      </c>
      <c r="B169" t="str">
        <f t="shared" si="32"/>
        <v>Info Money</v>
      </c>
      <c r="C169" t="str">
        <f t="shared" si="33"/>
        <v>info_money:marca:audiencia_do_portal:display:cpm:arroba-banner-300x250:aw_ins_flash-marcello_taxa-zero:cidp116.2.1397:2</v>
      </c>
      <c r="D169" t="str">
        <f t="shared" si="34"/>
        <v>257218110</v>
      </c>
      <c r="E169" t="str">
        <f t="shared" si="35"/>
        <v>Dynamic Click</v>
      </c>
      <c r="F169" t="str">
        <f t="shared" si="36"/>
        <v>info_money:marca:audiencia_do_portal:display:cpm:arroba-banner-300x250:aw_ins_flash-marcello_taxa-zero:cidp116.2.1397:2</v>
      </c>
      <c r="G169" t="str">
        <f t="shared" si="37"/>
        <v>452941208</v>
      </c>
      <c r="H169" t="str">
        <f t="shared" si="38"/>
        <v>Tracking</v>
      </c>
      <c r="I169">
        <f t="shared" si="39"/>
        <v>192350</v>
      </c>
      <c r="J169">
        <f t="shared" si="40"/>
        <v>109</v>
      </c>
      <c r="K169" s="4">
        <f t="shared" si="41"/>
        <v>3.5000000000000001E-3</v>
      </c>
      <c r="L169">
        <f t="shared" si="30"/>
        <v>2.5000000000000001E-2</v>
      </c>
      <c r="M169" s="4">
        <f t="shared" si="42"/>
        <v>0.38150000000000001</v>
      </c>
      <c r="N169" s="4">
        <f t="shared" si="43"/>
        <v>2.7250000000000001</v>
      </c>
    </row>
    <row r="170" spans="1:14">
      <c r="A170" t="str">
        <f t="shared" si="31"/>
        <v>almapbbdo:alp_nova-cielo-atualizado:display:awareness:todos</v>
      </c>
      <c r="B170" t="str">
        <f t="shared" si="32"/>
        <v>Info Money</v>
      </c>
      <c r="C170" t="str">
        <f t="shared" si="33"/>
        <v>info_money:marca:audiencia_do_portal:display:cpm:arroba-banner-300x250:aw_ins_flash-marcello_taxa-zero:cidp116.2.1405:2</v>
      </c>
      <c r="D170" t="str">
        <f t="shared" si="34"/>
        <v>257218086</v>
      </c>
      <c r="E170" t="str">
        <f t="shared" si="35"/>
        <v>Dynamic Click</v>
      </c>
      <c r="F170" t="str">
        <f t="shared" si="36"/>
        <v>info_money:marca:audiencia_do_portal:display:cpm:arroba-banner-300x250:aw_ins_flash-marcello_taxa-zero:cidp116.2.1405:2</v>
      </c>
      <c r="G170" t="str">
        <f t="shared" si="37"/>
        <v>452938898</v>
      </c>
      <c r="H170" t="str">
        <f t="shared" si="38"/>
        <v>Tracking</v>
      </c>
      <c r="I170">
        <f t="shared" si="39"/>
        <v>588186</v>
      </c>
      <c r="J170">
        <f t="shared" si="40"/>
        <v>320</v>
      </c>
      <c r="K170" s="4">
        <f t="shared" si="41"/>
        <v>3.5000000000000001E-3</v>
      </c>
      <c r="L170">
        <f t="shared" si="30"/>
        <v>2.5000000000000001E-2</v>
      </c>
      <c r="M170" s="4">
        <f t="shared" si="42"/>
        <v>1.1200000000000001</v>
      </c>
      <c r="N170" s="4">
        <f t="shared" si="43"/>
        <v>8</v>
      </c>
    </row>
    <row r="171" spans="1:14">
      <c r="A171" t="str">
        <f t="shared" si="31"/>
        <v>almapbbdo:alp_nova-cielo-atualizado:display:awareness:todos</v>
      </c>
      <c r="B171" t="str">
        <f t="shared" si="32"/>
        <v>Info Money</v>
      </c>
      <c r="C171" t="str">
        <f t="shared" si="33"/>
        <v>info_money:marca:audiencia_do_portal:display:cpm:arroba-banner-300x250:aw_ins_minizip-rita_taxa-zero:cidp116.2.1398:2</v>
      </c>
      <c r="D171" t="str">
        <f t="shared" si="34"/>
        <v>257218107</v>
      </c>
      <c r="E171" t="str">
        <f t="shared" si="35"/>
        <v>Dynamic Click</v>
      </c>
      <c r="F171" t="str">
        <f t="shared" si="36"/>
        <v>info_money:marca:audiencia_do_portal:display:cpm:arroba-banner-300x250:aw_ins_minizip-rita_taxa-zero:cidp116.2.1398:2</v>
      </c>
      <c r="G171" t="str">
        <f t="shared" si="37"/>
        <v>453004777</v>
      </c>
      <c r="H171" t="str">
        <f t="shared" si="38"/>
        <v>Tracking</v>
      </c>
      <c r="I171">
        <f t="shared" si="39"/>
        <v>760196</v>
      </c>
      <c r="J171">
        <f t="shared" si="40"/>
        <v>772</v>
      </c>
      <c r="K171" s="4">
        <f t="shared" si="41"/>
        <v>3.5000000000000001E-3</v>
      </c>
      <c r="L171">
        <f t="shared" si="30"/>
        <v>2.5000000000000001E-2</v>
      </c>
      <c r="M171" s="4">
        <f t="shared" si="42"/>
        <v>2.702</v>
      </c>
      <c r="N171" s="4">
        <f t="shared" si="43"/>
        <v>19.3</v>
      </c>
    </row>
    <row r="172" spans="1:14">
      <c r="A172" t="str">
        <f t="shared" si="31"/>
        <v>almapbbdo:alp_nova-cielo-atualizado:display:awareness:todos</v>
      </c>
      <c r="B172" t="str">
        <f t="shared" si="32"/>
        <v>Info Money</v>
      </c>
      <c r="C172" t="str">
        <f t="shared" si="33"/>
        <v>info_money:marca:audiencia_do_portal:display:cpm:arroba-banner-300x250:aw_ins_minizip-rita_taxa-zero:cidp116.2.1406:2</v>
      </c>
      <c r="D172" t="str">
        <f t="shared" si="34"/>
        <v>257218083</v>
      </c>
      <c r="E172" t="str">
        <f t="shared" si="35"/>
        <v>Dynamic Click</v>
      </c>
      <c r="F172" t="str">
        <f t="shared" si="36"/>
        <v>info_money:marca:audiencia_do_portal:display:cpm:arroba-banner-300x250:aw_ins_minizip-rita_taxa-zero:cidp116.2.1406:2</v>
      </c>
      <c r="G172" t="str">
        <f t="shared" si="37"/>
        <v>452944772</v>
      </c>
      <c r="H172" t="str">
        <f t="shared" si="38"/>
        <v>Tracking</v>
      </c>
      <c r="I172">
        <f t="shared" si="39"/>
        <v>308783</v>
      </c>
      <c r="J172">
        <f t="shared" si="40"/>
        <v>176</v>
      </c>
      <c r="K172" s="4">
        <f t="shared" si="41"/>
        <v>3.5000000000000001E-3</v>
      </c>
      <c r="L172">
        <f t="shared" ref="L172:L235" si="44">VLOOKUP(E172,tabela,3,FALSE)</f>
        <v>2.5000000000000001E-2</v>
      </c>
      <c r="M172" s="4">
        <f t="shared" si="42"/>
        <v>0.61599999999999999</v>
      </c>
      <c r="N172" s="4">
        <f t="shared" si="43"/>
        <v>4.4000000000000004</v>
      </c>
    </row>
    <row r="173" spans="1:14">
      <c r="A173" t="str">
        <f t="shared" si="31"/>
        <v>almapbbdo:alp_nova-cielo-atualizado:display:awareness:todos</v>
      </c>
      <c r="B173" t="str">
        <f t="shared" si="32"/>
        <v>Info Money</v>
      </c>
      <c r="C173" t="str">
        <f t="shared" si="33"/>
        <v>info_money:marca:audiencia_do_portal:display:cpm:arroba-banner-300x250:aw_ins_mob-pedro_taxa-zero:cidp116.2.1396:2</v>
      </c>
      <c r="D173" t="str">
        <f t="shared" si="34"/>
        <v>257218113</v>
      </c>
      <c r="E173" t="str">
        <f t="shared" si="35"/>
        <v>Dynamic Click</v>
      </c>
      <c r="F173" t="str">
        <f t="shared" si="36"/>
        <v>info_money:marca:audiencia_do_portal:display:cpm:arroba-banner-300x250:aw_ins_mob-pedro_taxa-zero:cidp116.2.1396:2</v>
      </c>
      <c r="G173" t="str">
        <f t="shared" si="37"/>
        <v>452942939</v>
      </c>
      <c r="H173" t="str">
        <f t="shared" si="38"/>
        <v>Tracking</v>
      </c>
      <c r="I173">
        <f t="shared" si="39"/>
        <v>365303</v>
      </c>
      <c r="J173">
        <f t="shared" si="40"/>
        <v>278</v>
      </c>
      <c r="K173" s="4">
        <f t="shared" si="41"/>
        <v>3.5000000000000001E-3</v>
      </c>
      <c r="L173">
        <f t="shared" si="44"/>
        <v>2.5000000000000001E-2</v>
      </c>
      <c r="M173" s="4">
        <f t="shared" si="42"/>
        <v>0.97299999999999998</v>
      </c>
      <c r="N173" s="4">
        <f t="shared" si="43"/>
        <v>6.95</v>
      </c>
    </row>
    <row r="174" spans="1:14">
      <c r="A174" t="str">
        <f t="shared" si="31"/>
        <v>almapbbdo:alp_nova-cielo-atualizado:display:awareness:todos</v>
      </c>
      <c r="B174" t="str">
        <f t="shared" si="32"/>
        <v>Info Money</v>
      </c>
      <c r="C174" t="str">
        <f t="shared" si="33"/>
        <v>info_money:marca:audiencia_do_portal:display:cpm:arroba-banner-300x250:aw_ins_mob-pedro_taxa-zero:cidp116.2.1404:2</v>
      </c>
      <c r="D174" t="str">
        <f t="shared" si="34"/>
        <v>257218089</v>
      </c>
      <c r="E174" t="str">
        <f t="shared" si="35"/>
        <v>Dynamic Click</v>
      </c>
      <c r="F174" t="str">
        <f t="shared" si="36"/>
        <v>info_money:marca:audiencia_do_portal:display:cpm:arroba-banner-300x250:aw_ins_mob-pedro_taxa-zero:cidp116.2.1404:2</v>
      </c>
      <c r="G174" t="str">
        <f t="shared" si="37"/>
        <v>452917059</v>
      </c>
      <c r="H174" t="str">
        <f t="shared" si="38"/>
        <v>Tracking</v>
      </c>
      <c r="I174">
        <f t="shared" si="39"/>
        <v>326676</v>
      </c>
      <c r="J174">
        <f t="shared" si="40"/>
        <v>434</v>
      </c>
      <c r="K174" s="4">
        <f t="shared" si="41"/>
        <v>3.5000000000000001E-3</v>
      </c>
      <c r="L174">
        <f t="shared" si="44"/>
        <v>2.5000000000000001E-2</v>
      </c>
      <c r="M174" s="4">
        <f t="shared" si="42"/>
        <v>1.5190000000000001</v>
      </c>
      <c r="N174" s="4">
        <f t="shared" si="43"/>
        <v>10.850000000000001</v>
      </c>
    </row>
    <row r="175" spans="1:14">
      <c r="A175" t="str">
        <f t="shared" si="31"/>
        <v>almapbbdo:alp_nova-cielo-atualizado:display:awareness:todos</v>
      </c>
      <c r="B175" t="str">
        <f t="shared" si="32"/>
        <v>Info Money</v>
      </c>
      <c r="C175" t="str">
        <f t="shared" si="33"/>
        <v>info_money:marca:audiencia_do_portal:display:cpm:arroba-banner-300x250:aw_ins_zip-danilo_taxa-zero:cidp116.2.1399:2</v>
      </c>
      <c r="D175" t="str">
        <f t="shared" si="34"/>
        <v>257218104</v>
      </c>
      <c r="E175" t="str">
        <f t="shared" si="35"/>
        <v>Dynamic Click</v>
      </c>
      <c r="F175" t="str">
        <f t="shared" si="36"/>
        <v>info_money:marca:audiencia_do_portal:display:cpm:arroba-banner-300x250:aw_ins_zip-danilo_taxa-zero:cidp116.2.1399:2</v>
      </c>
      <c r="G175" t="str">
        <f t="shared" si="37"/>
        <v>453004627</v>
      </c>
      <c r="H175" t="str">
        <f t="shared" si="38"/>
        <v>Tracking</v>
      </c>
      <c r="I175">
        <f t="shared" si="39"/>
        <v>891301</v>
      </c>
      <c r="J175">
        <f t="shared" si="40"/>
        <v>219</v>
      </c>
      <c r="K175" s="4">
        <f t="shared" si="41"/>
        <v>3.5000000000000001E-3</v>
      </c>
      <c r="L175">
        <f t="shared" si="44"/>
        <v>2.5000000000000001E-2</v>
      </c>
      <c r="M175" s="4">
        <f t="shared" si="42"/>
        <v>0.76650000000000007</v>
      </c>
      <c r="N175" s="4">
        <f t="shared" si="43"/>
        <v>5.4750000000000005</v>
      </c>
    </row>
    <row r="176" spans="1:14">
      <c r="A176" t="str">
        <f t="shared" si="31"/>
        <v>almapbbdo:alp_nova-cielo-atualizado:display:awareness:todos</v>
      </c>
      <c r="B176" t="str">
        <f t="shared" si="32"/>
        <v>Info Money</v>
      </c>
      <c r="C176" t="str">
        <f t="shared" si="33"/>
        <v>info_money:marca:audiencia_do_portal:display:cpm:arroba-banner-300x250:aw_ins_zip-danilo_taxa-zero:cidp116.2.1407:2</v>
      </c>
      <c r="D176" t="str">
        <f t="shared" si="34"/>
        <v>257218080</v>
      </c>
      <c r="E176" t="str">
        <f t="shared" si="35"/>
        <v>Dynamic Click</v>
      </c>
      <c r="F176" t="str">
        <f t="shared" si="36"/>
        <v>info_money:marca:audiencia_do_portal:display:cpm:arroba-banner-300x250:aw_ins_zip-danilo_taxa-zero:cidp116.2.1407:2</v>
      </c>
      <c r="G176" t="str">
        <f t="shared" si="37"/>
        <v>452945375</v>
      </c>
      <c r="H176" t="str">
        <f t="shared" si="38"/>
        <v>Tracking</v>
      </c>
      <c r="I176">
        <f t="shared" si="39"/>
        <v>444442</v>
      </c>
      <c r="J176">
        <f t="shared" si="40"/>
        <v>266</v>
      </c>
      <c r="K176" s="4">
        <f t="shared" si="41"/>
        <v>3.5000000000000001E-3</v>
      </c>
      <c r="L176">
        <f t="shared" si="44"/>
        <v>2.5000000000000001E-2</v>
      </c>
      <c r="M176" s="4">
        <f t="shared" si="42"/>
        <v>0.93100000000000005</v>
      </c>
      <c r="N176" s="4">
        <f t="shared" si="43"/>
        <v>6.65</v>
      </c>
    </row>
    <row r="177" spans="1:14">
      <c r="A177" t="str">
        <f t="shared" si="31"/>
        <v>almapbbdo:alp_nova-cielo-atualizado:display:awareness:todos</v>
      </c>
      <c r="B177" t="str">
        <f t="shared" si="32"/>
        <v>Info Money</v>
      </c>
      <c r="C177" t="str">
        <f t="shared" si="33"/>
        <v>info_money:marca:audiencia_do_portal:display:cpm:billboard-970x250:aw_ins_flash-marcello_taxa-zero:cidp116.2.1415:2</v>
      </c>
      <c r="D177" t="str">
        <f t="shared" si="34"/>
        <v>257654319</v>
      </c>
      <c r="E177" t="str">
        <f t="shared" si="35"/>
        <v>Dynamic Click</v>
      </c>
      <c r="F177" t="str">
        <f t="shared" si="36"/>
        <v>info_money:marca:audiencia_do_portal:display:cpm:billboard-970x250:aw_ins_flash-marcello_taxa-zero:cidp116.2.1415:2</v>
      </c>
      <c r="G177" t="str">
        <f t="shared" si="37"/>
        <v>453368738</v>
      </c>
      <c r="H177" t="str">
        <f t="shared" si="38"/>
        <v>Tracking</v>
      </c>
      <c r="I177">
        <f t="shared" si="39"/>
        <v>816917</v>
      </c>
      <c r="J177">
        <f t="shared" si="40"/>
        <v>439</v>
      </c>
      <c r="K177" s="4">
        <f t="shared" si="41"/>
        <v>3.5000000000000001E-3</v>
      </c>
      <c r="L177">
        <f t="shared" si="44"/>
        <v>2.5000000000000001E-2</v>
      </c>
      <c r="M177" s="4">
        <f t="shared" si="42"/>
        <v>1.5365</v>
      </c>
      <c r="N177" s="4">
        <f t="shared" si="43"/>
        <v>10.975000000000001</v>
      </c>
    </row>
    <row r="178" spans="1:14">
      <c r="A178" t="str">
        <f t="shared" si="31"/>
        <v>almapbbdo:alp_nova-cielo-atualizado:display:awareness:todos</v>
      </c>
      <c r="B178" t="str">
        <f t="shared" si="32"/>
        <v>Info Money</v>
      </c>
      <c r="C178" t="str">
        <f t="shared" si="33"/>
        <v>info_money:marca:audiencia_do_portal:display:cpm:billboard-970x250:aw_ins_minizip-rita_taxa-zero:cidp116.2.1416:2</v>
      </c>
      <c r="D178" t="str">
        <f t="shared" si="34"/>
        <v>257654316</v>
      </c>
      <c r="E178" t="str">
        <f t="shared" si="35"/>
        <v>Dynamic Click</v>
      </c>
      <c r="F178" t="str">
        <f t="shared" si="36"/>
        <v>info_money:marca:audiencia_do_portal:display:cpm:billboard-970x250:aw_ins_minizip-rita_taxa-zero:cidp116.2.1416:2</v>
      </c>
      <c r="G178" t="str">
        <f t="shared" si="37"/>
        <v>453368741</v>
      </c>
      <c r="H178" t="str">
        <f t="shared" si="38"/>
        <v>Tracking</v>
      </c>
      <c r="I178">
        <f t="shared" si="39"/>
        <v>638440</v>
      </c>
      <c r="J178">
        <f t="shared" si="40"/>
        <v>305</v>
      </c>
      <c r="K178" s="4">
        <f t="shared" si="41"/>
        <v>3.5000000000000001E-3</v>
      </c>
      <c r="L178">
        <f t="shared" si="44"/>
        <v>2.5000000000000001E-2</v>
      </c>
      <c r="M178" s="4">
        <f t="shared" si="42"/>
        <v>1.0675000000000001</v>
      </c>
      <c r="N178" s="4">
        <f t="shared" si="43"/>
        <v>7.625</v>
      </c>
    </row>
    <row r="179" spans="1:14">
      <c r="A179" t="str">
        <f t="shared" si="31"/>
        <v>almapbbdo:alp_nova-cielo-atualizado:display:awareness:todos</v>
      </c>
      <c r="B179" t="str">
        <f t="shared" si="32"/>
        <v>Info Money</v>
      </c>
      <c r="C179" t="str">
        <f t="shared" si="33"/>
        <v>info_money:marca:audiencia_do_portal:display:cpm:billboard-970x250:aw_ins_mob-pedro_taxa-zero:cidp116.2.1555:2</v>
      </c>
      <c r="D179" t="str">
        <f t="shared" si="34"/>
        <v>257347850</v>
      </c>
      <c r="E179" t="str">
        <f t="shared" si="35"/>
        <v>Dynamic Click</v>
      </c>
      <c r="F179" t="str">
        <f t="shared" si="36"/>
        <v>info_money:marca:audiencia_do_portal:display:cpm:billboard-970x250:aw_ins_mob-pedro_taxa-zero:cidp116.2.1555:2</v>
      </c>
      <c r="G179" t="str">
        <f t="shared" si="37"/>
        <v>453488870</v>
      </c>
      <c r="H179" t="str">
        <f t="shared" si="38"/>
        <v>Tracking</v>
      </c>
      <c r="I179">
        <f t="shared" si="39"/>
        <v>624910</v>
      </c>
      <c r="J179">
        <f t="shared" si="40"/>
        <v>277</v>
      </c>
      <c r="K179" s="4">
        <f t="shared" si="41"/>
        <v>3.5000000000000001E-3</v>
      </c>
      <c r="L179">
        <f t="shared" si="44"/>
        <v>2.5000000000000001E-2</v>
      </c>
      <c r="M179" s="4">
        <f t="shared" si="42"/>
        <v>0.96950000000000003</v>
      </c>
      <c r="N179" s="4">
        <f t="shared" si="43"/>
        <v>6.9250000000000007</v>
      </c>
    </row>
    <row r="180" spans="1:14">
      <c r="A180" t="str">
        <f t="shared" si="31"/>
        <v>almapbbdo:alp_nova-cielo-atualizado:display:awareness:todos</v>
      </c>
      <c r="B180" t="str">
        <f t="shared" si="32"/>
        <v>Info Money</v>
      </c>
      <c r="C180" t="str">
        <f t="shared" si="33"/>
        <v>info_money:marca:audiencia_do_portal:display:cpm:billboard-970x250:aw_ins_zip-danilo_taxa-zero:cidp116.2.1417:2</v>
      </c>
      <c r="D180" t="str">
        <f t="shared" si="34"/>
        <v>257654313</v>
      </c>
      <c r="E180" t="str">
        <f t="shared" si="35"/>
        <v>Dynamic Click</v>
      </c>
      <c r="F180" t="str">
        <f t="shared" si="36"/>
        <v>info_money:marca:audiencia_do_portal:display:cpm:billboard-970x250:aw_ins_zip-danilo_taxa-zero:cidp116.2.1417:2</v>
      </c>
      <c r="G180" t="str">
        <f t="shared" si="37"/>
        <v>453368744</v>
      </c>
      <c r="H180" t="str">
        <f t="shared" si="38"/>
        <v>Tracking</v>
      </c>
      <c r="I180">
        <f t="shared" si="39"/>
        <v>651938</v>
      </c>
      <c r="J180">
        <f t="shared" si="40"/>
        <v>310</v>
      </c>
      <c r="K180" s="4">
        <f t="shared" si="41"/>
        <v>3.5000000000000001E-3</v>
      </c>
      <c r="L180">
        <f t="shared" si="44"/>
        <v>2.5000000000000001E-2</v>
      </c>
      <c r="M180" s="4">
        <f t="shared" si="42"/>
        <v>1.085</v>
      </c>
      <c r="N180" s="4">
        <f t="shared" si="43"/>
        <v>7.75</v>
      </c>
    </row>
    <row r="181" spans="1:14">
      <c r="A181" t="str">
        <f t="shared" si="31"/>
        <v>almapbbdo:alp_nova-cielo-atualizado:display:awareness:todos</v>
      </c>
      <c r="B181" t="str">
        <f t="shared" si="32"/>
        <v>Info Money</v>
      </c>
      <c r="C181" t="str">
        <f t="shared" si="33"/>
        <v>info_money:marca:audiencia_do_portal:display:cpm:halfpage-animado-300x600:aw_ins_flash-marcello_taxa-zero:cidp116.2.1419:2</v>
      </c>
      <c r="D181" t="str">
        <f t="shared" si="34"/>
        <v>257654307</v>
      </c>
      <c r="E181" t="str">
        <f t="shared" si="35"/>
        <v>Dynamic Click</v>
      </c>
      <c r="F181" t="str">
        <f t="shared" si="36"/>
        <v>info_money:marca:audiencia_do_portal:display:cpm:halfpage-animado-300x600:aw_ins_flash-marcello_taxa-zero:cidp116.2.1419:2</v>
      </c>
      <c r="G181" t="str">
        <f t="shared" si="37"/>
        <v>453368750</v>
      </c>
      <c r="H181" t="str">
        <f t="shared" si="38"/>
        <v>Tracking</v>
      </c>
      <c r="I181">
        <f t="shared" si="39"/>
        <v>745549</v>
      </c>
      <c r="J181">
        <f t="shared" si="40"/>
        <v>382</v>
      </c>
      <c r="K181" s="4">
        <f t="shared" si="41"/>
        <v>3.5000000000000001E-3</v>
      </c>
      <c r="L181">
        <f t="shared" si="44"/>
        <v>2.5000000000000001E-2</v>
      </c>
      <c r="M181" s="4">
        <f t="shared" si="42"/>
        <v>1.337</v>
      </c>
      <c r="N181" s="4">
        <f t="shared" si="43"/>
        <v>9.5500000000000007</v>
      </c>
    </row>
    <row r="182" spans="1:14">
      <c r="A182" t="str">
        <f t="shared" si="31"/>
        <v>almapbbdo:alp_nova-cielo-atualizado:display:awareness:todos</v>
      </c>
      <c r="B182" t="str">
        <f t="shared" si="32"/>
        <v>Info Money</v>
      </c>
      <c r="C182" t="str">
        <f t="shared" si="33"/>
        <v>info_money:marca:audiencia_do_portal:display:cpm:halfpage-animado-300x600:aw_ins_minizip-rita_taxa-zer:cidp116.2.1420:2</v>
      </c>
      <c r="D182" t="str">
        <f t="shared" si="34"/>
        <v>257654304</v>
      </c>
      <c r="E182" t="str">
        <f t="shared" si="35"/>
        <v>Dynamic Click</v>
      </c>
      <c r="F182" t="str">
        <f t="shared" si="36"/>
        <v>info_money:marca:audiencia_do_portal:display:cpm:halfpage-animado-300x600:aw_ins_minizip-rita_taxa-zer:cidp116.2.1420:2</v>
      </c>
      <c r="G182" t="str">
        <f t="shared" si="37"/>
        <v>453368753</v>
      </c>
      <c r="H182" t="str">
        <f t="shared" si="38"/>
        <v>Tracking</v>
      </c>
      <c r="I182">
        <f t="shared" si="39"/>
        <v>744979</v>
      </c>
      <c r="J182">
        <f t="shared" si="40"/>
        <v>371</v>
      </c>
      <c r="K182" s="4">
        <f t="shared" si="41"/>
        <v>3.5000000000000001E-3</v>
      </c>
      <c r="L182">
        <f t="shared" si="44"/>
        <v>2.5000000000000001E-2</v>
      </c>
      <c r="M182" s="4">
        <f t="shared" si="42"/>
        <v>1.2985</v>
      </c>
      <c r="N182" s="4">
        <f t="shared" si="43"/>
        <v>9.2750000000000004</v>
      </c>
    </row>
    <row r="183" spans="1:14">
      <c r="A183" t="str">
        <f t="shared" si="31"/>
        <v>almapbbdo:alp_nova-cielo-atualizado:display:awareness:todos</v>
      </c>
      <c r="B183" t="str">
        <f t="shared" si="32"/>
        <v>Info Money</v>
      </c>
      <c r="C183" t="str">
        <f t="shared" si="33"/>
        <v>info_money:marca:audiencia_do_portal:display:cpm:halfpage-animado-300x600:aw_ins_mob-pedro_taxa-zero:cidp116.2.1418:2</v>
      </c>
      <c r="D183" t="str">
        <f t="shared" si="34"/>
        <v>257654310</v>
      </c>
      <c r="E183" t="str">
        <f t="shared" si="35"/>
        <v>Dynamic Click</v>
      </c>
      <c r="F183" t="str">
        <f t="shared" si="36"/>
        <v>info_money:marca:audiencia_do_portal:display:cpm:halfpage-animado-300x600:aw_ins_mob-pedro_taxa-zero:cidp116.2.1418:2</v>
      </c>
      <c r="G183" t="str">
        <f t="shared" si="37"/>
        <v>453368747</v>
      </c>
      <c r="H183" t="str">
        <f t="shared" si="38"/>
        <v>Tracking</v>
      </c>
      <c r="I183">
        <f t="shared" si="39"/>
        <v>746707</v>
      </c>
      <c r="J183">
        <f t="shared" si="40"/>
        <v>398</v>
      </c>
      <c r="K183" s="4">
        <f t="shared" si="41"/>
        <v>3.5000000000000001E-3</v>
      </c>
      <c r="L183">
        <f t="shared" si="44"/>
        <v>2.5000000000000001E-2</v>
      </c>
      <c r="M183" s="4">
        <f t="shared" si="42"/>
        <v>1.393</v>
      </c>
      <c r="N183" s="4">
        <f t="shared" si="43"/>
        <v>9.9500000000000011</v>
      </c>
    </row>
    <row r="184" spans="1:14">
      <c r="A184" t="str">
        <f t="shared" si="31"/>
        <v>almapbbdo:alp_nova-cielo-atualizado:display:awareness:todos</v>
      </c>
      <c r="B184" t="str">
        <f t="shared" si="32"/>
        <v>Info Money</v>
      </c>
      <c r="C184" t="str">
        <f t="shared" si="33"/>
        <v>info_money:marca:audiencia_do_portal:display:cpm:halfpage-animado-300x600:aw_ins_zip-danilo_taxa-zero:cidp116.2.1421:2</v>
      </c>
      <c r="D184" t="str">
        <f t="shared" si="34"/>
        <v>257654301</v>
      </c>
      <c r="E184" t="str">
        <f t="shared" si="35"/>
        <v>Dynamic Click</v>
      </c>
      <c r="F184" t="str">
        <f t="shared" si="36"/>
        <v>info_money:marca:audiencia_do_portal:display:cpm:halfpage-animado-300x600:aw_ins_zip-danilo_taxa-zero:cidp116.2.1421:2</v>
      </c>
      <c r="G184" t="str">
        <f t="shared" si="37"/>
        <v>453368756</v>
      </c>
      <c r="H184" t="str">
        <f t="shared" si="38"/>
        <v>Tracking</v>
      </c>
      <c r="I184">
        <f t="shared" si="39"/>
        <v>748250</v>
      </c>
      <c r="J184">
        <f t="shared" si="40"/>
        <v>392</v>
      </c>
      <c r="K184" s="4">
        <f t="shared" si="41"/>
        <v>3.5000000000000001E-3</v>
      </c>
      <c r="L184">
        <f t="shared" si="44"/>
        <v>2.5000000000000001E-2</v>
      </c>
      <c r="M184" s="4">
        <f t="shared" si="42"/>
        <v>1.3720000000000001</v>
      </c>
      <c r="N184" s="4">
        <f t="shared" si="43"/>
        <v>9.8000000000000007</v>
      </c>
    </row>
    <row r="185" spans="1:14">
      <c r="A185" t="str">
        <f t="shared" si="31"/>
        <v>almapbbdo:alp_nova-cielo-atualizado:display:awareness:todos</v>
      </c>
      <c r="B185" t="str">
        <f t="shared" si="32"/>
        <v>Info Money</v>
      </c>
      <c r="C185" t="str">
        <f t="shared" si="33"/>
        <v>info_money:marca:audiencia_do_portal:display:cpm:leaderboard-320x50:aw_ins_flash-marcello_taxa-zero:cidp116.2.1401:2</v>
      </c>
      <c r="D185" t="str">
        <f t="shared" si="34"/>
        <v>257218098</v>
      </c>
      <c r="E185" t="str">
        <f t="shared" si="35"/>
        <v>Dynamic Click</v>
      </c>
      <c r="F185" t="str">
        <f t="shared" si="36"/>
        <v>info_money:marca:audiencia_do_portal:display:cpm:leaderboard-320x50:aw_ins_flash-marcello_taxa-zero:cidp116.2.1401:2</v>
      </c>
      <c r="G185" t="str">
        <f t="shared" si="37"/>
        <v>452941331</v>
      </c>
      <c r="H185" t="str">
        <f t="shared" si="38"/>
        <v>Tracking</v>
      </c>
      <c r="I185">
        <f t="shared" si="39"/>
        <v>1137628</v>
      </c>
      <c r="J185">
        <f t="shared" si="40"/>
        <v>2333</v>
      </c>
      <c r="K185" s="4">
        <f t="shared" si="41"/>
        <v>3.5000000000000001E-3</v>
      </c>
      <c r="L185">
        <f t="shared" si="44"/>
        <v>2.5000000000000001E-2</v>
      </c>
      <c r="M185" s="4">
        <f t="shared" si="42"/>
        <v>8.1654999999999998</v>
      </c>
      <c r="N185" s="4">
        <f t="shared" si="43"/>
        <v>58.325000000000003</v>
      </c>
    </row>
    <row r="186" spans="1:14">
      <c r="A186" t="str">
        <f t="shared" si="31"/>
        <v>almapbbdo:alp_nova-cielo-atualizado:display:awareness:todos</v>
      </c>
      <c r="B186" t="str">
        <f t="shared" si="32"/>
        <v>Info Money</v>
      </c>
      <c r="C186" t="str">
        <f t="shared" si="33"/>
        <v>info_money:marca:audiencia_do_portal:display:cpm:leaderboard-320x50:aw_ins_minizip-rita_taxa-zero:cidp116.2.1402:2</v>
      </c>
      <c r="D186" t="str">
        <f t="shared" si="34"/>
        <v>257218095</v>
      </c>
      <c r="E186" t="str">
        <f t="shared" si="35"/>
        <v>Dynamic Click</v>
      </c>
      <c r="F186" t="str">
        <f t="shared" si="36"/>
        <v>info_money:marca:audiencia_do_portal:display:cpm:leaderboard-320x50:aw_ins_minizip-rita_taxa-zero:cidp116.2.1402:2</v>
      </c>
      <c r="G186" t="str">
        <f t="shared" si="37"/>
        <v>452941364</v>
      </c>
      <c r="H186" t="str">
        <f t="shared" si="38"/>
        <v>Tracking</v>
      </c>
      <c r="I186">
        <f t="shared" si="39"/>
        <v>1892288</v>
      </c>
      <c r="J186">
        <f t="shared" si="40"/>
        <v>4145</v>
      </c>
      <c r="K186" s="4">
        <f t="shared" si="41"/>
        <v>3.5000000000000001E-3</v>
      </c>
      <c r="L186">
        <f t="shared" si="44"/>
        <v>2.5000000000000001E-2</v>
      </c>
      <c r="M186" s="4">
        <f t="shared" si="42"/>
        <v>14.5075</v>
      </c>
      <c r="N186" s="4">
        <f t="shared" si="43"/>
        <v>103.625</v>
      </c>
    </row>
    <row r="187" spans="1:14">
      <c r="A187" t="str">
        <f t="shared" si="31"/>
        <v>almapbbdo:alp_nova-cielo-atualizado:display:awareness:todos</v>
      </c>
      <c r="B187" t="str">
        <f t="shared" si="32"/>
        <v>Info Money</v>
      </c>
      <c r="C187" t="str">
        <f t="shared" si="33"/>
        <v>info_money:marca:audiencia_do_portal:display:cpm:leaderboard-320x50:aw_ins_mob-pedro_taxa-zero:cidp116.2.1400:2</v>
      </c>
      <c r="D187" t="str">
        <f t="shared" si="34"/>
        <v>257218101</v>
      </c>
      <c r="E187" t="str">
        <f t="shared" si="35"/>
        <v>Dynamic Click</v>
      </c>
      <c r="F187" t="str">
        <f t="shared" si="36"/>
        <v>info_money:marca:audiencia_do_portal:display:cpm:leaderboard-320x50:aw_ins_mob-pedro_taxa-zero:cidp116.2.1400:2</v>
      </c>
      <c r="G187" t="str">
        <f t="shared" si="37"/>
        <v>452941274</v>
      </c>
      <c r="H187" t="str">
        <f t="shared" si="38"/>
        <v>Tracking</v>
      </c>
      <c r="I187">
        <f t="shared" si="39"/>
        <v>871066</v>
      </c>
      <c r="J187">
        <f t="shared" si="40"/>
        <v>1778</v>
      </c>
      <c r="K187" s="4">
        <f t="shared" si="41"/>
        <v>3.5000000000000001E-3</v>
      </c>
      <c r="L187">
        <f t="shared" si="44"/>
        <v>2.5000000000000001E-2</v>
      </c>
      <c r="M187" s="4">
        <f t="shared" si="42"/>
        <v>6.2229999999999999</v>
      </c>
      <c r="N187" s="4">
        <f t="shared" si="43"/>
        <v>44.45</v>
      </c>
    </row>
    <row r="188" spans="1:14">
      <c r="A188" t="str">
        <f t="shared" si="31"/>
        <v>almapbbdo:alp_nova-cielo-atualizado:display:awareness:todos</v>
      </c>
      <c r="B188" t="str">
        <f t="shared" si="32"/>
        <v>Info Money</v>
      </c>
      <c r="C188" t="str">
        <f t="shared" si="33"/>
        <v>info_money:marca:audiencia_do_portal:display:cpm:leaderboard-320x50:aw_ins_zip-danilo_taxa-zero:cidp116.2.1403:2</v>
      </c>
      <c r="D188" t="str">
        <f t="shared" si="34"/>
        <v>257218092</v>
      </c>
      <c r="E188" t="str">
        <f t="shared" si="35"/>
        <v>Dynamic Click</v>
      </c>
      <c r="F188" t="str">
        <f t="shared" si="36"/>
        <v>info_money:marca:audiencia_do_portal:display:cpm:leaderboard-320x50:aw_ins_zip-danilo_taxa-zero:cidp116.2.1403:2</v>
      </c>
      <c r="G188" t="str">
        <f t="shared" si="37"/>
        <v>452941379</v>
      </c>
      <c r="H188" t="str">
        <f t="shared" si="38"/>
        <v>Tracking</v>
      </c>
      <c r="I188">
        <f t="shared" si="39"/>
        <v>990256</v>
      </c>
      <c r="J188">
        <f t="shared" si="40"/>
        <v>2283</v>
      </c>
      <c r="K188" s="4">
        <f t="shared" si="41"/>
        <v>3.5000000000000001E-3</v>
      </c>
      <c r="L188">
        <f t="shared" si="44"/>
        <v>2.5000000000000001E-2</v>
      </c>
      <c r="M188" s="4">
        <f t="shared" si="42"/>
        <v>7.9904999999999999</v>
      </c>
      <c r="N188" s="4">
        <f t="shared" si="43"/>
        <v>57.075000000000003</v>
      </c>
    </row>
    <row r="189" spans="1:14">
      <c r="A189" t="str">
        <f t="shared" si="31"/>
        <v>almapbbdo:alp_nova-cielo-atualizado:display:awareness:todos</v>
      </c>
      <c r="B189" t="str">
        <f t="shared" si="32"/>
        <v>Info Money</v>
      </c>
      <c r="C189" t="str">
        <f t="shared" si="33"/>
        <v>info_money:marca:audiencia_do_portal:display:cpm:lightbox-640x480:aw_ins_flash-marcello_taxa-zero:cidp116.2.1422:2</v>
      </c>
      <c r="D189" t="str">
        <f t="shared" si="34"/>
        <v>257654298</v>
      </c>
      <c r="E189" t="str">
        <f t="shared" si="35"/>
        <v>Dynamic Click</v>
      </c>
      <c r="F189" t="str">
        <f t="shared" si="36"/>
        <v>info_money:marca:audiencia_do_portal:display:cpm:lightbox-640x480:aw_ins_flash-marcello_taxa-zero:cidp116.2.1422:2</v>
      </c>
      <c r="G189" t="str">
        <f t="shared" si="37"/>
        <v>453368759</v>
      </c>
      <c r="H189" t="str">
        <f t="shared" si="38"/>
        <v>Tracking</v>
      </c>
      <c r="I189">
        <f t="shared" si="39"/>
        <v>40482</v>
      </c>
      <c r="J189">
        <f t="shared" si="40"/>
        <v>138</v>
      </c>
      <c r="K189" s="4">
        <f t="shared" si="41"/>
        <v>3.5000000000000001E-3</v>
      </c>
      <c r="L189">
        <f t="shared" si="44"/>
        <v>2.5000000000000001E-2</v>
      </c>
      <c r="M189" s="4">
        <f t="shared" si="42"/>
        <v>0.48299999999999998</v>
      </c>
      <c r="N189" s="4">
        <f t="shared" si="43"/>
        <v>3.45</v>
      </c>
    </row>
    <row r="190" spans="1:14">
      <c r="A190" t="str">
        <f t="shared" si="31"/>
        <v>almapbbdo:alp_nova-cielo-atualizado:display:awareness:todos</v>
      </c>
      <c r="B190" t="str">
        <f t="shared" si="32"/>
        <v>Info Money</v>
      </c>
      <c r="C190" t="str">
        <f t="shared" si="33"/>
        <v>info_money:marca:audiencia_do_portal:display:cpm:lightbox-640x480:aw_ins_minizip-rita_taxa-zero:cidp116.2.1423:2</v>
      </c>
      <c r="D190" t="str">
        <f t="shared" si="34"/>
        <v>257654295</v>
      </c>
      <c r="E190" t="str">
        <f t="shared" si="35"/>
        <v>Dynamic Click</v>
      </c>
      <c r="F190" t="str">
        <f t="shared" si="36"/>
        <v>info_money:marca:audiencia_do_portal:display:cpm:lightbox-640x480:aw_ins_minizip-rita_taxa-zero:cidp116.2.1423:2</v>
      </c>
      <c r="G190" t="str">
        <f t="shared" si="37"/>
        <v>453368762</v>
      </c>
      <c r="H190" t="str">
        <f t="shared" si="38"/>
        <v>Tracking</v>
      </c>
      <c r="I190">
        <f t="shared" si="39"/>
        <v>40637</v>
      </c>
      <c r="J190">
        <f t="shared" si="40"/>
        <v>143</v>
      </c>
      <c r="K190" s="4">
        <f t="shared" si="41"/>
        <v>3.5000000000000001E-3</v>
      </c>
      <c r="L190">
        <f t="shared" si="44"/>
        <v>2.5000000000000001E-2</v>
      </c>
      <c r="M190" s="4">
        <f t="shared" si="42"/>
        <v>0.50050000000000006</v>
      </c>
      <c r="N190" s="4">
        <f t="shared" si="43"/>
        <v>3.5750000000000002</v>
      </c>
    </row>
    <row r="191" spans="1:14">
      <c r="A191" t="str">
        <f t="shared" si="31"/>
        <v>almapbbdo:alp_nova-cielo-atualizado:display:awareness:todos</v>
      </c>
      <c r="B191" t="str">
        <f t="shared" si="32"/>
        <v>Info Money</v>
      </c>
      <c r="C191" t="str">
        <f t="shared" si="33"/>
        <v>info_money:marca:audiencia_do_portal:display:cpm:lightbox-640x480:aw_ins_mob-pedro_taxa-zero:cidp116.2.1554:2</v>
      </c>
      <c r="D191" t="str">
        <f t="shared" si="34"/>
        <v>257777796</v>
      </c>
      <c r="E191" t="str">
        <f t="shared" si="35"/>
        <v>Dynamic Click</v>
      </c>
      <c r="F191" t="str">
        <f t="shared" si="36"/>
        <v>info_money:marca:audiencia_do_portal:display:cpm:lightbox-640x480:aw_ins_mob-pedro_taxa-zero:cidp116.2.1554:2</v>
      </c>
      <c r="G191" t="str">
        <f t="shared" si="37"/>
        <v>453487109</v>
      </c>
      <c r="H191" t="str">
        <f t="shared" si="38"/>
        <v>Tracking</v>
      </c>
      <c r="I191">
        <f t="shared" si="39"/>
        <v>4100</v>
      </c>
      <c r="J191">
        <f t="shared" si="40"/>
        <v>21</v>
      </c>
      <c r="K191" s="4">
        <f t="shared" si="41"/>
        <v>3.5000000000000001E-3</v>
      </c>
      <c r="L191">
        <f t="shared" si="44"/>
        <v>2.5000000000000001E-2</v>
      </c>
      <c r="M191" s="4">
        <f t="shared" si="42"/>
        <v>7.3499999999999996E-2</v>
      </c>
      <c r="N191" s="4">
        <f t="shared" si="43"/>
        <v>0.52500000000000002</v>
      </c>
    </row>
    <row r="192" spans="1:14">
      <c r="A192" t="str">
        <f t="shared" si="31"/>
        <v>almapbbdo:alp_nova-cielo-atualizado:display:awareness:todos</v>
      </c>
      <c r="B192" t="str">
        <f t="shared" si="32"/>
        <v>Info Money</v>
      </c>
      <c r="C192" t="str">
        <f t="shared" si="33"/>
        <v>info_money:marca:audiencia_do_portal:display:cpm:lightbox-640x480:aw_ins_zip-danilo_taxa-zero:cidp116.2.1424:2</v>
      </c>
      <c r="D192" t="str">
        <f t="shared" si="34"/>
        <v>257654292</v>
      </c>
      <c r="E192" t="str">
        <f t="shared" si="35"/>
        <v>Dynamic Click</v>
      </c>
      <c r="F192" t="str">
        <f t="shared" si="36"/>
        <v>info_money:marca:audiencia_do_portal:display:cpm:lightbox-640x480:aw_ins_zip-danilo_taxa-zero:cidp116.2.1424:2</v>
      </c>
      <c r="G192" t="str">
        <f t="shared" si="37"/>
        <v>453368765</v>
      </c>
      <c r="H192" t="str">
        <f t="shared" si="38"/>
        <v>Tracking</v>
      </c>
      <c r="I192">
        <f t="shared" si="39"/>
        <v>44937</v>
      </c>
      <c r="J192">
        <f t="shared" si="40"/>
        <v>136</v>
      </c>
      <c r="K192" s="4">
        <f t="shared" si="41"/>
        <v>3.5000000000000001E-3</v>
      </c>
      <c r="L192">
        <f t="shared" si="44"/>
        <v>2.5000000000000001E-2</v>
      </c>
      <c r="M192" s="4">
        <f t="shared" si="42"/>
        <v>0.47600000000000003</v>
      </c>
      <c r="N192" s="4">
        <f t="shared" si="43"/>
        <v>3.4000000000000004</v>
      </c>
    </row>
    <row r="193" spans="1:14">
      <c r="A193" t="str">
        <f t="shared" si="31"/>
        <v>almapbbdo:alp_nova-cielo-atualizado:display:awareness:todos</v>
      </c>
      <c r="B193" t="str">
        <f t="shared" si="32"/>
        <v>Info Money</v>
      </c>
      <c r="C193" t="str">
        <f t="shared" si="33"/>
        <v>info_money:marca:audiencia_do_portal:display:cpm:testeira-1170x120:aw_ins_mob-pedro_taxa-zero:cidp116.2.1412:2</v>
      </c>
      <c r="D193" t="str">
        <f t="shared" si="34"/>
        <v>257654328</v>
      </c>
      <c r="E193" t="str">
        <f t="shared" si="35"/>
        <v>Dynamic Click</v>
      </c>
      <c r="F193" t="str">
        <f t="shared" si="36"/>
        <v>info_money:marca:audiencia_do_portal:display:cpm:testeira-1170x120:aw_ins_mob-pedro_taxa-zero:cidp116.2.1412:2</v>
      </c>
      <c r="G193" t="str">
        <f t="shared" si="37"/>
        <v>453368729</v>
      </c>
      <c r="H193" t="str">
        <f t="shared" si="38"/>
        <v>Tracking</v>
      </c>
      <c r="I193">
        <f t="shared" si="39"/>
        <v>0</v>
      </c>
      <c r="J193">
        <f t="shared" si="40"/>
        <v>1</v>
      </c>
      <c r="K193" s="4">
        <f t="shared" si="41"/>
        <v>3.5000000000000001E-3</v>
      </c>
      <c r="L193">
        <f t="shared" si="44"/>
        <v>2.5000000000000001E-2</v>
      </c>
      <c r="M193" s="4">
        <f t="shared" si="42"/>
        <v>3.5000000000000001E-3</v>
      </c>
      <c r="N193" s="4">
        <f t="shared" si="43"/>
        <v>2.5000000000000001E-2</v>
      </c>
    </row>
    <row r="194" spans="1:14">
      <c r="A194" t="str">
        <f t="shared" ref="A194:A257" si="45">bd_campaign</f>
        <v>almapbbdo:alp_nova-cielo-atualizado:display:awareness:todos</v>
      </c>
      <c r="B194" t="str">
        <f t="shared" ref="B194:B257" si="46">bd_site</f>
        <v>Info Money</v>
      </c>
      <c r="C194" t="str">
        <f t="shared" ref="C194:C257" si="47">bd_placement</f>
        <v>info_money:marca:audiencia_do_portal:display:cpm:video-1920x1080:aw_ins_comeco-do-dia_taxa-zero:cidp116.2.1394:2</v>
      </c>
      <c r="D194" t="str">
        <f t="shared" ref="D194:D257" si="48">bd_placementID</f>
        <v>257218119</v>
      </c>
      <c r="E194" t="str">
        <f t="shared" ref="E194:E257" si="49">VLOOKUP(CONCATENATE(bd_adtype,"_",bd_creativetype),tabela,2,FALSE)</f>
        <v>Dynamic Click</v>
      </c>
      <c r="F194" t="str">
        <f t="shared" ref="F194:F257" si="50">bd_ad</f>
        <v>info_money:marca:audiencia_do_portal:display:cpm:video-1920x1080:aw_ins_comeco-do-dia_taxa-zero:cidp116.2.1394:2</v>
      </c>
      <c r="G194" t="str">
        <f t="shared" ref="G194:G257" si="51">bd_adid</f>
        <v>452941973</v>
      </c>
      <c r="H194" t="str">
        <f t="shared" ref="H194:H257" si="52">bd_creativetype</f>
        <v>Tracking</v>
      </c>
      <c r="I194">
        <f t="shared" ref="I194:I257" si="53">bd_impression</f>
        <v>659410</v>
      </c>
      <c r="J194">
        <f t="shared" ref="J194:J257" si="54">bd_clicks</f>
        <v>886</v>
      </c>
      <c r="K194" s="4">
        <f t="shared" ref="K194:K257" si="55">VLOOKUP(E194,tabela,2,FALSE)</f>
        <v>3.5000000000000001E-3</v>
      </c>
      <c r="L194">
        <f t="shared" si="44"/>
        <v>2.5000000000000001E-2</v>
      </c>
      <c r="M194" s="4">
        <f t="shared" si="42"/>
        <v>3.101</v>
      </c>
      <c r="N194" s="4">
        <f t="shared" si="43"/>
        <v>22.150000000000002</v>
      </c>
    </row>
    <row r="195" spans="1:14">
      <c r="A195" t="str">
        <f t="shared" si="45"/>
        <v>almapbbdo:alp_nova-cielo-atualizado:display:awareness:todos</v>
      </c>
      <c r="B195" t="str">
        <f t="shared" si="46"/>
        <v>Info Money</v>
      </c>
      <c r="C195" t="str">
        <f t="shared" si="47"/>
        <v>info_money:marca:audiencia_do_portal:display:cpm:video-1920x1080:aw_ins_fim-do-dia_taxa-zero:cidp116.2.1395:2</v>
      </c>
      <c r="D195" t="str">
        <f t="shared" si="48"/>
        <v>257218116</v>
      </c>
      <c r="E195" t="str">
        <f t="shared" si="49"/>
        <v>Dynamic Click</v>
      </c>
      <c r="F195" t="str">
        <f t="shared" si="50"/>
        <v>info_money:marca:audiencia_do_portal:display:cpm:video-1920x1080:aw_ins_fim-do-dia_taxa-zero:cidp116.2.1395:2</v>
      </c>
      <c r="G195" t="str">
        <f t="shared" si="51"/>
        <v>452941142</v>
      </c>
      <c r="H195" t="str">
        <f t="shared" si="52"/>
        <v>Tracking</v>
      </c>
      <c r="I195">
        <f t="shared" si="53"/>
        <v>568605</v>
      </c>
      <c r="J195">
        <f t="shared" si="54"/>
        <v>1883</v>
      </c>
      <c r="K195" s="4">
        <f t="shared" si="55"/>
        <v>3.5000000000000001E-3</v>
      </c>
      <c r="L195">
        <f t="shared" si="44"/>
        <v>2.5000000000000001E-2</v>
      </c>
      <c r="M195" s="4">
        <f t="shared" si="42"/>
        <v>6.5905000000000005</v>
      </c>
      <c r="N195" s="4">
        <f t="shared" si="43"/>
        <v>47.075000000000003</v>
      </c>
    </row>
    <row r="196" spans="1:14">
      <c r="A196" t="str">
        <f t="shared" si="45"/>
        <v>almapbbdo:alp_nova-cielo-atualizado:display:awareness:todos</v>
      </c>
      <c r="B196" t="str">
        <f t="shared" si="46"/>
        <v>Oath - Verizon Media</v>
      </c>
      <c r="C196" t="str">
        <f t="shared" si="47"/>
        <v>verizon:marca:carreira:display:cpc:large-image-1200x627:aw_ins_nova-cielo-danilo:cidp116.2.557:2</v>
      </c>
      <c r="D196" t="str">
        <f t="shared" si="48"/>
        <v>256564221</v>
      </c>
      <c r="E196" t="str">
        <f t="shared" si="49"/>
        <v>Dynamic Click</v>
      </c>
      <c r="F196" t="str">
        <f t="shared" si="50"/>
        <v>verizon:marca:carreira:display:cpc:large-image-1200x627:aw_ins_nova-cielo-danilo:cidp116.2.557:2</v>
      </c>
      <c r="G196" t="str">
        <f t="shared" si="51"/>
        <v>452371474</v>
      </c>
      <c r="H196" t="str">
        <f t="shared" si="52"/>
        <v>Tracking</v>
      </c>
      <c r="I196">
        <f t="shared" si="53"/>
        <v>8</v>
      </c>
      <c r="J196">
        <f t="shared" si="54"/>
        <v>0</v>
      </c>
      <c r="K196" s="4">
        <f t="shared" si="55"/>
        <v>3.5000000000000001E-3</v>
      </c>
      <c r="L196">
        <f t="shared" si="44"/>
        <v>2.5000000000000001E-2</v>
      </c>
      <c r="M196" s="4">
        <f t="shared" si="42"/>
        <v>0</v>
      </c>
      <c r="N196" s="4">
        <f t="shared" si="43"/>
        <v>0</v>
      </c>
    </row>
    <row r="197" spans="1:14">
      <c r="A197" t="str">
        <f t="shared" si="45"/>
        <v>almapbbdo:alp_nova-cielo-atualizado:display:awareness:todos</v>
      </c>
      <c r="B197" t="str">
        <f t="shared" si="46"/>
        <v>Oath - Verizon Media</v>
      </c>
      <c r="C197" t="str">
        <f t="shared" si="47"/>
        <v>verizon:marca:carreira:display:cpc:large-image-1200x627:aw_ins_nova-cielo-marcello:cidp116.2.556:2</v>
      </c>
      <c r="D197" t="str">
        <f t="shared" si="48"/>
        <v>256564224</v>
      </c>
      <c r="E197" t="str">
        <f t="shared" si="49"/>
        <v>Dynamic Click</v>
      </c>
      <c r="F197" t="str">
        <f t="shared" si="50"/>
        <v>verizon:marca:carreira:display:cpc:large-image-1200x627:aw_ins_nova-cielo-marcello:cidp116.2.556:2</v>
      </c>
      <c r="G197" t="str">
        <f t="shared" si="51"/>
        <v>452371480</v>
      </c>
      <c r="H197" t="str">
        <f t="shared" si="52"/>
        <v>Tracking</v>
      </c>
      <c r="I197">
        <f t="shared" si="53"/>
        <v>106</v>
      </c>
      <c r="J197">
        <f t="shared" si="54"/>
        <v>8</v>
      </c>
      <c r="K197" s="4">
        <f t="shared" si="55"/>
        <v>3.5000000000000001E-3</v>
      </c>
      <c r="L197">
        <f t="shared" si="44"/>
        <v>2.5000000000000001E-2</v>
      </c>
      <c r="M197" s="4">
        <f t="shared" si="42"/>
        <v>2.8000000000000001E-2</v>
      </c>
      <c r="N197" s="4">
        <f t="shared" si="43"/>
        <v>0.2</v>
      </c>
    </row>
    <row r="198" spans="1:14">
      <c r="A198" t="str">
        <f t="shared" si="45"/>
        <v>almapbbdo:alp_nova-cielo-atualizado:display:awareness:todos</v>
      </c>
      <c r="B198" t="str">
        <f t="shared" si="46"/>
        <v>Oath - Verizon Media</v>
      </c>
      <c r="C198" t="str">
        <f t="shared" si="47"/>
        <v>verizon:marca:carreira:display:cpc:large-image-1200x627:aw_ins_nova-cielo-pedro:cidp116.2.554:2</v>
      </c>
      <c r="D198" t="str">
        <f t="shared" si="48"/>
        <v>256564230</v>
      </c>
      <c r="E198" t="str">
        <f t="shared" si="49"/>
        <v>Dynamic Click</v>
      </c>
      <c r="F198" t="str">
        <f t="shared" si="50"/>
        <v>verizon:marca:carreira:display:cpc:large-image-1200x627:aw_ins_nova-cielo-pedro:cidp116.2.554:2</v>
      </c>
      <c r="G198" t="str">
        <f t="shared" si="51"/>
        <v>452313773</v>
      </c>
      <c r="H198" t="str">
        <f t="shared" si="52"/>
        <v>Tracking</v>
      </c>
      <c r="I198">
        <f t="shared" si="53"/>
        <v>672</v>
      </c>
      <c r="J198">
        <f t="shared" si="54"/>
        <v>184</v>
      </c>
      <c r="K198" s="4">
        <f t="shared" si="55"/>
        <v>3.5000000000000001E-3</v>
      </c>
      <c r="L198">
        <f t="shared" si="44"/>
        <v>2.5000000000000001E-2</v>
      </c>
      <c r="M198" s="4">
        <f t="shared" si="42"/>
        <v>0.64400000000000002</v>
      </c>
      <c r="N198" s="4">
        <f t="shared" si="43"/>
        <v>4.6000000000000005</v>
      </c>
    </row>
    <row r="199" spans="1:14">
      <c r="A199" t="str">
        <f t="shared" si="45"/>
        <v>almapbbdo:alp_nova-cielo-atualizado:display:awareness:todos</v>
      </c>
      <c r="B199" t="str">
        <f t="shared" si="46"/>
        <v>Oath - Verizon Media</v>
      </c>
      <c r="C199" t="str">
        <f t="shared" si="47"/>
        <v>verizon:marca:carreira:display:cpc:large-image-1200x627:aw_ins_nova-cielo-rita:cidp116.2.555:2</v>
      </c>
      <c r="D199" t="str">
        <f t="shared" si="48"/>
        <v>256564227</v>
      </c>
      <c r="E199" t="str">
        <f t="shared" si="49"/>
        <v>Dynamic Click</v>
      </c>
      <c r="F199" t="str">
        <f t="shared" si="50"/>
        <v>verizon:marca:carreira:display:cpc:large-image-1200x627:aw_ins_nova-cielo-rita:cidp116.2.555:2</v>
      </c>
      <c r="G199" t="str">
        <f t="shared" si="51"/>
        <v>452371486</v>
      </c>
      <c r="H199" t="str">
        <f t="shared" si="52"/>
        <v>Tracking</v>
      </c>
      <c r="I199">
        <f t="shared" si="53"/>
        <v>452</v>
      </c>
      <c r="J199">
        <f t="shared" si="54"/>
        <v>8</v>
      </c>
      <c r="K199" s="4">
        <f t="shared" si="55"/>
        <v>3.5000000000000001E-3</v>
      </c>
      <c r="L199">
        <f t="shared" si="44"/>
        <v>2.5000000000000001E-2</v>
      </c>
      <c r="M199" s="4">
        <f t="shared" si="42"/>
        <v>2.8000000000000001E-2</v>
      </c>
      <c r="N199" s="4">
        <f t="shared" si="43"/>
        <v>0.2</v>
      </c>
    </row>
    <row r="200" spans="1:14">
      <c r="A200" t="str">
        <f t="shared" si="45"/>
        <v>almapbbdo:alp_nova-cielo-atualizado:display:awareness:todos</v>
      </c>
      <c r="B200" t="str">
        <f t="shared" si="46"/>
        <v>Oath - Verizon Media</v>
      </c>
      <c r="C200" t="str">
        <f t="shared" si="47"/>
        <v>verizon:marca:decisor:display:cpc:large-image-1200x627:aw_ins_nova-cielo-danilo:cidp116.2.617:2</v>
      </c>
      <c r="D200" t="str">
        <f t="shared" si="48"/>
        <v>256094807</v>
      </c>
      <c r="E200" t="str">
        <f t="shared" si="49"/>
        <v>Dynamic Click</v>
      </c>
      <c r="F200" t="str">
        <f t="shared" si="50"/>
        <v>verizon:marca:decisor:display:cpc:large-image-1200x627:aw_ins_nova-cielo-danilo:cidp116.2.617:2</v>
      </c>
      <c r="G200" t="str">
        <f t="shared" si="51"/>
        <v>452371270</v>
      </c>
      <c r="H200" t="str">
        <f t="shared" si="52"/>
        <v>Tracking</v>
      </c>
      <c r="I200">
        <f t="shared" si="53"/>
        <v>61</v>
      </c>
      <c r="J200">
        <f t="shared" si="54"/>
        <v>1</v>
      </c>
      <c r="K200" s="4">
        <f t="shared" si="55"/>
        <v>3.5000000000000001E-3</v>
      </c>
      <c r="L200">
        <f t="shared" si="44"/>
        <v>2.5000000000000001E-2</v>
      </c>
      <c r="M200" s="4">
        <f t="shared" si="42"/>
        <v>3.5000000000000001E-3</v>
      </c>
      <c r="N200" s="4">
        <f t="shared" si="43"/>
        <v>2.5000000000000001E-2</v>
      </c>
    </row>
    <row r="201" spans="1:14">
      <c r="A201" t="str">
        <f t="shared" si="45"/>
        <v>almapbbdo:alp_nova-cielo-atualizado:display:awareness:todos</v>
      </c>
      <c r="B201" t="str">
        <f t="shared" si="46"/>
        <v>Oath - Verizon Media</v>
      </c>
      <c r="C201" t="str">
        <f t="shared" si="47"/>
        <v>verizon:marca:decisor:display:cpc:large-image-1200x627:aw_ins_nova-cielo-marcello:cidp116.2.616:2</v>
      </c>
      <c r="D201" t="str">
        <f t="shared" si="48"/>
        <v>256094813</v>
      </c>
      <c r="E201" t="str">
        <f t="shared" si="49"/>
        <v>Dynamic Click</v>
      </c>
      <c r="F201" t="str">
        <f t="shared" si="50"/>
        <v>verizon:marca:decisor:display:cpc:large-image-1200x627:aw_ins_nova-cielo-marcello:cidp116.2.616:2</v>
      </c>
      <c r="G201" t="str">
        <f t="shared" si="51"/>
        <v>452371273</v>
      </c>
      <c r="H201" t="str">
        <f t="shared" si="52"/>
        <v>Tracking</v>
      </c>
      <c r="I201">
        <f t="shared" si="53"/>
        <v>198</v>
      </c>
      <c r="J201">
        <f t="shared" si="54"/>
        <v>4</v>
      </c>
      <c r="K201" s="4">
        <f t="shared" si="55"/>
        <v>3.5000000000000001E-3</v>
      </c>
      <c r="L201">
        <f t="shared" si="44"/>
        <v>2.5000000000000001E-2</v>
      </c>
      <c r="M201" s="4">
        <f t="shared" si="42"/>
        <v>1.4E-2</v>
      </c>
      <c r="N201" s="4">
        <f t="shared" si="43"/>
        <v>0.1</v>
      </c>
    </row>
    <row r="202" spans="1:14">
      <c r="A202" t="str">
        <f t="shared" si="45"/>
        <v>almapbbdo:alp_nova-cielo-atualizado:display:awareness:todos</v>
      </c>
      <c r="B202" t="str">
        <f t="shared" si="46"/>
        <v>Oath - Verizon Media</v>
      </c>
      <c r="C202" t="str">
        <f t="shared" si="47"/>
        <v>verizon:marca:decisor:display:cpc:large-image-1200x627:aw_ins_nova-cielo-pedro:cidp116.2.614:2</v>
      </c>
      <c r="D202" t="str">
        <f t="shared" si="48"/>
        <v>256094831</v>
      </c>
      <c r="E202" t="str">
        <f t="shared" si="49"/>
        <v>Dynamic Click</v>
      </c>
      <c r="F202" t="str">
        <f t="shared" si="50"/>
        <v>verizon:marca:decisor:display:cpc:large-image-1200x627:aw_ins_nova-cielo-pedro:cidp116.2.614:2</v>
      </c>
      <c r="G202" t="str">
        <f t="shared" si="51"/>
        <v>452371279</v>
      </c>
      <c r="H202" t="str">
        <f t="shared" si="52"/>
        <v>Tracking</v>
      </c>
      <c r="I202">
        <f t="shared" si="53"/>
        <v>1225</v>
      </c>
      <c r="J202">
        <f t="shared" si="54"/>
        <v>105</v>
      </c>
      <c r="K202" s="4">
        <f t="shared" si="55"/>
        <v>3.5000000000000001E-3</v>
      </c>
      <c r="L202">
        <f t="shared" si="44"/>
        <v>2.5000000000000001E-2</v>
      </c>
      <c r="M202" s="4">
        <f t="shared" si="42"/>
        <v>0.36749999999999999</v>
      </c>
      <c r="N202" s="4">
        <f t="shared" si="43"/>
        <v>2.625</v>
      </c>
    </row>
    <row r="203" spans="1:14">
      <c r="A203" t="str">
        <f t="shared" si="45"/>
        <v>almapbbdo:alp_nova-cielo-atualizado:display:awareness:todos</v>
      </c>
      <c r="B203" t="str">
        <f t="shared" si="46"/>
        <v>Oath - Verizon Media</v>
      </c>
      <c r="C203" t="str">
        <f t="shared" si="47"/>
        <v>verizon:marca:decisor:display:cpc:large-image-1200x627:aw_ins_nova-cielo-rita:cidp116.2.615:2</v>
      </c>
      <c r="D203" t="str">
        <f t="shared" si="48"/>
        <v>256094822</v>
      </c>
      <c r="E203" t="str">
        <f t="shared" si="49"/>
        <v>Dynamic Click</v>
      </c>
      <c r="F203" t="str">
        <f t="shared" si="50"/>
        <v>verizon:marca:decisor:display:cpc:large-image-1200x627:aw_ins_nova-cielo-rita:cidp116.2.615:2</v>
      </c>
      <c r="G203" t="str">
        <f t="shared" si="51"/>
        <v>452371276</v>
      </c>
      <c r="H203" t="str">
        <f t="shared" si="52"/>
        <v>Tracking</v>
      </c>
      <c r="I203">
        <f t="shared" si="53"/>
        <v>442</v>
      </c>
      <c r="J203">
        <f t="shared" si="54"/>
        <v>8</v>
      </c>
      <c r="K203" s="4">
        <f t="shared" si="55"/>
        <v>3.5000000000000001E-3</v>
      </c>
      <c r="L203">
        <f t="shared" si="44"/>
        <v>2.5000000000000001E-2</v>
      </c>
      <c r="M203" s="4">
        <f t="shared" si="42"/>
        <v>2.8000000000000001E-2</v>
      </c>
      <c r="N203" s="4">
        <f t="shared" si="43"/>
        <v>0.2</v>
      </c>
    </row>
    <row r="204" spans="1:14">
      <c r="A204" t="str">
        <f t="shared" si="45"/>
        <v>almapbbdo:alp_nova-cielo-atualizado:display:awareness:todos</v>
      </c>
      <c r="B204" t="str">
        <f t="shared" si="46"/>
        <v>Oath - Verizon Media</v>
      </c>
      <c r="C204" t="str">
        <f t="shared" si="47"/>
        <v>verizon:marca:indepedencia:display:cpc:large-image-1200x627:aw_ins_nova-cielo-danilo:cidp116.2.587:2</v>
      </c>
      <c r="D204" t="str">
        <f t="shared" si="48"/>
        <v>256094969</v>
      </c>
      <c r="E204" t="str">
        <f t="shared" si="49"/>
        <v>Dynamic Click</v>
      </c>
      <c r="F204" t="str">
        <f t="shared" si="50"/>
        <v>verizon:marca:indepedencia:display:cpc:large-image-1200x627:aw_ins_nova-cielo-danilo:cidp116.2.587:2</v>
      </c>
      <c r="G204" t="str">
        <f t="shared" si="51"/>
        <v>452371342</v>
      </c>
      <c r="H204" t="str">
        <f t="shared" si="52"/>
        <v>Tracking</v>
      </c>
      <c r="I204">
        <f t="shared" si="53"/>
        <v>124</v>
      </c>
      <c r="J204">
        <f t="shared" si="54"/>
        <v>0</v>
      </c>
      <c r="K204" s="4">
        <f t="shared" si="55"/>
        <v>3.5000000000000001E-3</v>
      </c>
      <c r="L204">
        <f t="shared" si="44"/>
        <v>2.5000000000000001E-2</v>
      </c>
      <c r="M204" s="4">
        <f t="shared" si="42"/>
        <v>0</v>
      </c>
      <c r="N204" s="4">
        <f t="shared" si="43"/>
        <v>0</v>
      </c>
    </row>
    <row r="205" spans="1:14">
      <c r="A205" t="str">
        <f t="shared" si="45"/>
        <v>almapbbdo:alp_nova-cielo-atualizado:display:awareness:todos</v>
      </c>
      <c r="B205" t="str">
        <f t="shared" si="46"/>
        <v>Oath - Verizon Media</v>
      </c>
      <c r="C205" t="str">
        <f t="shared" si="47"/>
        <v>verizon:marca:indepedencia:display:cpc:large-image-1200x627:aw_ins_nova-cielo-marcello:cidp116.2.586:2</v>
      </c>
      <c r="D205" t="str">
        <f t="shared" si="48"/>
        <v>256094972</v>
      </c>
      <c r="E205" t="str">
        <f t="shared" si="49"/>
        <v>Dynamic Click</v>
      </c>
      <c r="F205" t="str">
        <f t="shared" si="50"/>
        <v>verizon:marca:indepedencia:display:cpc:large-image-1200x627:aw_ins_nova-cielo-marcello:cidp116.2.586:2</v>
      </c>
      <c r="G205" t="str">
        <f t="shared" si="51"/>
        <v>452371348</v>
      </c>
      <c r="H205" t="str">
        <f t="shared" si="52"/>
        <v>Tracking</v>
      </c>
      <c r="I205">
        <f t="shared" si="53"/>
        <v>245</v>
      </c>
      <c r="J205">
        <f t="shared" si="54"/>
        <v>17</v>
      </c>
      <c r="K205" s="4">
        <f t="shared" si="55"/>
        <v>3.5000000000000001E-3</v>
      </c>
      <c r="L205">
        <f t="shared" si="44"/>
        <v>2.5000000000000001E-2</v>
      </c>
      <c r="M205" s="4">
        <f t="shared" si="42"/>
        <v>5.9500000000000004E-2</v>
      </c>
      <c r="N205" s="4">
        <f t="shared" si="43"/>
        <v>0.42500000000000004</v>
      </c>
    </row>
    <row r="206" spans="1:14">
      <c r="A206" t="str">
        <f t="shared" si="45"/>
        <v>almapbbdo:alp_nova-cielo-atualizado:display:awareness:todos</v>
      </c>
      <c r="B206" t="str">
        <f t="shared" si="46"/>
        <v>Oath - Verizon Media</v>
      </c>
      <c r="C206" t="str">
        <f t="shared" si="47"/>
        <v>verizon:marca:indepedencia:display:cpc:large-image-1200x627:aw_ins_nova-cielo-pedro:cidp116.2.584:2</v>
      </c>
      <c r="D206" t="str">
        <f t="shared" si="48"/>
        <v>256564146</v>
      </c>
      <c r="E206" t="str">
        <f t="shared" si="49"/>
        <v>Dynamic Click</v>
      </c>
      <c r="F206" t="str">
        <f t="shared" si="50"/>
        <v>verizon:marca:indepedencia:display:cpc:large-image-1200x627:aw_ins_nova-cielo-pedro:cidp116.2.584:2</v>
      </c>
      <c r="G206" t="str">
        <f t="shared" si="51"/>
        <v>452371360</v>
      </c>
      <c r="H206" t="str">
        <f t="shared" si="52"/>
        <v>Tracking</v>
      </c>
      <c r="I206">
        <f t="shared" si="53"/>
        <v>125</v>
      </c>
      <c r="J206">
        <f t="shared" si="54"/>
        <v>16</v>
      </c>
      <c r="K206" s="4">
        <f t="shared" si="55"/>
        <v>3.5000000000000001E-3</v>
      </c>
      <c r="L206">
        <f t="shared" si="44"/>
        <v>2.5000000000000001E-2</v>
      </c>
      <c r="M206" s="4">
        <f t="shared" si="42"/>
        <v>5.6000000000000001E-2</v>
      </c>
      <c r="N206" s="4">
        <f t="shared" si="43"/>
        <v>0.4</v>
      </c>
    </row>
    <row r="207" spans="1:14">
      <c r="A207" t="str">
        <f t="shared" si="45"/>
        <v>almapbbdo:alp_nova-cielo-atualizado:display:awareness:todos</v>
      </c>
      <c r="B207" t="str">
        <f t="shared" si="46"/>
        <v>Oath - Verizon Media</v>
      </c>
      <c r="C207" t="str">
        <f t="shared" si="47"/>
        <v>verizon:marca:indepedencia:display:cpc:large-image-1200x627:aw_ins_nova-cielo-rita:cidp116.2.585:2</v>
      </c>
      <c r="D207" t="str">
        <f t="shared" si="48"/>
        <v>256094978</v>
      </c>
      <c r="E207" t="str">
        <f t="shared" si="49"/>
        <v>Dynamic Click</v>
      </c>
      <c r="F207" t="str">
        <f t="shared" si="50"/>
        <v>verizon:marca:indepedencia:display:cpc:large-image-1200x627:aw_ins_nova-cielo-rita:cidp116.2.585:2</v>
      </c>
      <c r="G207" t="str">
        <f t="shared" si="51"/>
        <v>452371354</v>
      </c>
      <c r="H207" t="str">
        <f t="shared" si="52"/>
        <v>Tracking</v>
      </c>
      <c r="I207">
        <f t="shared" si="53"/>
        <v>919</v>
      </c>
      <c r="J207">
        <f t="shared" si="54"/>
        <v>48</v>
      </c>
      <c r="K207" s="4">
        <f t="shared" si="55"/>
        <v>3.5000000000000001E-3</v>
      </c>
      <c r="L207">
        <f t="shared" si="44"/>
        <v>2.5000000000000001E-2</v>
      </c>
      <c r="M207" s="4">
        <f t="shared" si="42"/>
        <v>0.16800000000000001</v>
      </c>
      <c r="N207" s="4">
        <f t="shared" si="43"/>
        <v>1.2000000000000002</v>
      </c>
    </row>
    <row r="208" spans="1:14">
      <c r="A208" t="str">
        <f t="shared" si="45"/>
        <v>almapbbdo:alp_nova-cielo-atualizado:display:awareness:todos</v>
      </c>
      <c r="B208" t="str">
        <f t="shared" si="46"/>
        <v>Oath - Verizon Media</v>
      </c>
      <c r="C208" t="str">
        <f t="shared" si="47"/>
        <v>verizon:marca:provedor:display:cpc:large-image-1200x627:aw_ins_nova-cielo-danilo:cidp116.2.527:2</v>
      </c>
      <c r="D208" t="str">
        <f t="shared" si="48"/>
        <v>256564293</v>
      </c>
      <c r="E208" t="str">
        <f t="shared" si="49"/>
        <v>Dynamic Click</v>
      </c>
      <c r="F208" t="str">
        <f t="shared" si="50"/>
        <v>verizon:marca:provedor:display:cpc:large-image-1200x627:aw_ins_nova-cielo-danilo:cidp116.2.527:2</v>
      </c>
      <c r="G208" t="str">
        <f t="shared" si="51"/>
        <v>452313872</v>
      </c>
      <c r="H208" t="str">
        <f t="shared" si="52"/>
        <v>Tracking</v>
      </c>
      <c r="I208">
        <f t="shared" si="53"/>
        <v>388</v>
      </c>
      <c r="J208">
        <f t="shared" si="54"/>
        <v>2</v>
      </c>
      <c r="K208" s="4">
        <f t="shared" si="55"/>
        <v>3.5000000000000001E-3</v>
      </c>
      <c r="L208">
        <f t="shared" si="44"/>
        <v>2.5000000000000001E-2</v>
      </c>
      <c r="M208" s="4">
        <f t="shared" si="42"/>
        <v>7.0000000000000001E-3</v>
      </c>
      <c r="N208" s="4">
        <f t="shared" si="43"/>
        <v>0.05</v>
      </c>
    </row>
    <row r="209" spans="1:14">
      <c r="A209" t="str">
        <f t="shared" si="45"/>
        <v>almapbbdo:alp_nova-cielo-atualizado:display:awareness:todos</v>
      </c>
      <c r="B209" t="str">
        <f t="shared" si="46"/>
        <v>Oath - Verizon Media</v>
      </c>
      <c r="C209" t="str">
        <f t="shared" si="47"/>
        <v>verizon:marca:provedor:display:cpc:large-image-1200x627:aw_ins_nova-cielo-marcello:cidp116.2.526:2</v>
      </c>
      <c r="D209" t="str">
        <f t="shared" si="48"/>
        <v>256564296</v>
      </c>
      <c r="E209" t="str">
        <f t="shared" si="49"/>
        <v>Dynamic Click</v>
      </c>
      <c r="F209" t="str">
        <f t="shared" si="50"/>
        <v>verizon:marca:provedor:display:cpc:large-image-1200x627:aw_ins_nova-cielo-marcello:cidp116.2.526:2</v>
      </c>
      <c r="G209" t="str">
        <f t="shared" si="51"/>
        <v>452313875</v>
      </c>
      <c r="H209" t="str">
        <f t="shared" si="52"/>
        <v>Tracking</v>
      </c>
      <c r="I209">
        <f t="shared" si="53"/>
        <v>311</v>
      </c>
      <c r="J209">
        <f t="shared" si="54"/>
        <v>5</v>
      </c>
      <c r="K209" s="4">
        <f t="shared" si="55"/>
        <v>3.5000000000000001E-3</v>
      </c>
      <c r="L209">
        <f t="shared" si="44"/>
        <v>2.5000000000000001E-2</v>
      </c>
      <c r="M209" s="4">
        <f t="shared" si="42"/>
        <v>1.7500000000000002E-2</v>
      </c>
      <c r="N209" s="4">
        <f t="shared" si="43"/>
        <v>0.125</v>
      </c>
    </row>
    <row r="210" spans="1:14">
      <c r="A210" t="str">
        <f t="shared" si="45"/>
        <v>almapbbdo:alp_nova-cielo-atualizado:display:awareness:todos</v>
      </c>
      <c r="B210" t="str">
        <f t="shared" si="46"/>
        <v>Oath - Verizon Media</v>
      </c>
      <c r="C210" t="str">
        <f t="shared" si="47"/>
        <v>verizon:marca:provedor:display:cpc:large-image-1200x627:aw_ins_nova-cielo-pedro:cidp116.2.524:2</v>
      </c>
      <c r="D210" t="str">
        <f t="shared" si="48"/>
        <v>256564302</v>
      </c>
      <c r="E210" t="str">
        <f t="shared" si="49"/>
        <v>Dynamic Click</v>
      </c>
      <c r="F210" t="str">
        <f t="shared" si="50"/>
        <v>verizon:marca:provedor:display:cpc:large-image-1200x627:aw_ins_nova-cielo-pedro:cidp116.2.524:2</v>
      </c>
      <c r="G210" t="str">
        <f t="shared" si="51"/>
        <v>452313881</v>
      </c>
      <c r="H210" t="str">
        <f t="shared" si="52"/>
        <v>Tracking</v>
      </c>
      <c r="I210">
        <f t="shared" si="53"/>
        <v>517</v>
      </c>
      <c r="J210">
        <f t="shared" si="54"/>
        <v>89</v>
      </c>
      <c r="K210" s="4">
        <f t="shared" si="55"/>
        <v>3.5000000000000001E-3</v>
      </c>
      <c r="L210">
        <f t="shared" si="44"/>
        <v>2.5000000000000001E-2</v>
      </c>
      <c r="M210" s="4">
        <f t="shared" si="42"/>
        <v>0.3115</v>
      </c>
      <c r="N210" s="4">
        <f t="shared" si="43"/>
        <v>2.2250000000000001</v>
      </c>
    </row>
    <row r="211" spans="1:14">
      <c r="A211" t="str">
        <f t="shared" si="45"/>
        <v>almapbbdo:alp_nova-cielo-atualizado:display:awareness:todos</v>
      </c>
      <c r="B211" t="str">
        <f t="shared" si="46"/>
        <v>Oath - Verizon Media</v>
      </c>
      <c r="C211" t="str">
        <f t="shared" si="47"/>
        <v>verizon:marca:provedor:display:cpc:large-image-1200x627:aw_ins_nova-cielo-rita:cidp116.2.525:2</v>
      </c>
      <c r="D211" t="str">
        <f t="shared" si="48"/>
        <v>256564299</v>
      </c>
      <c r="E211" t="str">
        <f t="shared" si="49"/>
        <v>Dynamic Click</v>
      </c>
      <c r="F211" t="str">
        <f t="shared" si="50"/>
        <v>verizon:marca:provedor:display:cpc:large-image-1200x627:aw_ins_nova-cielo-rita:cidp116.2.525:2</v>
      </c>
      <c r="G211" t="str">
        <f t="shared" si="51"/>
        <v>452313878</v>
      </c>
      <c r="H211" t="str">
        <f t="shared" si="52"/>
        <v>Tracking</v>
      </c>
      <c r="I211">
        <f t="shared" si="53"/>
        <v>86</v>
      </c>
      <c r="J211">
        <f t="shared" si="54"/>
        <v>5</v>
      </c>
      <c r="K211" s="4">
        <f t="shared" si="55"/>
        <v>3.5000000000000001E-3</v>
      </c>
      <c r="L211">
        <f t="shared" si="44"/>
        <v>2.5000000000000001E-2</v>
      </c>
      <c r="M211" s="4">
        <f t="shared" si="42"/>
        <v>1.7500000000000002E-2</v>
      </c>
      <c r="N211" s="4">
        <f t="shared" si="43"/>
        <v>0.125</v>
      </c>
    </row>
    <row r="212" spans="1:14">
      <c r="A212" t="str">
        <f t="shared" si="45"/>
        <v>almapbbdo:alp_nova-cielo-atualizado:display:consideracao:todos</v>
      </c>
      <c r="B212" t="str">
        <f t="shared" si="46"/>
        <v>AdsMovil</v>
      </c>
      <c r="C212" t="str">
        <f t="shared" si="47"/>
        <v>adsmovil:flash:rmkt_device_id:display:cpc:standard-banner-300x250:seg_ins_flash-marcello:cidp116.2.685:2</v>
      </c>
      <c r="D212" t="str">
        <f t="shared" si="48"/>
        <v>256418902</v>
      </c>
      <c r="E212" t="str">
        <f t="shared" si="49"/>
        <v>Dynamic Click</v>
      </c>
      <c r="F212" t="str">
        <f t="shared" si="50"/>
        <v>adsmovil:flash:rmkt_device_id:display:cpc:standard-banner-300x250:seg_ins_flash-marcello:cidp116.2.685:2</v>
      </c>
      <c r="G212" t="str">
        <f t="shared" si="51"/>
        <v>452314379</v>
      </c>
      <c r="H212" t="str">
        <f t="shared" si="52"/>
        <v>Tracking</v>
      </c>
      <c r="I212">
        <f t="shared" si="53"/>
        <v>1475</v>
      </c>
      <c r="J212">
        <f t="shared" si="54"/>
        <v>336</v>
      </c>
      <c r="K212" s="4">
        <f t="shared" si="55"/>
        <v>3.5000000000000001E-3</v>
      </c>
      <c r="L212">
        <f t="shared" si="44"/>
        <v>2.5000000000000001E-2</v>
      </c>
      <c r="M212" s="4">
        <f t="shared" si="42"/>
        <v>1.1759999999999999</v>
      </c>
      <c r="N212" s="4">
        <f t="shared" si="43"/>
        <v>8.4</v>
      </c>
    </row>
    <row r="213" spans="1:14">
      <c r="A213" t="str">
        <f t="shared" si="45"/>
        <v>almapbbdo:alp_nova-cielo-atualizado:display:consideracao:todos</v>
      </c>
      <c r="B213" t="str">
        <f t="shared" si="46"/>
        <v>AdsMovil</v>
      </c>
      <c r="C213" t="str">
        <f t="shared" si="47"/>
        <v>adsmovil:marca:rmkt_device_id:display:cpc:standard-banner-300x250:seg_ins_flash-marcello_taxa-zero:cidp116.2.1361:2</v>
      </c>
      <c r="D213" t="str">
        <f t="shared" si="48"/>
        <v>257225292</v>
      </c>
      <c r="E213" t="str">
        <f t="shared" si="49"/>
        <v>Dynamic Click</v>
      </c>
      <c r="F213" t="str">
        <f t="shared" si="50"/>
        <v>adsmovil:marca:rmkt_device_id:display:cpc:standard-banner-300x250:seg_ins_flash-marcello_taxa-zero:cidp116.2.1361:2</v>
      </c>
      <c r="G213" t="str">
        <f t="shared" si="51"/>
        <v>452921127</v>
      </c>
      <c r="H213" t="str">
        <f t="shared" si="52"/>
        <v>Tracking</v>
      </c>
      <c r="I213">
        <f t="shared" si="53"/>
        <v>626564</v>
      </c>
      <c r="J213">
        <f t="shared" si="54"/>
        <v>40048</v>
      </c>
      <c r="K213" s="4">
        <f t="shared" si="55"/>
        <v>3.5000000000000001E-3</v>
      </c>
      <c r="L213">
        <f t="shared" si="44"/>
        <v>2.5000000000000001E-2</v>
      </c>
      <c r="M213" s="4">
        <f t="shared" si="42"/>
        <v>140.16800000000001</v>
      </c>
      <c r="N213" s="4">
        <f t="shared" si="43"/>
        <v>1001.2</v>
      </c>
    </row>
    <row r="214" spans="1:14">
      <c r="A214" t="str">
        <f t="shared" si="45"/>
        <v>almapbbdo:alp_nova-cielo-atualizado:display:consideracao:todos</v>
      </c>
      <c r="B214" t="str">
        <f t="shared" si="46"/>
        <v>AdsMovil</v>
      </c>
      <c r="C214" t="str">
        <f t="shared" si="47"/>
        <v>adsmovil:marca:rmkt_device_id:display:cpc:standard-banner-300x250:seg_ins_minizip-rita_taxa-zero:cidp116.2.1359:2</v>
      </c>
      <c r="D214" t="str">
        <f t="shared" si="48"/>
        <v>257225304</v>
      </c>
      <c r="E214" t="str">
        <f t="shared" si="49"/>
        <v>Dynamic Click</v>
      </c>
      <c r="F214" t="str">
        <f t="shared" si="50"/>
        <v>adsmovil:marca:rmkt_device_id:display:cpc:standard-banner-300x250:seg_ins_minizip-rita_taxa-zero:cidp116.2.1359:2</v>
      </c>
      <c r="G214" t="str">
        <f t="shared" si="51"/>
        <v>452921139</v>
      </c>
      <c r="H214" t="str">
        <f t="shared" si="52"/>
        <v>Tracking</v>
      </c>
      <c r="I214">
        <f t="shared" si="53"/>
        <v>531879</v>
      </c>
      <c r="J214">
        <f t="shared" si="54"/>
        <v>35353</v>
      </c>
      <c r="K214" s="4">
        <f t="shared" si="55"/>
        <v>3.5000000000000001E-3</v>
      </c>
      <c r="L214">
        <f t="shared" si="44"/>
        <v>2.5000000000000001E-2</v>
      </c>
      <c r="M214" s="4">
        <f t="shared" si="42"/>
        <v>123.7355</v>
      </c>
      <c r="N214" s="4">
        <f t="shared" si="43"/>
        <v>883.82500000000005</v>
      </c>
    </row>
    <row r="215" spans="1:14">
      <c r="A215" t="str">
        <f t="shared" si="45"/>
        <v>almapbbdo:alp_nova-cielo-atualizado:display:consideracao:todos</v>
      </c>
      <c r="B215" t="str">
        <f t="shared" si="46"/>
        <v>AdsMovil</v>
      </c>
      <c r="C215" t="str">
        <f t="shared" si="47"/>
        <v>adsmovil:marca:rmkt_device_id:display:cpc:standard-banner-300x250:seg_ins_mob-pedro_taxa-zero:cidp116.2.1358:2</v>
      </c>
      <c r="D215" t="str">
        <f t="shared" si="48"/>
        <v>257225310</v>
      </c>
      <c r="E215" t="str">
        <f t="shared" si="49"/>
        <v>Dynamic Click</v>
      </c>
      <c r="F215" t="str">
        <f t="shared" si="50"/>
        <v>adsmovil:marca:rmkt_device_id:display:cpc:standard-banner-300x250:seg_ins_mob-pedro_taxa-zero:cidp116.2.1358:2</v>
      </c>
      <c r="G215" t="str">
        <f t="shared" si="51"/>
        <v>452921145</v>
      </c>
      <c r="H215" t="str">
        <f t="shared" si="52"/>
        <v>Tracking</v>
      </c>
      <c r="I215">
        <f t="shared" si="53"/>
        <v>616265</v>
      </c>
      <c r="J215">
        <f t="shared" si="54"/>
        <v>36670</v>
      </c>
      <c r="K215" s="4">
        <f t="shared" si="55"/>
        <v>3.5000000000000001E-3</v>
      </c>
      <c r="L215">
        <f t="shared" si="44"/>
        <v>2.5000000000000001E-2</v>
      </c>
      <c r="M215" s="4">
        <f t="shared" si="42"/>
        <v>128.345</v>
      </c>
      <c r="N215" s="4">
        <f t="shared" si="43"/>
        <v>916.75</v>
      </c>
    </row>
    <row r="216" spans="1:14">
      <c r="A216" t="str">
        <f t="shared" si="45"/>
        <v>almapbbdo:alp_nova-cielo-atualizado:display:consideracao:todos</v>
      </c>
      <c r="B216" t="str">
        <f t="shared" si="46"/>
        <v>AdsMovil</v>
      </c>
      <c r="C216" t="str">
        <f t="shared" si="47"/>
        <v>adsmovil:marca:rmkt_device_id:display:cpc:standard-banner-300x250:seg_ins_zip-danilo_taxa-zero:cidp116.2.1360:2</v>
      </c>
      <c r="D216" t="str">
        <f t="shared" si="48"/>
        <v>257225298</v>
      </c>
      <c r="E216" t="str">
        <f t="shared" si="49"/>
        <v>Dynamic Click</v>
      </c>
      <c r="F216" t="str">
        <f t="shared" si="50"/>
        <v>adsmovil:marca:rmkt_device_id:display:cpc:standard-banner-300x250:seg_ins_zip-danilo_taxa-zero:cidp116.2.1360:2</v>
      </c>
      <c r="G216" t="str">
        <f t="shared" si="51"/>
        <v>452921133</v>
      </c>
      <c r="H216" t="str">
        <f t="shared" si="52"/>
        <v>Tracking</v>
      </c>
      <c r="I216">
        <f t="shared" si="53"/>
        <v>505576</v>
      </c>
      <c r="J216">
        <f t="shared" si="54"/>
        <v>37565</v>
      </c>
      <c r="K216" s="4">
        <f t="shared" si="55"/>
        <v>3.5000000000000001E-3</v>
      </c>
      <c r="L216">
        <f t="shared" si="44"/>
        <v>2.5000000000000001E-2</v>
      </c>
      <c r="M216" s="4">
        <f t="shared" si="42"/>
        <v>131.47749999999999</v>
      </c>
      <c r="N216" s="4">
        <f t="shared" si="43"/>
        <v>939.125</v>
      </c>
    </row>
    <row r="217" spans="1:14">
      <c r="A217" t="str">
        <f t="shared" si="45"/>
        <v>almapbbdo:alp_nova-cielo-atualizado:display:consideracao:todos</v>
      </c>
      <c r="B217" t="str">
        <f t="shared" si="46"/>
        <v>AdsMovil</v>
      </c>
      <c r="C217" t="str">
        <f t="shared" si="47"/>
        <v>adsmovil:mini_zip:rmkt_device_id:display:cpc:standard-banner-300x250:seg_ins_minizip-rita:cidp116.2.681:2</v>
      </c>
      <c r="D217" t="str">
        <f t="shared" si="48"/>
        <v>256418914</v>
      </c>
      <c r="E217" t="str">
        <f t="shared" si="49"/>
        <v>Dynamic Click</v>
      </c>
      <c r="F217" t="str">
        <f t="shared" si="50"/>
        <v>adsmovil:mini_zip:rmkt_device_id:display:cpc:standard-banner-300x250:seg_ins_minizip-rita:cidp116.2.681:2</v>
      </c>
      <c r="G217" t="str">
        <f t="shared" si="51"/>
        <v>452372086</v>
      </c>
      <c r="H217" t="str">
        <f t="shared" si="52"/>
        <v>Tracking</v>
      </c>
      <c r="I217">
        <f t="shared" si="53"/>
        <v>432</v>
      </c>
      <c r="J217">
        <f t="shared" si="54"/>
        <v>178</v>
      </c>
      <c r="K217" s="4">
        <f t="shared" si="55"/>
        <v>3.5000000000000001E-3</v>
      </c>
      <c r="L217">
        <f t="shared" si="44"/>
        <v>2.5000000000000001E-2</v>
      </c>
      <c r="M217" s="4">
        <f t="shared" si="42"/>
        <v>0.623</v>
      </c>
      <c r="N217" s="4">
        <f t="shared" si="43"/>
        <v>4.45</v>
      </c>
    </row>
    <row r="218" spans="1:14">
      <c r="A218" t="str">
        <f t="shared" si="45"/>
        <v>almapbbdo:alp_nova-cielo-atualizado:display:consideracao:todos</v>
      </c>
      <c r="B218" t="str">
        <f t="shared" si="46"/>
        <v>AdsMovil</v>
      </c>
      <c r="C218" t="str">
        <f t="shared" si="47"/>
        <v>adsmovil:mobile:rmkt_device_id:display:cpc:standard-banner-300x250:seg_ins_mob-pedro:cidp116.2.679:2</v>
      </c>
      <c r="D218" t="str">
        <f t="shared" si="48"/>
        <v>256418920</v>
      </c>
      <c r="E218" t="str">
        <f t="shared" si="49"/>
        <v>Dynamic Click</v>
      </c>
      <c r="F218" t="str">
        <f t="shared" si="50"/>
        <v>adsmovil:mobile:rmkt_device_id:display:cpc:standard-banner-300x250:seg_ins_mob-pedro:cidp116.2.679:2</v>
      </c>
      <c r="G218" t="str">
        <f t="shared" si="51"/>
        <v>452372080</v>
      </c>
      <c r="H218" t="str">
        <f t="shared" si="52"/>
        <v>Tracking</v>
      </c>
      <c r="I218">
        <f t="shared" si="53"/>
        <v>247</v>
      </c>
      <c r="J218">
        <f t="shared" si="54"/>
        <v>131</v>
      </c>
      <c r="K218" s="4">
        <f t="shared" si="55"/>
        <v>3.5000000000000001E-3</v>
      </c>
      <c r="L218">
        <f t="shared" si="44"/>
        <v>2.5000000000000001E-2</v>
      </c>
      <c r="M218" s="4">
        <f t="shared" si="42"/>
        <v>0.45850000000000002</v>
      </c>
      <c r="N218" s="4">
        <f t="shared" si="43"/>
        <v>3.2750000000000004</v>
      </c>
    </row>
    <row r="219" spans="1:14">
      <c r="A219" t="str">
        <f t="shared" si="45"/>
        <v>almapbbdo:alp_nova-cielo-atualizado:display:consideracao:todos</v>
      </c>
      <c r="B219" t="str">
        <f t="shared" si="46"/>
        <v>AdsMovil</v>
      </c>
      <c r="C219" t="str">
        <f t="shared" si="47"/>
        <v>adsmovil:zip:rmkt_device_id:display:cpc:standard-banner-300x250:seg_ins_zip-danilo:cidp116.2.683:2</v>
      </c>
      <c r="D219" t="str">
        <f t="shared" si="48"/>
        <v>256418908</v>
      </c>
      <c r="E219" t="str">
        <f t="shared" si="49"/>
        <v>Dynamic Click</v>
      </c>
      <c r="F219" t="str">
        <f t="shared" si="50"/>
        <v>adsmovil:zip:rmkt_device_id:display:cpc:standard-banner-300x250:seg_ins_zip-danilo:cidp116.2.683:2</v>
      </c>
      <c r="G219" t="str">
        <f t="shared" si="51"/>
        <v>452314373</v>
      </c>
      <c r="H219" t="str">
        <f t="shared" si="52"/>
        <v>Tracking</v>
      </c>
      <c r="I219">
        <f t="shared" si="53"/>
        <v>1600</v>
      </c>
      <c r="J219">
        <f t="shared" si="54"/>
        <v>76</v>
      </c>
      <c r="K219" s="4">
        <f t="shared" si="55"/>
        <v>3.5000000000000001E-3</v>
      </c>
      <c r="L219">
        <f t="shared" si="44"/>
        <v>2.5000000000000001E-2</v>
      </c>
      <c r="M219" s="4">
        <f t="shared" si="42"/>
        <v>0.26600000000000001</v>
      </c>
      <c r="N219" s="4">
        <f t="shared" si="43"/>
        <v>1.9000000000000001</v>
      </c>
    </row>
    <row r="220" spans="1:14">
      <c r="A220" t="str">
        <f t="shared" si="45"/>
        <v>almapbbdo:alp_nova-cielo-atualizado:display:consideracao:todos</v>
      </c>
      <c r="B220" t="str">
        <f t="shared" si="46"/>
        <v>Google Brasil</v>
      </c>
      <c r="C220" t="str">
        <f t="shared" si="47"/>
        <v>dv_360:flash:remarketing:display:cpm:large-mobile-banner-320x100:seg_ins_flash-marcello_taxa-zero:cidp116.2.1284:2</v>
      </c>
      <c r="D220" t="str">
        <f t="shared" si="48"/>
        <v>257161716</v>
      </c>
      <c r="E220" t="str">
        <f t="shared" si="49"/>
        <v>Standard</v>
      </c>
      <c r="F220" t="str">
        <f t="shared" si="50"/>
        <v>dv_360:flash:remarketing:display:cpm:large-mobile-banner-320x100:seg_ins_flash-marcello_taxa-zero:cidp116.2.1284:2</v>
      </c>
      <c r="G220" t="str">
        <f t="shared" si="51"/>
        <v>452849868</v>
      </c>
      <c r="H220" t="str">
        <f t="shared" si="52"/>
        <v>Display</v>
      </c>
      <c r="I220">
        <f t="shared" si="53"/>
        <v>43391</v>
      </c>
      <c r="J220">
        <f t="shared" si="54"/>
        <v>191</v>
      </c>
      <c r="K220" s="4">
        <f t="shared" si="55"/>
        <v>0.04</v>
      </c>
      <c r="L220">
        <f t="shared" si="44"/>
        <v>0.1</v>
      </c>
      <c r="M220" s="4">
        <f t="shared" si="42"/>
        <v>1.7356400000000001</v>
      </c>
      <c r="N220" s="4">
        <f t="shared" si="43"/>
        <v>4.3391000000000002</v>
      </c>
    </row>
    <row r="221" spans="1:14">
      <c r="A221" t="str">
        <f t="shared" si="45"/>
        <v>almapbbdo:alp_nova-cielo-atualizado:display:consideracao:todos</v>
      </c>
      <c r="B221" t="str">
        <f t="shared" si="46"/>
        <v>Google Brasil</v>
      </c>
      <c r="C221" t="str">
        <f t="shared" si="47"/>
        <v>dv_360:flash:remarketing:display:cpm:leaderboard-728x90:seg_ins_flash-marcello_taxa-zero:cidp116.2.1292:2</v>
      </c>
      <c r="D221" t="str">
        <f t="shared" si="48"/>
        <v>257161743</v>
      </c>
      <c r="E221" t="str">
        <f t="shared" si="49"/>
        <v>Standard</v>
      </c>
      <c r="F221" t="str">
        <f t="shared" si="50"/>
        <v>dv_360:flash:remarketing:display:cpm:leaderboard-728x90:seg_ins_flash-marcello_taxa-zero:cidp116.2.1292:2</v>
      </c>
      <c r="G221" t="str">
        <f t="shared" si="51"/>
        <v>452943139</v>
      </c>
      <c r="H221" t="str">
        <f t="shared" si="52"/>
        <v>Display</v>
      </c>
      <c r="I221">
        <f t="shared" si="53"/>
        <v>14676</v>
      </c>
      <c r="J221">
        <f t="shared" si="54"/>
        <v>25</v>
      </c>
      <c r="K221" s="4">
        <f t="shared" si="55"/>
        <v>0.04</v>
      </c>
      <c r="L221">
        <f t="shared" si="44"/>
        <v>0.1</v>
      </c>
      <c r="M221" s="4">
        <f t="shared" si="42"/>
        <v>0.58704000000000001</v>
      </c>
      <c r="N221" s="4">
        <f t="shared" si="43"/>
        <v>1.4676000000000002</v>
      </c>
    </row>
    <row r="222" spans="1:14">
      <c r="A222" t="str">
        <f t="shared" si="45"/>
        <v>almapbbdo:alp_nova-cielo-atualizado:display:consideracao:todos</v>
      </c>
      <c r="B222" t="str">
        <f t="shared" si="46"/>
        <v>Google Brasil</v>
      </c>
      <c r="C222" t="str">
        <f t="shared" si="47"/>
        <v>dv_360:flash:remarketing:display:cpm:mobile-leaderboard-320x50:seg_ins_flash-marcello_taxa-zero:cidp116.2.1288:2</v>
      </c>
      <c r="D222" t="str">
        <f t="shared" si="48"/>
        <v>257161704</v>
      </c>
      <c r="E222" t="str">
        <f t="shared" si="49"/>
        <v>Standard</v>
      </c>
      <c r="F222" t="str">
        <f t="shared" si="50"/>
        <v>dv_360:flash:remarketing:display:cpm:mobile-leaderboard-320x50:seg_ins_flash-marcello_taxa-zero:cidp116.2.1288:2</v>
      </c>
      <c r="G222" t="str">
        <f t="shared" si="51"/>
        <v>452849880</v>
      </c>
      <c r="H222" t="str">
        <f t="shared" si="52"/>
        <v>Display</v>
      </c>
      <c r="I222">
        <f t="shared" si="53"/>
        <v>313321</v>
      </c>
      <c r="J222">
        <f t="shared" si="54"/>
        <v>3166</v>
      </c>
      <c r="K222" s="4">
        <f t="shared" si="55"/>
        <v>0.04</v>
      </c>
      <c r="L222">
        <f t="shared" si="44"/>
        <v>0.1</v>
      </c>
      <c r="M222" s="4">
        <f t="shared" si="42"/>
        <v>12.53284</v>
      </c>
      <c r="N222" s="4">
        <f t="shared" si="43"/>
        <v>31.332100000000001</v>
      </c>
    </row>
    <row r="223" spans="1:14">
      <c r="A223" t="str">
        <f t="shared" si="45"/>
        <v>almapbbdo:alp_nova-cielo-atualizado:display:consideracao:todos</v>
      </c>
      <c r="B223" t="str">
        <f t="shared" si="46"/>
        <v>Google Brasil</v>
      </c>
      <c r="C223" t="str">
        <f t="shared" si="47"/>
        <v>dv_360:flash:remarketing:display:cpm:retangulo-medio-300x250:seg_ins_flash-marcello_taxa-zero:cidp116.2.1276:2</v>
      </c>
      <c r="D223" t="str">
        <f t="shared" si="48"/>
        <v>257161746</v>
      </c>
      <c r="E223" t="str">
        <f t="shared" si="49"/>
        <v>Standard</v>
      </c>
      <c r="F223" t="str">
        <f t="shared" si="50"/>
        <v>dv_360:flash:remarketing:display:cpm:retangulo-medio-300x250:seg_ins_flash-marcello_taxa-zero:cidp116.2.1276:2</v>
      </c>
      <c r="G223" t="str">
        <f t="shared" si="51"/>
        <v>452943136</v>
      </c>
      <c r="H223" t="str">
        <f t="shared" si="52"/>
        <v>Display</v>
      </c>
      <c r="I223">
        <f t="shared" si="53"/>
        <v>212325</v>
      </c>
      <c r="J223">
        <f t="shared" si="54"/>
        <v>1757</v>
      </c>
      <c r="K223" s="4">
        <f t="shared" si="55"/>
        <v>0.04</v>
      </c>
      <c r="L223">
        <f t="shared" si="44"/>
        <v>0.1</v>
      </c>
      <c r="M223" s="4">
        <f t="shared" si="42"/>
        <v>8.4930000000000003</v>
      </c>
      <c r="N223" s="4">
        <f t="shared" si="43"/>
        <v>21.232500000000002</v>
      </c>
    </row>
    <row r="224" spans="1:14">
      <c r="A224" t="str">
        <f t="shared" si="45"/>
        <v>almapbbdo:alp_nova-cielo-atualizado:display:consideracao:todos</v>
      </c>
      <c r="B224" t="str">
        <f t="shared" si="46"/>
        <v>Google Brasil</v>
      </c>
      <c r="C224" t="str">
        <f t="shared" si="47"/>
        <v>dv_360:flash:remarketing:display:cpm:skyscraper-300x600:seg_ins_flash-marcello_taxa-zero:cidp116.2.1280:2</v>
      </c>
      <c r="D224" t="str">
        <f t="shared" si="48"/>
        <v>257161728</v>
      </c>
      <c r="E224" t="str">
        <f t="shared" si="49"/>
        <v>Standard</v>
      </c>
      <c r="F224" t="str">
        <f t="shared" si="50"/>
        <v>dv_360:flash:remarketing:display:cpm:skyscraper-300x600:seg_ins_flash-marcello_taxa-zero:cidp116.2.1280:2</v>
      </c>
      <c r="G224" t="str">
        <f t="shared" si="51"/>
        <v>452943154</v>
      </c>
      <c r="H224" t="str">
        <f t="shared" si="52"/>
        <v>Display</v>
      </c>
      <c r="I224">
        <f t="shared" si="53"/>
        <v>111855</v>
      </c>
      <c r="J224">
        <f t="shared" si="54"/>
        <v>4164</v>
      </c>
      <c r="K224" s="4">
        <f t="shared" si="55"/>
        <v>0.04</v>
      </c>
      <c r="L224">
        <f t="shared" si="44"/>
        <v>0.1</v>
      </c>
      <c r="M224" s="4">
        <f t="shared" si="42"/>
        <v>4.4741999999999997</v>
      </c>
      <c r="N224" s="4">
        <f t="shared" si="43"/>
        <v>11.185499999999999</v>
      </c>
    </row>
    <row r="225" spans="1:14">
      <c r="A225" t="str">
        <f t="shared" si="45"/>
        <v>almapbbdo:alp_nova-cielo-atualizado:display:consideracao:todos</v>
      </c>
      <c r="B225" t="str">
        <f t="shared" si="46"/>
        <v>Google Brasil</v>
      </c>
      <c r="C225" t="str">
        <f t="shared" si="47"/>
        <v>dv_360:mini_zip:remarketing:display:cpm:large-mobile-banner-320x100:seg_ins_minizip-rita_taxa-zero:cidp116.2.1283:2</v>
      </c>
      <c r="D225" t="str">
        <f t="shared" si="48"/>
        <v>257161719</v>
      </c>
      <c r="E225" t="str">
        <f t="shared" si="49"/>
        <v>Standard</v>
      </c>
      <c r="F225" t="str">
        <f t="shared" si="50"/>
        <v>dv_360:mini_zip:remarketing:display:cpm:large-mobile-banner-320x100:seg_ins_minizip-rita_taxa-zero:cidp116.2.1283:2</v>
      </c>
      <c r="G225" t="str">
        <f t="shared" si="51"/>
        <v>452849865</v>
      </c>
      <c r="H225" t="str">
        <f t="shared" si="52"/>
        <v>Display</v>
      </c>
      <c r="I225">
        <f t="shared" si="53"/>
        <v>73212</v>
      </c>
      <c r="J225">
        <f t="shared" si="54"/>
        <v>226</v>
      </c>
      <c r="K225" s="4">
        <f t="shared" si="55"/>
        <v>0.04</v>
      </c>
      <c r="L225">
        <f t="shared" si="44"/>
        <v>0.1</v>
      </c>
      <c r="M225" s="4">
        <f t="shared" si="42"/>
        <v>2.92848</v>
      </c>
      <c r="N225" s="4">
        <f t="shared" si="43"/>
        <v>7.321200000000001</v>
      </c>
    </row>
    <row r="226" spans="1:14">
      <c r="A226" t="str">
        <f t="shared" si="45"/>
        <v>almapbbdo:alp_nova-cielo-atualizado:display:consideracao:todos</v>
      </c>
      <c r="B226" t="str">
        <f t="shared" si="46"/>
        <v>Google Brasil</v>
      </c>
      <c r="C226" t="str">
        <f t="shared" si="47"/>
        <v>dv_360:mini_zip:remarketing:display:cpm:leaderboard-728x90:seg_ins_minizip-rita_taxa-zero:cidp116.2.1291:2</v>
      </c>
      <c r="D226" t="str">
        <f t="shared" si="48"/>
        <v>257161749</v>
      </c>
      <c r="E226" t="str">
        <f t="shared" si="49"/>
        <v>Standard</v>
      </c>
      <c r="F226" t="str">
        <f t="shared" si="50"/>
        <v>dv_360:mini_zip:remarketing:display:cpm:leaderboard-728x90:seg_ins_minizip-rita_taxa-zero:cidp116.2.1291:2</v>
      </c>
      <c r="G226" t="str">
        <f t="shared" si="51"/>
        <v>452943133</v>
      </c>
      <c r="H226" t="str">
        <f t="shared" si="52"/>
        <v>Display</v>
      </c>
      <c r="I226">
        <f t="shared" si="53"/>
        <v>17465</v>
      </c>
      <c r="J226">
        <f t="shared" si="54"/>
        <v>12</v>
      </c>
      <c r="K226" s="4">
        <f t="shared" si="55"/>
        <v>0.04</v>
      </c>
      <c r="L226">
        <f t="shared" si="44"/>
        <v>0.1</v>
      </c>
      <c r="M226" s="4">
        <f t="shared" si="42"/>
        <v>0.6986</v>
      </c>
      <c r="N226" s="4">
        <f t="shared" si="43"/>
        <v>1.7464999999999999</v>
      </c>
    </row>
    <row r="227" spans="1:14">
      <c r="A227" t="str">
        <f t="shared" si="45"/>
        <v>almapbbdo:alp_nova-cielo-atualizado:display:consideracao:todos</v>
      </c>
      <c r="B227" t="str">
        <f t="shared" si="46"/>
        <v>Google Brasil</v>
      </c>
      <c r="C227" t="str">
        <f t="shared" si="47"/>
        <v>dv_360:mini_zip:remarketing:display:cpm:mobile-leaderboard-320x50:seg_ins_minizip-rita_taxa-zero:cidp116.2.1287:2</v>
      </c>
      <c r="D227" t="str">
        <f t="shared" si="48"/>
        <v>257161707</v>
      </c>
      <c r="E227" t="str">
        <f t="shared" si="49"/>
        <v>Standard</v>
      </c>
      <c r="F227" t="str">
        <f t="shared" si="50"/>
        <v>dv_360:mini_zip:remarketing:display:cpm:mobile-leaderboard-320x50:seg_ins_minizip-rita_taxa-zero:cidp116.2.1287:2</v>
      </c>
      <c r="G227" t="str">
        <f t="shared" si="51"/>
        <v>452849877</v>
      </c>
      <c r="H227" t="str">
        <f t="shared" si="52"/>
        <v>Display</v>
      </c>
      <c r="I227">
        <f t="shared" si="53"/>
        <v>210703</v>
      </c>
      <c r="J227">
        <f t="shared" si="54"/>
        <v>1904</v>
      </c>
      <c r="K227" s="4">
        <f t="shared" si="55"/>
        <v>0.04</v>
      </c>
      <c r="L227">
        <f t="shared" si="44"/>
        <v>0.1</v>
      </c>
      <c r="M227" s="4">
        <f t="shared" ref="M227:M290" si="56">IF(E227="Dynamic Click",J227*K227,K227*$I227/1000)</f>
        <v>8.4281200000000016</v>
      </c>
      <c r="N227" s="4">
        <f t="shared" ref="N227:N290" si="57">IF(E227="Dynamic Click",J227*L227,L227*$I227/1000)</f>
        <v>21.070300000000003</v>
      </c>
    </row>
    <row r="228" spans="1:14">
      <c r="A228" t="str">
        <f t="shared" si="45"/>
        <v>almapbbdo:alp_nova-cielo-atualizado:display:consideracao:todos</v>
      </c>
      <c r="B228" t="str">
        <f t="shared" si="46"/>
        <v>Google Brasil</v>
      </c>
      <c r="C228" t="str">
        <f t="shared" si="47"/>
        <v>dv_360:mobile:remarketing:display:cpm:large-mobile-banner-320x100:seg_ins_mob-pedro_taxa-zero:cidp116.2.1282:2</v>
      </c>
      <c r="D228" t="str">
        <f t="shared" si="48"/>
        <v>257161722</v>
      </c>
      <c r="E228" t="str">
        <f t="shared" si="49"/>
        <v>Standard</v>
      </c>
      <c r="F228" t="str">
        <f t="shared" si="50"/>
        <v>dv_360:mobile:remarketing:display:cpm:large-mobile-banner-320x100:seg_ins_mob-pedro_taxa-zero:cidp116.2.1282:2</v>
      </c>
      <c r="G228" t="str">
        <f t="shared" si="51"/>
        <v>452943160</v>
      </c>
      <c r="H228" t="str">
        <f t="shared" si="52"/>
        <v>Display</v>
      </c>
      <c r="I228">
        <f t="shared" si="53"/>
        <v>67717</v>
      </c>
      <c r="J228">
        <f t="shared" si="54"/>
        <v>270</v>
      </c>
      <c r="K228" s="4">
        <f t="shared" si="55"/>
        <v>0.04</v>
      </c>
      <c r="L228">
        <f t="shared" si="44"/>
        <v>0.1</v>
      </c>
      <c r="M228" s="4">
        <f t="shared" si="56"/>
        <v>2.7086799999999998</v>
      </c>
      <c r="N228" s="4">
        <f t="shared" si="57"/>
        <v>6.7717000000000009</v>
      </c>
    </row>
    <row r="229" spans="1:14">
      <c r="A229" t="str">
        <f t="shared" si="45"/>
        <v>almapbbdo:alp_nova-cielo-atualizado:display:consideracao:todos</v>
      </c>
      <c r="B229" t="str">
        <f t="shared" si="46"/>
        <v>Google Brasil</v>
      </c>
      <c r="C229" t="str">
        <f t="shared" si="47"/>
        <v>dv_360:mobile:remarketing:display:cpm:leaderboard-728x90:seg_ins_mob-pedro_taxa-zero:cidp116.2.1290:2</v>
      </c>
      <c r="D229" t="str">
        <f t="shared" si="48"/>
        <v>257161755</v>
      </c>
      <c r="E229" t="str">
        <f t="shared" si="49"/>
        <v>Standard</v>
      </c>
      <c r="F229" t="str">
        <f t="shared" si="50"/>
        <v>dv_360:mobile:remarketing:display:cpm:leaderboard-728x90:seg_ins_mob-pedro_taxa-zero:cidp116.2.1290:2</v>
      </c>
      <c r="G229" t="str">
        <f t="shared" si="51"/>
        <v>452943127</v>
      </c>
      <c r="H229" t="str">
        <f t="shared" si="52"/>
        <v>Display</v>
      </c>
      <c r="I229">
        <f t="shared" si="53"/>
        <v>32951</v>
      </c>
      <c r="J229">
        <f t="shared" si="54"/>
        <v>97</v>
      </c>
      <c r="K229" s="4">
        <f t="shared" si="55"/>
        <v>0.04</v>
      </c>
      <c r="L229">
        <f t="shared" si="44"/>
        <v>0.1</v>
      </c>
      <c r="M229" s="4">
        <f t="shared" si="56"/>
        <v>1.3180399999999999</v>
      </c>
      <c r="N229" s="4">
        <f t="shared" si="57"/>
        <v>3.2951000000000006</v>
      </c>
    </row>
    <row r="230" spans="1:14">
      <c r="A230" t="str">
        <f t="shared" si="45"/>
        <v>almapbbdo:alp_nova-cielo-atualizado:display:consideracao:todos</v>
      </c>
      <c r="B230" t="str">
        <f t="shared" si="46"/>
        <v>Google Brasil</v>
      </c>
      <c r="C230" t="str">
        <f t="shared" si="47"/>
        <v>dv_360:mobile:remarketing:display:cpm:mobile-leaderboard-320x50:seg_ins_mob-pedro_taxa-zero:cidp116.2.1286:2</v>
      </c>
      <c r="D230" t="str">
        <f t="shared" si="48"/>
        <v>257161710</v>
      </c>
      <c r="E230" t="str">
        <f t="shared" si="49"/>
        <v>Standard</v>
      </c>
      <c r="F230" t="str">
        <f t="shared" si="50"/>
        <v>dv_360:mobile:remarketing:display:cpm:mobile-leaderboard-320x50:seg_ins_mob-pedro_taxa-zero:cidp116.2.1286:2</v>
      </c>
      <c r="G230" t="str">
        <f t="shared" si="51"/>
        <v>452849874</v>
      </c>
      <c r="H230" t="str">
        <f t="shared" si="52"/>
        <v>Display</v>
      </c>
      <c r="I230">
        <f t="shared" si="53"/>
        <v>606886</v>
      </c>
      <c r="J230">
        <f t="shared" si="54"/>
        <v>5918</v>
      </c>
      <c r="K230" s="4">
        <f t="shared" si="55"/>
        <v>0.04</v>
      </c>
      <c r="L230">
        <f t="shared" si="44"/>
        <v>0.1</v>
      </c>
      <c r="M230" s="4">
        <f t="shared" si="56"/>
        <v>24.27544</v>
      </c>
      <c r="N230" s="4">
        <f t="shared" si="57"/>
        <v>60.688600000000008</v>
      </c>
    </row>
    <row r="231" spans="1:14">
      <c r="A231" t="str">
        <f t="shared" si="45"/>
        <v>almapbbdo:alp_nova-cielo-atualizado:display:consideracao:todos</v>
      </c>
      <c r="B231" t="str">
        <f t="shared" si="46"/>
        <v>Google Brasil</v>
      </c>
      <c r="C231" t="str">
        <f t="shared" si="47"/>
        <v>dv_360:mobile:remarketing:display:cpm:retangulo-medio-300x250:seg_ins_mob-pedro_taxa-zero:cidp116.2.1274:2</v>
      </c>
      <c r="D231" t="str">
        <f t="shared" si="48"/>
        <v>257161758</v>
      </c>
      <c r="E231" t="str">
        <f t="shared" si="49"/>
        <v>Standard</v>
      </c>
      <c r="F231" t="str">
        <f t="shared" si="50"/>
        <v>dv_360:mobile:remarketing:display:cpm:retangulo-medio-300x250:seg_ins_mob-pedro_taxa-zero:cidp116.2.1274:2</v>
      </c>
      <c r="G231" t="str">
        <f t="shared" si="51"/>
        <v>452943124</v>
      </c>
      <c r="H231" t="str">
        <f t="shared" si="52"/>
        <v>Display</v>
      </c>
      <c r="I231">
        <f t="shared" si="53"/>
        <v>303219</v>
      </c>
      <c r="J231">
        <f t="shared" si="54"/>
        <v>3118</v>
      </c>
      <c r="K231" s="4">
        <f t="shared" si="55"/>
        <v>0.04</v>
      </c>
      <c r="L231">
        <f t="shared" si="44"/>
        <v>0.1</v>
      </c>
      <c r="M231" s="4">
        <f t="shared" si="56"/>
        <v>12.12876</v>
      </c>
      <c r="N231" s="4">
        <f t="shared" si="57"/>
        <v>30.321900000000003</v>
      </c>
    </row>
    <row r="232" spans="1:14">
      <c r="A232" t="str">
        <f t="shared" si="45"/>
        <v>almapbbdo:alp_nova-cielo-atualizado:display:consideracao:todos</v>
      </c>
      <c r="B232" t="str">
        <f t="shared" si="46"/>
        <v>Google Brasil</v>
      </c>
      <c r="C232" t="str">
        <f t="shared" si="47"/>
        <v>dv_360:mobile:remarketing:display:cpm:skyscraper-300x600:seg_ins_mob-pedro_taxa-zero:cidp116.2.1278:2</v>
      </c>
      <c r="D232" t="str">
        <f t="shared" si="48"/>
        <v>257161734</v>
      </c>
      <c r="E232" t="str">
        <f t="shared" si="49"/>
        <v>Standard</v>
      </c>
      <c r="F232" t="str">
        <f t="shared" si="50"/>
        <v>dv_360:mobile:remarketing:display:cpm:skyscraper-300x600:seg_ins_mob-pedro_taxa-zero:cidp116.2.1278:2</v>
      </c>
      <c r="G232" t="str">
        <f t="shared" si="51"/>
        <v>452943148</v>
      </c>
      <c r="H232" t="str">
        <f t="shared" si="52"/>
        <v>Display</v>
      </c>
      <c r="I232">
        <f t="shared" si="53"/>
        <v>75553</v>
      </c>
      <c r="J232">
        <f t="shared" si="54"/>
        <v>2591</v>
      </c>
      <c r="K232" s="4">
        <f t="shared" si="55"/>
        <v>0.04</v>
      </c>
      <c r="L232">
        <f t="shared" si="44"/>
        <v>0.1</v>
      </c>
      <c r="M232" s="4">
        <f t="shared" si="56"/>
        <v>3.0221199999999997</v>
      </c>
      <c r="N232" s="4">
        <f t="shared" si="57"/>
        <v>7.5552999999999999</v>
      </c>
    </row>
    <row r="233" spans="1:14">
      <c r="A233" t="str">
        <f t="shared" si="45"/>
        <v>almapbbdo:alp_nova-cielo-atualizado:display:consideracao:todos</v>
      </c>
      <c r="B233" t="str">
        <f t="shared" si="46"/>
        <v>Google Brasil</v>
      </c>
      <c r="C233" t="str">
        <f t="shared" si="47"/>
        <v>dv_360:zip:remarketing:display:cpm:large-mobile-banner-320x100:seg_ins_zip-danilo:cidp116.2.654:2</v>
      </c>
      <c r="D233" t="str">
        <f t="shared" si="48"/>
        <v>256799337</v>
      </c>
      <c r="E233" t="str">
        <f t="shared" si="49"/>
        <v>Standard</v>
      </c>
      <c r="F233" t="str">
        <f t="shared" si="50"/>
        <v>dv_360:zip:remarketing:display:cpm:large-mobile-banner-320x100:seg_ins_zip-danilo:cidp116.2.654:2</v>
      </c>
      <c r="G233" t="str">
        <f t="shared" si="51"/>
        <v>452523620</v>
      </c>
      <c r="H233" t="str">
        <f t="shared" si="52"/>
        <v>Display</v>
      </c>
      <c r="I233">
        <f t="shared" si="53"/>
        <v>768223</v>
      </c>
      <c r="J233">
        <f t="shared" si="54"/>
        <v>4036</v>
      </c>
      <c r="K233" s="4">
        <f t="shared" si="55"/>
        <v>0.04</v>
      </c>
      <c r="L233">
        <f t="shared" si="44"/>
        <v>0.1</v>
      </c>
      <c r="M233" s="4">
        <f t="shared" si="56"/>
        <v>30.728920000000002</v>
      </c>
      <c r="N233" s="4">
        <f t="shared" si="57"/>
        <v>76.822299999999998</v>
      </c>
    </row>
    <row r="234" spans="1:14">
      <c r="A234" t="str">
        <f t="shared" si="45"/>
        <v>almapbbdo:alp_nova-cielo-atualizado:display:consideracao:todos</v>
      </c>
      <c r="B234" t="str">
        <f t="shared" si="46"/>
        <v>Google Brasil</v>
      </c>
      <c r="C234" t="str">
        <f t="shared" si="47"/>
        <v>dv_360:zip:remarketing:display:cpm:leaderboard-728x90:seg_ins_zip-danilo:cidp116.2.656:2</v>
      </c>
      <c r="D234" t="str">
        <f t="shared" si="48"/>
        <v>256661317</v>
      </c>
      <c r="E234" t="str">
        <f t="shared" si="49"/>
        <v>Standard</v>
      </c>
      <c r="F234" t="str">
        <f t="shared" si="50"/>
        <v>dv_360:zip:remarketing:display:cpm:leaderboard-728x90:seg_ins_zip-danilo:cidp116.2.656:2</v>
      </c>
      <c r="G234" t="str">
        <f t="shared" si="51"/>
        <v>452598967</v>
      </c>
      <c r="H234" t="str">
        <f t="shared" si="52"/>
        <v>Display</v>
      </c>
      <c r="I234">
        <f t="shared" si="53"/>
        <v>129683</v>
      </c>
      <c r="J234">
        <f t="shared" si="54"/>
        <v>350</v>
      </c>
      <c r="K234" s="4">
        <f t="shared" si="55"/>
        <v>0.04</v>
      </c>
      <c r="L234">
        <f t="shared" si="44"/>
        <v>0.1</v>
      </c>
      <c r="M234" s="4">
        <f t="shared" si="56"/>
        <v>5.1873199999999997</v>
      </c>
      <c r="N234" s="4">
        <f t="shared" si="57"/>
        <v>12.968300000000001</v>
      </c>
    </row>
    <row r="235" spans="1:14">
      <c r="A235" t="str">
        <f t="shared" si="45"/>
        <v>almapbbdo:alp_nova-cielo-atualizado:display:consideracao:todos</v>
      </c>
      <c r="B235" t="str">
        <f t="shared" si="46"/>
        <v>Google Brasil</v>
      </c>
      <c r="C235" t="str">
        <f t="shared" si="47"/>
        <v>dv_360:zip:remarketing:display:cpm:mobile-leaderboard-320x50:seg_ins_zip-danilo:cidp116.2.655:2</v>
      </c>
      <c r="D235" t="str">
        <f t="shared" si="48"/>
        <v>256661287</v>
      </c>
      <c r="E235" t="str">
        <f t="shared" si="49"/>
        <v>Default</v>
      </c>
      <c r="F235" t="str">
        <f t="shared" si="50"/>
        <v>320x50 Default Web Ad</v>
      </c>
      <c r="G235" t="str">
        <f t="shared" si="51"/>
        <v>452543191</v>
      </c>
      <c r="H235" t="str">
        <f t="shared" si="52"/>
        <v>Display</v>
      </c>
      <c r="I235">
        <f t="shared" si="53"/>
        <v>1</v>
      </c>
      <c r="J235">
        <f t="shared" si="54"/>
        <v>0</v>
      </c>
      <c r="K235" s="4">
        <f t="shared" si="55"/>
        <v>0.04</v>
      </c>
      <c r="L235">
        <f t="shared" si="44"/>
        <v>0.1</v>
      </c>
      <c r="M235" s="4">
        <f t="shared" si="56"/>
        <v>4.0000000000000003E-5</v>
      </c>
      <c r="N235" s="4">
        <f t="shared" si="57"/>
        <v>1E-4</v>
      </c>
    </row>
    <row r="236" spans="1:14">
      <c r="A236" t="str">
        <f t="shared" si="45"/>
        <v>almapbbdo:alp_nova-cielo-atualizado:display:consideracao:todos</v>
      </c>
      <c r="B236" t="str">
        <f t="shared" si="46"/>
        <v>Google Brasil</v>
      </c>
      <c r="C236" t="str">
        <f t="shared" si="47"/>
        <v>dv_360:zip:remarketing:display:cpm:mobile-leaderboard-320x50:seg_ins_zip-danilo:cidp116.2.655:2</v>
      </c>
      <c r="D236" t="str">
        <f t="shared" si="48"/>
        <v>256661287</v>
      </c>
      <c r="E236" t="str">
        <f t="shared" si="49"/>
        <v>Standard</v>
      </c>
      <c r="F236" t="str">
        <f t="shared" si="50"/>
        <v>dv_360:zip:remarketing:display:cpm:mobile-leaderboard-320x50:seg_ins_zip-danilo:cidp116.2.655:2</v>
      </c>
      <c r="G236" t="str">
        <f t="shared" si="51"/>
        <v>452523635</v>
      </c>
      <c r="H236" t="str">
        <f t="shared" si="52"/>
        <v>Display</v>
      </c>
      <c r="I236">
        <f t="shared" si="53"/>
        <v>6279102</v>
      </c>
      <c r="J236">
        <f t="shared" si="54"/>
        <v>71562</v>
      </c>
      <c r="K236" s="4">
        <f t="shared" si="55"/>
        <v>0.04</v>
      </c>
      <c r="L236">
        <f t="shared" ref="L236:L299" si="58">VLOOKUP(E236,tabela,3,FALSE)</f>
        <v>0.1</v>
      </c>
      <c r="M236" s="4">
        <f t="shared" si="56"/>
        <v>251.16408000000001</v>
      </c>
      <c r="N236" s="4">
        <f t="shared" si="57"/>
        <v>627.91020000000003</v>
      </c>
    </row>
    <row r="237" spans="1:14">
      <c r="A237" t="str">
        <f t="shared" si="45"/>
        <v>almapbbdo:alp_nova-cielo-atualizado:display:consideracao:todos</v>
      </c>
      <c r="B237" t="str">
        <f t="shared" si="46"/>
        <v>Google Brasil</v>
      </c>
      <c r="C237" t="str">
        <f t="shared" si="47"/>
        <v>dv_360:zip:remarketing:display:cpm:mobile-leaderboard-320x50:seg_ins_zip-danilo_taxa-zero:cidp116.2.1289:2</v>
      </c>
      <c r="D237" t="str">
        <f t="shared" si="48"/>
        <v>257161701</v>
      </c>
      <c r="E237" t="str">
        <f t="shared" si="49"/>
        <v>Default</v>
      </c>
      <c r="F237" t="str">
        <f t="shared" si="50"/>
        <v>320x50 Default Web Ad</v>
      </c>
      <c r="G237" t="str">
        <f t="shared" si="51"/>
        <v>452543191</v>
      </c>
      <c r="H237" t="str">
        <f t="shared" si="52"/>
        <v>Display</v>
      </c>
      <c r="I237">
        <f t="shared" si="53"/>
        <v>1</v>
      </c>
      <c r="J237">
        <f t="shared" si="54"/>
        <v>1</v>
      </c>
      <c r="K237" s="4">
        <f t="shared" si="55"/>
        <v>0.04</v>
      </c>
      <c r="L237">
        <f t="shared" si="58"/>
        <v>0.1</v>
      </c>
      <c r="M237" s="4">
        <f t="shared" si="56"/>
        <v>4.0000000000000003E-5</v>
      </c>
      <c r="N237" s="4">
        <f t="shared" si="57"/>
        <v>1E-4</v>
      </c>
    </row>
    <row r="238" spans="1:14">
      <c r="A238" t="str">
        <f t="shared" si="45"/>
        <v>almapbbdo:alp_nova-cielo-atualizado:display:consideracao:todos</v>
      </c>
      <c r="B238" t="str">
        <f t="shared" si="46"/>
        <v>Google Brasil</v>
      </c>
      <c r="C238" t="str">
        <f t="shared" si="47"/>
        <v>dv_360:zip:remarketing:display:cpm:retangulo-medio-300x250:seg_ins_zip-danilo:cidp116.2.652:2</v>
      </c>
      <c r="D238" t="str">
        <f t="shared" si="48"/>
        <v>256362617</v>
      </c>
      <c r="E238" t="str">
        <f t="shared" si="49"/>
        <v>Default</v>
      </c>
      <c r="F238" t="str">
        <f t="shared" si="50"/>
        <v>300x250 Default Web Ad</v>
      </c>
      <c r="G238" t="str">
        <f t="shared" si="51"/>
        <v>452468822</v>
      </c>
      <c r="H238" t="str">
        <f t="shared" si="52"/>
        <v>Display</v>
      </c>
      <c r="I238">
        <f t="shared" si="53"/>
        <v>1</v>
      </c>
      <c r="J238">
        <f t="shared" si="54"/>
        <v>0</v>
      </c>
      <c r="K238" s="4">
        <f t="shared" si="55"/>
        <v>0.04</v>
      </c>
      <c r="L238">
        <f t="shared" si="58"/>
        <v>0.1</v>
      </c>
      <c r="M238" s="4">
        <f t="shared" si="56"/>
        <v>4.0000000000000003E-5</v>
      </c>
      <c r="N238" s="4">
        <f t="shared" si="57"/>
        <v>1E-4</v>
      </c>
    </row>
    <row r="239" spans="1:14">
      <c r="A239" t="str">
        <f t="shared" si="45"/>
        <v>almapbbdo:alp_nova-cielo-atualizado:display:consideracao:todos</v>
      </c>
      <c r="B239" t="str">
        <f t="shared" si="46"/>
        <v>Google Brasil</v>
      </c>
      <c r="C239" t="str">
        <f t="shared" si="47"/>
        <v>dv_360:zip:remarketing:display:cpm:retangulo-medio-300x250:seg_ins_zip-danilo:cidp116.2.652:2</v>
      </c>
      <c r="D239" t="str">
        <f t="shared" si="48"/>
        <v>256362617</v>
      </c>
      <c r="E239" t="str">
        <f t="shared" si="49"/>
        <v>Standard</v>
      </c>
      <c r="F239" t="str">
        <f t="shared" si="50"/>
        <v>dv_360:zip:remarketing:display:cpm:retangulo-medio-300x250:seg_ins_zip-danilo:cidp116.2.652:2</v>
      </c>
      <c r="G239" t="str">
        <f t="shared" si="51"/>
        <v>452597866</v>
      </c>
      <c r="H239" t="str">
        <f t="shared" si="52"/>
        <v>Display</v>
      </c>
      <c r="I239">
        <f t="shared" si="53"/>
        <v>3330355</v>
      </c>
      <c r="J239">
        <f t="shared" si="54"/>
        <v>39623</v>
      </c>
      <c r="K239" s="4">
        <f t="shared" si="55"/>
        <v>0.04</v>
      </c>
      <c r="L239">
        <f t="shared" si="58"/>
        <v>0.1</v>
      </c>
      <c r="M239" s="4">
        <f t="shared" si="56"/>
        <v>133.21420000000001</v>
      </c>
      <c r="N239" s="4">
        <f t="shared" si="57"/>
        <v>333.03550000000001</v>
      </c>
    </row>
    <row r="240" spans="1:14">
      <c r="A240" t="str">
        <f t="shared" si="45"/>
        <v>almapbbdo:alp_nova-cielo-atualizado:display:consideracao:todos</v>
      </c>
      <c r="B240" t="str">
        <f t="shared" si="46"/>
        <v>Google Brasil</v>
      </c>
      <c r="C240" t="str">
        <f t="shared" si="47"/>
        <v>dv_360:zip:remarketing:display:cpm:skyscraper-300x600:seg_ins_zip-danilo:cidp116.2.653:2</v>
      </c>
      <c r="D240" t="str">
        <f t="shared" si="48"/>
        <v>256660735</v>
      </c>
      <c r="E240" t="str">
        <f t="shared" si="49"/>
        <v>Standard</v>
      </c>
      <c r="F240" t="str">
        <f t="shared" si="50"/>
        <v>dv_360:zip:remarketing:display:cpm:skyscraper-300x600:seg_ins_zip-danilo:cidp116.2.653:2</v>
      </c>
      <c r="G240" t="str">
        <f t="shared" si="51"/>
        <v>452522441</v>
      </c>
      <c r="H240" t="str">
        <f t="shared" si="52"/>
        <v>Display</v>
      </c>
      <c r="I240">
        <f t="shared" si="53"/>
        <v>1999282</v>
      </c>
      <c r="J240">
        <f t="shared" si="54"/>
        <v>85509</v>
      </c>
      <c r="K240" s="4">
        <f t="shared" si="55"/>
        <v>0.04</v>
      </c>
      <c r="L240">
        <f t="shared" si="58"/>
        <v>0.1</v>
      </c>
      <c r="M240" s="4">
        <f t="shared" si="56"/>
        <v>79.971279999999993</v>
      </c>
      <c r="N240" s="4">
        <f t="shared" si="57"/>
        <v>199.9282</v>
      </c>
    </row>
    <row r="241" spans="1:14">
      <c r="A241" t="str">
        <f t="shared" si="45"/>
        <v>almapbbdo:alp_nova-cielo-atualizado:display:consideracao:todos</v>
      </c>
      <c r="B241" t="str">
        <f t="shared" si="46"/>
        <v>In Loco Media</v>
      </c>
      <c r="C241" t="str">
        <f t="shared" si="47"/>
        <v>inloco:marca:usuarios_que_possuem_app_de_concorrentes_mob:display:cpm:interstitial-320x480:seg_ins_zip-danilo_taxa-zero:cidp116.2.1309:2</v>
      </c>
      <c r="D241" t="str">
        <f t="shared" si="48"/>
        <v>257034823</v>
      </c>
      <c r="E241" t="str">
        <f t="shared" si="49"/>
        <v>Dynamic Click</v>
      </c>
      <c r="F241" t="str">
        <f t="shared" si="50"/>
        <v>inloco:marca:usuarios_que_possuem_app_de_concorrentes_mob:display:cpm:interstitial-320x480:seg_ins_zip-danilo_taxa-zero:cidp116.2.1309:2</v>
      </c>
      <c r="G241" t="str">
        <f t="shared" si="51"/>
        <v>452887163</v>
      </c>
      <c r="H241" t="str">
        <f t="shared" si="52"/>
        <v>Tracking</v>
      </c>
      <c r="I241">
        <f t="shared" si="53"/>
        <v>0</v>
      </c>
      <c r="J241">
        <f t="shared" si="54"/>
        <v>1</v>
      </c>
      <c r="K241" s="4">
        <f t="shared" si="55"/>
        <v>3.5000000000000001E-3</v>
      </c>
      <c r="L241">
        <f t="shared" si="58"/>
        <v>2.5000000000000001E-2</v>
      </c>
      <c r="M241" s="4">
        <f t="shared" si="56"/>
        <v>3.5000000000000001E-3</v>
      </c>
      <c r="N241" s="4">
        <f t="shared" si="57"/>
        <v>2.5000000000000001E-2</v>
      </c>
    </row>
    <row r="242" spans="1:14">
      <c r="A242" t="str">
        <f t="shared" si="45"/>
        <v>almapbbdo:alp_nova-cielo-atualizado:display:consideracao:todos</v>
      </c>
      <c r="B242" t="str">
        <f t="shared" si="46"/>
        <v>In Loco Media</v>
      </c>
      <c r="C242" t="str">
        <f t="shared" si="47"/>
        <v>inloco:marca:usuarios_que_possuem_app_de_concorrentes_mob:display:cpm:medium-rectangle-300x250:seg_ins_flash-marcello_taxa-zero:cidp116.2.1410:2</v>
      </c>
      <c r="D242" t="str">
        <f t="shared" si="48"/>
        <v>257141488</v>
      </c>
      <c r="E242" t="str">
        <f t="shared" si="49"/>
        <v>Dynamic Click</v>
      </c>
      <c r="F242" t="str">
        <f t="shared" si="50"/>
        <v>inloco:marca:usuarios_que_possuem_app_de_concorrentes_mob:display:cpm:medium-rectangle-300x250:seg_ins_flash-marcello_taxa-zero:cidp116.2.1410:2</v>
      </c>
      <c r="G242" t="str">
        <f t="shared" si="51"/>
        <v>452989646</v>
      </c>
      <c r="H242" t="str">
        <f t="shared" si="52"/>
        <v>Tracking</v>
      </c>
      <c r="I242">
        <f t="shared" si="53"/>
        <v>202863</v>
      </c>
      <c r="J242">
        <f t="shared" si="54"/>
        <v>0</v>
      </c>
      <c r="K242" s="4">
        <f t="shared" si="55"/>
        <v>3.5000000000000001E-3</v>
      </c>
      <c r="L242">
        <f t="shared" si="58"/>
        <v>2.5000000000000001E-2</v>
      </c>
      <c r="M242" s="4">
        <f t="shared" si="56"/>
        <v>0</v>
      </c>
      <c r="N242" s="4">
        <f t="shared" si="57"/>
        <v>0</v>
      </c>
    </row>
    <row r="243" spans="1:14">
      <c r="A243" t="str">
        <f t="shared" si="45"/>
        <v>almapbbdo:alp_nova-cielo-atualizado:display:consideracao:todos</v>
      </c>
      <c r="B243" t="str">
        <f t="shared" si="46"/>
        <v>In Loco Media</v>
      </c>
      <c r="C243" t="str">
        <f t="shared" si="47"/>
        <v>inloco:marca:usuarios_que_possuem_app_de_concorrentes_mob:display:cpm:medium-rectangle-300x250:seg_ins_minizip-rita_taxa-zero:cidp116.2.1409:2</v>
      </c>
      <c r="D243" t="str">
        <f t="shared" si="48"/>
        <v>257268969</v>
      </c>
      <c r="E243" t="str">
        <f t="shared" si="49"/>
        <v>Dynamic Click</v>
      </c>
      <c r="F243" t="str">
        <f t="shared" si="50"/>
        <v>inloco:marca:usuarios_que_possuem_app_de_concorrentes_mob:display:cpm:medium-rectangle-300x250:seg_ins_minizip-rita_taxa-zero:cidp116.2.1409:2</v>
      </c>
      <c r="G243" t="str">
        <f t="shared" si="51"/>
        <v>452958633</v>
      </c>
      <c r="H243" t="str">
        <f t="shared" si="52"/>
        <v>Tracking</v>
      </c>
      <c r="I243">
        <f t="shared" si="53"/>
        <v>245947</v>
      </c>
      <c r="J243">
        <f t="shared" si="54"/>
        <v>0</v>
      </c>
      <c r="K243" s="4">
        <f t="shared" si="55"/>
        <v>3.5000000000000001E-3</v>
      </c>
      <c r="L243">
        <f t="shared" si="58"/>
        <v>2.5000000000000001E-2</v>
      </c>
      <c r="M243" s="4">
        <f t="shared" si="56"/>
        <v>0</v>
      </c>
      <c r="N243" s="4">
        <f t="shared" si="57"/>
        <v>0</v>
      </c>
    </row>
    <row r="244" spans="1:14">
      <c r="A244" t="str">
        <f t="shared" si="45"/>
        <v>almapbbdo:alp_nova-cielo-atualizado:display:consideracao:todos</v>
      </c>
      <c r="B244" t="str">
        <f t="shared" si="46"/>
        <v>In Loco Media</v>
      </c>
      <c r="C244" t="str">
        <f t="shared" si="47"/>
        <v>inloco:marca:usuarios_que_possuem_app_de_concorrentes_mob:display:cpm:medium-rectangle-300x250:seg_ins_mob-pedro_taxa-zero:cidp116.2.1408:2</v>
      </c>
      <c r="D244" t="str">
        <f t="shared" si="48"/>
        <v>257140954</v>
      </c>
      <c r="E244" t="str">
        <f t="shared" si="49"/>
        <v>Dynamic Click</v>
      </c>
      <c r="F244" t="str">
        <f t="shared" si="50"/>
        <v>inloco:marca:usuarios_que_possuem_app_de_concorrentes_mob:display:cpm:medium-rectangle-300x250:seg_ins_mob-pedro_taxa-zero:cidp116.2.1408:2</v>
      </c>
      <c r="G244" t="str">
        <f t="shared" si="51"/>
        <v>452989568</v>
      </c>
      <c r="H244" t="str">
        <f t="shared" si="52"/>
        <v>Tracking</v>
      </c>
      <c r="I244">
        <f t="shared" si="53"/>
        <v>275563</v>
      </c>
      <c r="J244">
        <f t="shared" si="54"/>
        <v>1</v>
      </c>
      <c r="K244" s="4">
        <f t="shared" si="55"/>
        <v>3.5000000000000001E-3</v>
      </c>
      <c r="L244">
        <f t="shared" si="58"/>
        <v>2.5000000000000001E-2</v>
      </c>
      <c r="M244" s="4">
        <f t="shared" si="56"/>
        <v>3.5000000000000001E-3</v>
      </c>
      <c r="N244" s="4">
        <f t="shared" si="57"/>
        <v>2.5000000000000001E-2</v>
      </c>
    </row>
    <row r="245" spans="1:14">
      <c r="A245" t="str">
        <f t="shared" si="45"/>
        <v>almapbbdo:alp_nova-cielo-atualizado:display:consideracao:todos</v>
      </c>
      <c r="B245" t="str">
        <f t="shared" si="46"/>
        <v>In Loco Media</v>
      </c>
      <c r="C245" t="str">
        <f t="shared" si="47"/>
        <v>inloco:marca:usuarios_que_possuem_app_de_concorrentes_mob:display:cpm:medium-rectangle-300x250:seg_ins_zip-danilo_taxa-zero:cidp116.2.1411:2</v>
      </c>
      <c r="D245" t="str">
        <f t="shared" si="48"/>
        <v>257267739</v>
      </c>
      <c r="E245" t="str">
        <f t="shared" si="49"/>
        <v>Dynamic Click</v>
      </c>
      <c r="F245" t="str">
        <f t="shared" si="50"/>
        <v>inloco:marca:usuarios_que_possuem_app_de_concorrentes_mob:display:cpm:medium-rectangle-300x250:seg_ins_zip-danilo_taxa-zero:cidp116.2.1411:2</v>
      </c>
      <c r="G245" t="str">
        <f t="shared" si="51"/>
        <v>452960697</v>
      </c>
      <c r="H245" t="str">
        <f t="shared" si="52"/>
        <v>Tracking</v>
      </c>
      <c r="I245">
        <f t="shared" si="53"/>
        <v>317929</v>
      </c>
      <c r="J245">
        <f t="shared" si="54"/>
        <v>0</v>
      </c>
      <c r="K245" s="4">
        <f t="shared" si="55"/>
        <v>3.5000000000000001E-3</v>
      </c>
      <c r="L245">
        <f t="shared" si="58"/>
        <v>2.5000000000000001E-2</v>
      </c>
      <c r="M245" s="4">
        <f t="shared" si="56"/>
        <v>0</v>
      </c>
      <c r="N245" s="4">
        <f t="shared" si="57"/>
        <v>0</v>
      </c>
    </row>
    <row r="246" spans="1:14">
      <c r="A246" t="str">
        <f t="shared" si="45"/>
        <v>almapbbdo:alp_nova-cielo-atualizado:display:consideracao:todos</v>
      </c>
      <c r="B246" t="str">
        <f t="shared" si="46"/>
        <v>In Loco Media</v>
      </c>
      <c r="C246" t="str">
        <f t="shared" si="47"/>
        <v>inloco:marca:usuarios_que_possuem_app_de_concorrentes_mob:display:cpm:medium-rectangle-320x50:seg_ins_flash-marcello_taxa-zero:cidp116.2.1304:2</v>
      </c>
      <c r="D246" t="str">
        <f t="shared" si="48"/>
        <v>257034838</v>
      </c>
      <c r="E246" t="str">
        <f t="shared" si="49"/>
        <v>Dynamic Click</v>
      </c>
      <c r="F246" t="str">
        <f t="shared" si="50"/>
        <v>inloco:marca:usuarios_que_possuem_app_de_concorrentes_mob:display:cpm:medium-rectangle-320x50:seg_ins_flash-marcello_taxa-zero:cidp116.2.1304:2</v>
      </c>
      <c r="G246" t="str">
        <f t="shared" si="51"/>
        <v>452887178</v>
      </c>
      <c r="H246" t="str">
        <f t="shared" si="52"/>
        <v>Tracking</v>
      </c>
      <c r="I246">
        <f t="shared" si="53"/>
        <v>241126</v>
      </c>
      <c r="J246">
        <f t="shared" si="54"/>
        <v>920</v>
      </c>
      <c r="K246" s="4">
        <f t="shared" si="55"/>
        <v>3.5000000000000001E-3</v>
      </c>
      <c r="L246">
        <f t="shared" si="58"/>
        <v>2.5000000000000001E-2</v>
      </c>
      <c r="M246" s="4">
        <f t="shared" si="56"/>
        <v>3.22</v>
      </c>
      <c r="N246" s="4">
        <f t="shared" si="57"/>
        <v>23</v>
      </c>
    </row>
    <row r="247" spans="1:14">
      <c r="A247" t="str">
        <f t="shared" si="45"/>
        <v>almapbbdo:alp_nova-cielo-atualizado:display:consideracao:todos</v>
      </c>
      <c r="B247" t="str">
        <f t="shared" si="46"/>
        <v>In Loco Media</v>
      </c>
      <c r="C247" t="str">
        <f t="shared" si="47"/>
        <v>inloco:marca:usuarios_que_possuem_app_de_concorrentes_mob:display:cpm:medium-rectangle-900x750:seg_ins_nova-cielo-danilo:cidp116.2.799:2</v>
      </c>
      <c r="D247" t="str">
        <f t="shared" si="48"/>
        <v>256101245</v>
      </c>
      <c r="E247" t="str">
        <f t="shared" si="49"/>
        <v>Dynamic Click</v>
      </c>
      <c r="F247" t="str">
        <f t="shared" si="50"/>
        <v>inloco:marca:usuarios_que_possuem_app_de_concorrentes_mob:display:cpm:medium-rectangle-900x750:seg_ins_nova-cielo-danilo:cidp116.2.799:2</v>
      </c>
      <c r="G247" t="str">
        <f t="shared" si="51"/>
        <v>452314433</v>
      </c>
      <c r="H247" t="str">
        <f t="shared" si="52"/>
        <v>Tracking</v>
      </c>
      <c r="I247">
        <f t="shared" si="53"/>
        <v>13763</v>
      </c>
      <c r="J247">
        <f t="shared" si="54"/>
        <v>312</v>
      </c>
      <c r="K247" s="4">
        <f t="shared" si="55"/>
        <v>3.5000000000000001E-3</v>
      </c>
      <c r="L247">
        <f t="shared" si="58"/>
        <v>2.5000000000000001E-2</v>
      </c>
      <c r="M247" s="4">
        <f t="shared" si="56"/>
        <v>1.0920000000000001</v>
      </c>
      <c r="N247" s="4">
        <f t="shared" si="57"/>
        <v>7.8000000000000007</v>
      </c>
    </row>
    <row r="248" spans="1:14">
      <c r="A248" t="str">
        <f t="shared" si="45"/>
        <v>almapbbdo:alp_nova-cielo-atualizado:display:consideracao:todos</v>
      </c>
      <c r="B248" t="str">
        <f t="shared" si="46"/>
        <v>In Loco Media</v>
      </c>
      <c r="C248" t="str">
        <f t="shared" si="47"/>
        <v>inloco:marca:usuarios_que_possuem_app_de_concorrentes_mob:display:cpm:medium-rectangle-900x750:seg_ins_nova-cielo-marcello:cidp116.2.798:2</v>
      </c>
      <c r="D248" t="str">
        <f t="shared" si="48"/>
        <v>256101248</v>
      </c>
      <c r="E248" t="str">
        <f t="shared" si="49"/>
        <v>Dynamic Click</v>
      </c>
      <c r="F248" t="str">
        <f t="shared" si="50"/>
        <v>inloco:marca:usuarios_que_possuem_app_de_concorrentes_mob:display:cpm:medium-rectangle-900x750:seg_ins_nova-cielo-marcello:cidp116.2.798:2</v>
      </c>
      <c r="G248" t="str">
        <f t="shared" si="51"/>
        <v>452314430</v>
      </c>
      <c r="H248" t="str">
        <f t="shared" si="52"/>
        <v>Tracking</v>
      </c>
      <c r="I248">
        <f t="shared" si="53"/>
        <v>26606</v>
      </c>
      <c r="J248">
        <f t="shared" si="54"/>
        <v>56</v>
      </c>
      <c r="K248" s="4">
        <f t="shared" si="55"/>
        <v>3.5000000000000001E-3</v>
      </c>
      <c r="L248">
        <f t="shared" si="58"/>
        <v>2.5000000000000001E-2</v>
      </c>
      <c r="M248" s="4">
        <f t="shared" si="56"/>
        <v>0.19600000000000001</v>
      </c>
      <c r="N248" s="4">
        <f t="shared" si="57"/>
        <v>1.4000000000000001</v>
      </c>
    </row>
    <row r="249" spans="1:14">
      <c r="A249" t="str">
        <f t="shared" si="45"/>
        <v>almapbbdo:alp_nova-cielo-atualizado:display:consideracao:todos</v>
      </c>
      <c r="B249" t="str">
        <f t="shared" si="46"/>
        <v>In Loco Media</v>
      </c>
      <c r="C249" t="str">
        <f t="shared" si="47"/>
        <v>inloco:marca:usuarios_que_possuem_app_de_concorrentes_mob:display:cpm:small-banner-960x150:seg_ins_nova-cielo-danilo:cidp116.2.793:2</v>
      </c>
      <c r="D249" t="str">
        <f t="shared" si="48"/>
        <v>256101263</v>
      </c>
      <c r="E249" t="str">
        <f t="shared" si="49"/>
        <v>Dynamic Click</v>
      </c>
      <c r="F249" t="str">
        <f t="shared" si="50"/>
        <v>inloco:marca:usuarios_que_possuem_app_de_concorrentes_mob:display:cpm:small-banner-960x150:seg_ins_nova-cielo-danilo:cidp116.2.793:2</v>
      </c>
      <c r="G249" t="str">
        <f t="shared" si="51"/>
        <v>452314415</v>
      </c>
      <c r="H249" t="str">
        <f t="shared" si="52"/>
        <v>Tracking</v>
      </c>
      <c r="I249">
        <f t="shared" si="53"/>
        <v>1396896</v>
      </c>
      <c r="J249">
        <f t="shared" si="54"/>
        <v>6020</v>
      </c>
      <c r="K249" s="4">
        <f t="shared" si="55"/>
        <v>3.5000000000000001E-3</v>
      </c>
      <c r="L249">
        <f t="shared" si="58"/>
        <v>2.5000000000000001E-2</v>
      </c>
      <c r="M249" s="4">
        <f t="shared" si="56"/>
        <v>21.07</v>
      </c>
      <c r="N249" s="4">
        <f t="shared" si="57"/>
        <v>150.5</v>
      </c>
    </row>
    <row r="250" spans="1:14">
      <c r="A250" t="str">
        <f t="shared" si="45"/>
        <v>almapbbdo:alp_nova-cielo-atualizado:display:consideracao:todos</v>
      </c>
      <c r="B250" t="str">
        <f t="shared" si="46"/>
        <v>SeedTag</v>
      </c>
      <c r="C250" t="str">
        <f t="shared" si="47"/>
        <v>seedtag:marca:lal_as_abc_25__pme_micro_empreendedor_e_autonomos:display:cpm:formato-especial:seg_ins_nova-cielo-1:cidp116.2.830:2</v>
      </c>
      <c r="D250" t="str">
        <f t="shared" si="48"/>
        <v>256101188</v>
      </c>
      <c r="E250" t="str">
        <f t="shared" si="49"/>
        <v>Dynamic Click</v>
      </c>
      <c r="F250" t="str">
        <f t="shared" si="50"/>
        <v>seedtag:marca:lal_as_abc_25__pme_micro_empreendedor_e_autonomos:display:cpm:formato-especial:seg_ins_nova-cielo-1:cidp116.2.830:2</v>
      </c>
      <c r="G250" t="str">
        <f t="shared" si="51"/>
        <v>452314490</v>
      </c>
      <c r="H250" t="str">
        <f t="shared" si="52"/>
        <v>Tracking</v>
      </c>
      <c r="I250">
        <f t="shared" si="53"/>
        <v>167710</v>
      </c>
      <c r="J250">
        <f t="shared" si="54"/>
        <v>1036</v>
      </c>
      <c r="K250" s="4">
        <f t="shared" si="55"/>
        <v>3.5000000000000001E-3</v>
      </c>
      <c r="L250">
        <f t="shared" si="58"/>
        <v>2.5000000000000001E-2</v>
      </c>
      <c r="M250" s="4">
        <f t="shared" si="56"/>
        <v>3.6259999999999999</v>
      </c>
      <c r="N250" s="4">
        <f t="shared" si="57"/>
        <v>25.900000000000002</v>
      </c>
    </row>
    <row r="251" spans="1:14">
      <c r="A251" t="str">
        <f t="shared" si="45"/>
        <v>almapbbdo:alp_nova-cielo-atualizado:display:consideracao:todos</v>
      </c>
      <c r="B251" t="str">
        <f t="shared" si="46"/>
        <v>SeedTag</v>
      </c>
      <c r="C251" t="str">
        <f t="shared" si="47"/>
        <v>seedtag:marca:lal_as_abc_25__pme_micro_empreendedor_e_autonomos:display:cpm:formato-especial:seg_ins_nova-cielo-2:cidp116.2.831:2</v>
      </c>
      <c r="D251" t="str">
        <f t="shared" si="48"/>
        <v>256101185</v>
      </c>
      <c r="E251" t="str">
        <f t="shared" si="49"/>
        <v>Dynamic Click</v>
      </c>
      <c r="F251" t="str">
        <f t="shared" si="50"/>
        <v>seedtag:marca:lal_as_abc_25__pme_micro_empreendedor_e_autonomos:display:cpm:formato-especial:seg_ins_nova-cielo-2:cidp116.2.831:2</v>
      </c>
      <c r="G251" t="str">
        <f t="shared" si="51"/>
        <v>452314493</v>
      </c>
      <c r="H251" t="str">
        <f t="shared" si="52"/>
        <v>Tracking</v>
      </c>
      <c r="I251">
        <f t="shared" si="53"/>
        <v>559595</v>
      </c>
      <c r="J251">
        <f t="shared" si="54"/>
        <v>9384</v>
      </c>
      <c r="K251" s="4">
        <f t="shared" si="55"/>
        <v>3.5000000000000001E-3</v>
      </c>
      <c r="L251">
        <f t="shared" si="58"/>
        <v>2.5000000000000001E-2</v>
      </c>
      <c r="M251" s="4">
        <f t="shared" si="56"/>
        <v>32.844000000000001</v>
      </c>
      <c r="N251" s="4">
        <f t="shared" si="57"/>
        <v>234.60000000000002</v>
      </c>
    </row>
    <row r="252" spans="1:14">
      <c r="A252" t="str">
        <f t="shared" si="45"/>
        <v>almapbbdo:alp_nova-cielo-atualizado:display:consideracao:todos</v>
      </c>
      <c r="B252" t="str">
        <f t="shared" si="46"/>
        <v>SeedTag</v>
      </c>
      <c r="C252" t="str">
        <f t="shared" si="47"/>
        <v>seedtag:marca:lal_as_abc_25__pme_micro_empreendedor_e_autonomos:display:cpm:formato-especial:seg_ins_nova-cielo-danilo:cidp116.2.835:2</v>
      </c>
      <c r="D252" t="str">
        <f t="shared" si="48"/>
        <v>256418968</v>
      </c>
      <c r="E252" t="str">
        <f t="shared" si="49"/>
        <v>Dynamic Click</v>
      </c>
      <c r="F252" t="str">
        <f t="shared" si="50"/>
        <v>seedtag:marca:lal_as_abc_25__pme_micro_empreendedor_e_autonomos:display:cpm:formato-especial:seg_ins_nova-cielo-danilo:cidp116.2.835:2</v>
      </c>
      <c r="G252" t="str">
        <f t="shared" si="51"/>
        <v>452372032</v>
      </c>
      <c r="H252" t="str">
        <f t="shared" si="52"/>
        <v>Tracking</v>
      </c>
      <c r="I252">
        <f t="shared" si="53"/>
        <v>449888</v>
      </c>
      <c r="J252">
        <f t="shared" si="54"/>
        <v>3134</v>
      </c>
      <c r="K252" s="4">
        <f t="shared" si="55"/>
        <v>3.5000000000000001E-3</v>
      </c>
      <c r="L252">
        <f t="shared" si="58"/>
        <v>2.5000000000000001E-2</v>
      </c>
      <c r="M252" s="4">
        <f t="shared" si="56"/>
        <v>10.968999999999999</v>
      </c>
      <c r="N252" s="4">
        <f t="shared" si="57"/>
        <v>78.350000000000009</v>
      </c>
    </row>
    <row r="253" spans="1:14">
      <c r="A253" t="str">
        <f t="shared" si="45"/>
        <v>almapbbdo:alp_nova-cielo-atualizado:display:consideracao:todos</v>
      </c>
      <c r="B253" t="str">
        <f t="shared" si="46"/>
        <v>SeedTag</v>
      </c>
      <c r="C253" t="str">
        <f t="shared" si="47"/>
        <v>seedtag:marca:lal_as_abc_25__pme_micro_empreendedor_e_autonomos:display:cpm:formato-especial:seg_ins_nova-cielo-marcello:cidp116.2.834:2</v>
      </c>
      <c r="D253" t="str">
        <f t="shared" si="48"/>
        <v>256418974</v>
      </c>
      <c r="E253" t="str">
        <f t="shared" si="49"/>
        <v>Dynamic Click</v>
      </c>
      <c r="F253" t="str">
        <f t="shared" si="50"/>
        <v>seedtag:marca:lal_as_abc_25__pme_micro_empreendedor_e_autonomos:display:cpm:formato-especial:seg_ins_nova-cielo-marcello:cidp116.2.834:2</v>
      </c>
      <c r="G253" t="str">
        <f t="shared" si="51"/>
        <v>452372029</v>
      </c>
      <c r="H253" t="str">
        <f t="shared" si="52"/>
        <v>Tracking</v>
      </c>
      <c r="I253">
        <f t="shared" si="53"/>
        <v>449869</v>
      </c>
      <c r="J253">
        <f t="shared" si="54"/>
        <v>7122</v>
      </c>
      <c r="K253" s="4">
        <f t="shared" si="55"/>
        <v>3.5000000000000001E-3</v>
      </c>
      <c r="L253">
        <f t="shared" si="58"/>
        <v>2.5000000000000001E-2</v>
      </c>
      <c r="M253" s="4">
        <f t="shared" si="56"/>
        <v>24.927</v>
      </c>
      <c r="N253" s="4">
        <f t="shared" si="57"/>
        <v>178.05</v>
      </c>
    </row>
    <row r="254" spans="1:14">
      <c r="A254" t="str">
        <f t="shared" si="45"/>
        <v>almapbbdo:alp_nova-cielo-atualizado:display:consideracao:todos</v>
      </c>
      <c r="B254" t="str">
        <f t="shared" si="46"/>
        <v>SeedTag</v>
      </c>
      <c r="C254" t="str">
        <f t="shared" si="47"/>
        <v>seedtag:marca:lal_as_abc_25__pme_micro_empreendedor_e_autonomos:display:cpm:formato-especial:seg_ins_nova-cielo-pedro:cidp116.2.832:2</v>
      </c>
      <c r="D254" t="str">
        <f t="shared" si="48"/>
        <v>256101182</v>
      </c>
      <c r="E254" t="str">
        <f t="shared" si="49"/>
        <v>Dynamic Click</v>
      </c>
      <c r="F254" t="str">
        <f t="shared" si="50"/>
        <v>seedtag:marca:lal_as_abc_25__pme_micro_empreendedor_e_autonomos:display:cpm:formato-especial:seg_ins_nova-cielo-pedro:cidp116.2.832:2</v>
      </c>
      <c r="G254" t="str">
        <f t="shared" si="51"/>
        <v>452314496</v>
      </c>
      <c r="H254" t="str">
        <f t="shared" si="52"/>
        <v>Tracking</v>
      </c>
      <c r="I254">
        <f t="shared" si="53"/>
        <v>615326</v>
      </c>
      <c r="J254">
        <f t="shared" si="54"/>
        <v>9836</v>
      </c>
      <c r="K254" s="4">
        <f t="shared" si="55"/>
        <v>3.5000000000000001E-3</v>
      </c>
      <c r="L254">
        <f t="shared" si="58"/>
        <v>2.5000000000000001E-2</v>
      </c>
      <c r="M254" s="4">
        <f t="shared" si="56"/>
        <v>34.426000000000002</v>
      </c>
      <c r="N254" s="4">
        <f t="shared" si="57"/>
        <v>245.9</v>
      </c>
    </row>
    <row r="255" spans="1:14">
      <c r="A255" t="str">
        <f t="shared" si="45"/>
        <v>almapbbdo:alp_nova-cielo-atualizado:display:consideracao:todos</v>
      </c>
      <c r="B255" t="str">
        <f t="shared" si="46"/>
        <v>SeedTag</v>
      </c>
      <c r="C255" t="str">
        <f t="shared" si="47"/>
        <v>seedtag:marca:lal_as_abc_25__pme_micro_empreendedor_e_autonomos:display:cpm:formato-especial:seg_ins_nova-cielo-rita:cidp116.2.833:2</v>
      </c>
      <c r="D255" t="str">
        <f t="shared" si="48"/>
        <v>256101179</v>
      </c>
      <c r="E255" t="str">
        <f t="shared" si="49"/>
        <v>Dynamic Click</v>
      </c>
      <c r="F255" t="str">
        <f t="shared" si="50"/>
        <v>seedtag:marca:lal_as_abc_25__pme_micro_empreendedor_e_autonomos:display:cpm:formato-especial:seg_ins_nova-cielo-rita:cidp116.2.833:2</v>
      </c>
      <c r="G255" t="str">
        <f t="shared" si="51"/>
        <v>452314499</v>
      </c>
      <c r="H255" t="str">
        <f t="shared" si="52"/>
        <v>Tracking</v>
      </c>
      <c r="I255">
        <f t="shared" si="53"/>
        <v>446235</v>
      </c>
      <c r="J255">
        <f t="shared" si="54"/>
        <v>7267</v>
      </c>
      <c r="K255" s="4">
        <f t="shared" si="55"/>
        <v>3.5000000000000001E-3</v>
      </c>
      <c r="L255">
        <f t="shared" si="58"/>
        <v>2.5000000000000001E-2</v>
      </c>
      <c r="M255" s="4">
        <f t="shared" si="56"/>
        <v>25.4345</v>
      </c>
      <c r="N255" s="4">
        <f t="shared" si="57"/>
        <v>181.67500000000001</v>
      </c>
    </row>
    <row r="256" spans="1:14">
      <c r="A256" t="str">
        <f t="shared" si="45"/>
        <v>almapbbdo:alp_nova-cielo-atualizado:display:consideracao:todos</v>
      </c>
      <c r="B256" t="str">
        <f t="shared" si="46"/>
        <v>SeedTag</v>
      </c>
      <c r="C256" t="str">
        <f t="shared" si="47"/>
        <v>seedtag:marca:lal_as_abc_25__pme_micro_empreendedor_e_autonomos:display:cpm:in-image-display:seg_ins_nova-cielo-1:cidp116.2.824:2</v>
      </c>
      <c r="D256" t="str">
        <f t="shared" si="48"/>
        <v>256101206</v>
      </c>
      <c r="E256" t="str">
        <f t="shared" si="49"/>
        <v>Dynamic Click</v>
      </c>
      <c r="F256" t="str">
        <f t="shared" si="50"/>
        <v>seedtag:marca:lal_as_abc_25__pme_micro_empreendedor_e_autonomos:display:cpm:in-image-display:seg_ins_nova-cielo-1:cidp116.2.824:2</v>
      </c>
      <c r="G256" t="str">
        <f t="shared" si="51"/>
        <v>452314472</v>
      </c>
      <c r="H256" t="str">
        <f t="shared" si="52"/>
        <v>Tracking</v>
      </c>
      <c r="I256">
        <f t="shared" si="53"/>
        <v>6821</v>
      </c>
      <c r="J256">
        <f t="shared" si="54"/>
        <v>33</v>
      </c>
      <c r="K256" s="4">
        <f t="shared" si="55"/>
        <v>3.5000000000000001E-3</v>
      </c>
      <c r="L256">
        <f t="shared" si="58"/>
        <v>2.5000000000000001E-2</v>
      </c>
      <c r="M256" s="4">
        <f t="shared" si="56"/>
        <v>0.11550000000000001</v>
      </c>
      <c r="N256" s="4">
        <f t="shared" si="57"/>
        <v>0.82500000000000007</v>
      </c>
    </row>
    <row r="257" spans="1:14">
      <c r="A257" t="str">
        <f t="shared" si="45"/>
        <v>almapbbdo:alp_nova-cielo-atualizado:display:consideracao:todos</v>
      </c>
      <c r="B257" t="str">
        <f t="shared" si="46"/>
        <v>SeedTag</v>
      </c>
      <c r="C257" t="str">
        <f t="shared" si="47"/>
        <v>seedtag:marca:lal_as_abc_25__pme_micro_empreendedor_e_autonomos:display:cpm:in-image-display:seg_ins_nova-cielo-2:cidp116.2.825:2</v>
      </c>
      <c r="D257" t="str">
        <f t="shared" si="48"/>
        <v>256101203</v>
      </c>
      <c r="E257" t="str">
        <f t="shared" si="49"/>
        <v>Dynamic Click</v>
      </c>
      <c r="F257" t="str">
        <f t="shared" si="50"/>
        <v>seedtag:marca:lal_as_abc_25__pme_micro_empreendedor_e_autonomos:display:cpm:in-image-display:seg_ins_nova-cielo-2:cidp116.2.825:2</v>
      </c>
      <c r="G257" t="str">
        <f t="shared" si="51"/>
        <v>452314475</v>
      </c>
      <c r="H257" t="str">
        <f t="shared" si="52"/>
        <v>Tracking</v>
      </c>
      <c r="I257">
        <f t="shared" si="53"/>
        <v>99178</v>
      </c>
      <c r="J257">
        <f t="shared" si="54"/>
        <v>618</v>
      </c>
      <c r="K257" s="4">
        <f t="shared" si="55"/>
        <v>3.5000000000000001E-3</v>
      </c>
      <c r="L257">
        <f t="shared" si="58"/>
        <v>2.5000000000000001E-2</v>
      </c>
      <c r="M257" s="4">
        <f t="shared" si="56"/>
        <v>2.1630000000000003</v>
      </c>
      <c r="N257" s="4">
        <f t="shared" si="57"/>
        <v>15.450000000000001</v>
      </c>
    </row>
    <row r="258" spans="1:14">
      <c r="A258" t="str">
        <f t="shared" ref="A258:A321" si="59">bd_campaign</f>
        <v>almapbbdo:alp_nova-cielo-atualizado:display:consideracao:todos</v>
      </c>
      <c r="B258" t="str">
        <f t="shared" ref="B258:B321" si="60">bd_site</f>
        <v>SeedTag</v>
      </c>
      <c r="C258" t="str">
        <f t="shared" ref="C258:C321" si="61">bd_placement</f>
        <v>seedtag:marca:lal_as_abc_25__pme_micro_empreendedor_e_autonomos:display:cpm:in-image-display:seg_ins_nova-cielo-danilo:cidp116.2.829:2</v>
      </c>
      <c r="D258" t="str">
        <f t="shared" ref="D258:D321" si="62">bd_placementID</f>
        <v>256101191</v>
      </c>
      <c r="E258" t="str">
        <f t="shared" ref="E258:E321" si="63">VLOOKUP(CONCATENATE(bd_adtype,"_",bd_creativetype),tabela,2,FALSE)</f>
        <v>Dynamic Click</v>
      </c>
      <c r="F258" t="str">
        <f t="shared" ref="F258:F321" si="64">bd_ad</f>
        <v>seedtag:marca:lal_as_abc_25__pme_micro_empreendedor_e_autonomos:display:cpm:in-image-display:seg_ins_nova-cielo-danilo:cidp116.2.829:2</v>
      </c>
      <c r="G258" t="str">
        <f t="shared" ref="G258:G321" si="65">bd_adid</f>
        <v>452314487</v>
      </c>
      <c r="H258" t="str">
        <f t="shared" ref="H258:H321" si="66">bd_creativetype</f>
        <v>Tracking</v>
      </c>
      <c r="I258">
        <f t="shared" ref="I258:I321" si="67">bd_impression</f>
        <v>1298716</v>
      </c>
      <c r="J258">
        <f t="shared" ref="J258:J321" si="68">bd_clicks</f>
        <v>5221</v>
      </c>
      <c r="K258" s="4">
        <f t="shared" ref="K258:K321" si="69">VLOOKUP(E258,tabela,2,FALSE)</f>
        <v>3.5000000000000001E-3</v>
      </c>
      <c r="L258">
        <f t="shared" si="58"/>
        <v>2.5000000000000001E-2</v>
      </c>
      <c r="M258" s="4">
        <f t="shared" si="56"/>
        <v>18.273500000000002</v>
      </c>
      <c r="N258" s="4">
        <f t="shared" si="57"/>
        <v>130.52500000000001</v>
      </c>
    </row>
    <row r="259" spans="1:14">
      <c r="A259" t="str">
        <f t="shared" si="59"/>
        <v>almapbbdo:alp_nova-cielo-atualizado:display:consideracao:todos</v>
      </c>
      <c r="B259" t="str">
        <f t="shared" si="60"/>
        <v>SeedTag</v>
      </c>
      <c r="C259" t="str">
        <f t="shared" si="61"/>
        <v>seedtag:marca:lal_as_abc_25__pme_micro_empreendedor_e_autonomos:display:cpm:in-image-display:seg_ins_nova-cielo-marcello:cidp116.2.828:2</v>
      </c>
      <c r="D259" t="str">
        <f t="shared" si="62"/>
        <v>256101194</v>
      </c>
      <c r="E259" t="str">
        <f t="shared" si="63"/>
        <v>Dynamic Click</v>
      </c>
      <c r="F259" t="str">
        <f t="shared" si="64"/>
        <v>seedtag:marca:lal_as_abc_25__pme_micro_empreendedor_e_autonomos:display:cpm:in-image-display:seg_ins_nova-cielo-marcello:cidp116.2.828:2</v>
      </c>
      <c r="G259" t="str">
        <f t="shared" si="65"/>
        <v>452314484</v>
      </c>
      <c r="H259" t="str">
        <f t="shared" si="66"/>
        <v>Tracking</v>
      </c>
      <c r="I259">
        <f t="shared" si="67"/>
        <v>1455613</v>
      </c>
      <c r="J259">
        <f t="shared" si="68"/>
        <v>5998</v>
      </c>
      <c r="K259" s="4">
        <f t="shared" si="69"/>
        <v>3.5000000000000001E-3</v>
      </c>
      <c r="L259">
        <f t="shared" si="58"/>
        <v>2.5000000000000001E-2</v>
      </c>
      <c r="M259" s="4">
        <f t="shared" si="56"/>
        <v>20.993000000000002</v>
      </c>
      <c r="N259" s="4">
        <f t="shared" si="57"/>
        <v>149.95000000000002</v>
      </c>
    </row>
    <row r="260" spans="1:14">
      <c r="A260" t="str">
        <f t="shared" si="59"/>
        <v>almapbbdo:alp_nova-cielo-atualizado:display:consideracao:todos</v>
      </c>
      <c r="B260" t="str">
        <f t="shared" si="60"/>
        <v>SeedTag</v>
      </c>
      <c r="C260" t="str">
        <f t="shared" si="61"/>
        <v>seedtag:marca:lal_as_abc_25__pme_micro_empreendedor_e_autonomos:display:cpm:in-image-display:seg_ins_nova-cielo-pedro:cidp116.2.826:2</v>
      </c>
      <c r="D260" t="str">
        <f t="shared" si="62"/>
        <v>256101200</v>
      </c>
      <c r="E260" t="str">
        <f t="shared" si="63"/>
        <v>Dynamic Click</v>
      </c>
      <c r="F260" t="str">
        <f t="shared" si="64"/>
        <v>seedtag:marca:lal_as_abc_25__pme_micro_empreendedor_e_autonomos:display:cpm:in-image-display:seg_ins_nova-cielo-pedro:cidp116.2.826:2</v>
      </c>
      <c r="G260" t="str">
        <f t="shared" si="65"/>
        <v>452314478</v>
      </c>
      <c r="H260" t="str">
        <f t="shared" si="66"/>
        <v>Tracking</v>
      </c>
      <c r="I260">
        <f t="shared" si="67"/>
        <v>1571769</v>
      </c>
      <c r="J260">
        <f t="shared" si="68"/>
        <v>6291</v>
      </c>
      <c r="K260" s="4">
        <f t="shared" si="69"/>
        <v>3.5000000000000001E-3</v>
      </c>
      <c r="L260">
        <f t="shared" si="58"/>
        <v>2.5000000000000001E-2</v>
      </c>
      <c r="M260" s="4">
        <f t="shared" si="56"/>
        <v>22.0185</v>
      </c>
      <c r="N260" s="4">
        <f t="shared" si="57"/>
        <v>157.27500000000001</v>
      </c>
    </row>
    <row r="261" spans="1:14">
      <c r="A261" t="str">
        <f t="shared" si="59"/>
        <v>almapbbdo:alp_nova-cielo-atualizado:display:consideracao:todos</v>
      </c>
      <c r="B261" t="str">
        <f t="shared" si="60"/>
        <v>SeedTag</v>
      </c>
      <c r="C261" t="str">
        <f t="shared" si="61"/>
        <v>seedtag:marca:lal_as_abc_25__pme_micro_empreendedor_e_autonomos:display:cpm:in-image-display:seg_ins_nova-cielo-rita:cidp116.2.827:2</v>
      </c>
      <c r="D261" t="str">
        <f t="shared" si="62"/>
        <v>256101197</v>
      </c>
      <c r="E261" t="str">
        <f t="shared" si="63"/>
        <v>Dynamic Click</v>
      </c>
      <c r="F261" t="str">
        <f t="shared" si="64"/>
        <v>seedtag:marca:lal_as_abc_25__pme_micro_empreendedor_e_autonomos:display:cpm:in-image-display:seg_ins_nova-cielo-rita:cidp116.2.827:2</v>
      </c>
      <c r="G261" t="str">
        <f t="shared" si="65"/>
        <v>452314481</v>
      </c>
      <c r="H261" t="str">
        <f t="shared" si="66"/>
        <v>Tracking</v>
      </c>
      <c r="I261">
        <f t="shared" si="67"/>
        <v>1168003</v>
      </c>
      <c r="J261">
        <f t="shared" si="68"/>
        <v>4591</v>
      </c>
      <c r="K261" s="4">
        <f t="shared" si="69"/>
        <v>3.5000000000000001E-3</v>
      </c>
      <c r="L261">
        <f t="shared" si="58"/>
        <v>2.5000000000000001E-2</v>
      </c>
      <c r="M261" s="4">
        <f t="shared" si="56"/>
        <v>16.0685</v>
      </c>
      <c r="N261" s="4">
        <f t="shared" si="57"/>
        <v>114.77500000000001</v>
      </c>
    </row>
    <row r="262" spans="1:14">
      <c r="A262" t="str">
        <f t="shared" si="59"/>
        <v>almapbbdo:alp_nova-cielo-atualizado:display:consideracao:todos</v>
      </c>
      <c r="B262" t="str">
        <f t="shared" si="60"/>
        <v>afilio.com.br</v>
      </c>
      <c r="C262" t="str">
        <f t="shared" si="61"/>
        <v>afilio:marca:carreira:display:cpvisit:arranha-ceu-120x600:seg_ins_flash-marcello_taxa-zero:cidp116.2.1444:2</v>
      </c>
      <c r="D262" t="str">
        <f t="shared" si="62"/>
        <v>257687502</v>
      </c>
      <c r="E262" t="str">
        <f t="shared" si="63"/>
        <v>Dynamic Click</v>
      </c>
      <c r="F262" t="str">
        <f t="shared" si="64"/>
        <v>afilio:marca:carreira:display:cpvisit:arranha-ceu-120x600:seg_ins_flash-marcello_taxa-zero:cidp116.2.1444:2</v>
      </c>
      <c r="G262" t="str">
        <f t="shared" si="65"/>
        <v>453394862</v>
      </c>
      <c r="H262" t="str">
        <f t="shared" si="66"/>
        <v>Tracking</v>
      </c>
      <c r="I262">
        <f t="shared" si="67"/>
        <v>1119</v>
      </c>
      <c r="J262">
        <f t="shared" si="68"/>
        <v>1</v>
      </c>
      <c r="K262" s="4">
        <f t="shared" si="69"/>
        <v>3.5000000000000001E-3</v>
      </c>
      <c r="L262">
        <f t="shared" si="58"/>
        <v>2.5000000000000001E-2</v>
      </c>
      <c r="M262" s="4">
        <f t="shared" si="56"/>
        <v>3.5000000000000001E-3</v>
      </c>
      <c r="N262" s="4">
        <f t="shared" si="57"/>
        <v>2.5000000000000001E-2</v>
      </c>
    </row>
    <row r="263" spans="1:14">
      <c r="A263" t="str">
        <f t="shared" si="59"/>
        <v>almapbbdo:alp_nova-cielo-atualizado:display:consideracao:todos</v>
      </c>
      <c r="B263" t="str">
        <f t="shared" si="60"/>
        <v>afilio.com.br</v>
      </c>
      <c r="C263" t="str">
        <f t="shared" si="61"/>
        <v>afilio:marca:carreira:display:cpvisit:arranha-ceu-120x600:seg_ins_minizip-rita_taxa-zero:cidp116.2.1442:2</v>
      </c>
      <c r="D263" t="str">
        <f t="shared" si="62"/>
        <v>257687508</v>
      </c>
      <c r="E263" t="str">
        <f t="shared" si="63"/>
        <v>Dynamic Click</v>
      </c>
      <c r="F263" t="str">
        <f t="shared" si="64"/>
        <v>afilio:marca:carreira:display:cpvisit:arranha-ceu-120x600:seg_ins_minizip-rita_taxa-zero:cidp116.2.1442:2</v>
      </c>
      <c r="G263" t="str">
        <f t="shared" si="65"/>
        <v>453394868</v>
      </c>
      <c r="H263" t="str">
        <f t="shared" si="66"/>
        <v>Tracking</v>
      </c>
      <c r="I263">
        <f t="shared" si="67"/>
        <v>2107</v>
      </c>
      <c r="J263">
        <f t="shared" si="68"/>
        <v>5</v>
      </c>
      <c r="K263" s="4">
        <f t="shared" si="69"/>
        <v>3.5000000000000001E-3</v>
      </c>
      <c r="L263">
        <f t="shared" si="58"/>
        <v>2.5000000000000001E-2</v>
      </c>
      <c r="M263" s="4">
        <f t="shared" si="56"/>
        <v>1.7500000000000002E-2</v>
      </c>
      <c r="N263" s="4">
        <f t="shared" si="57"/>
        <v>0.125</v>
      </c>
    </row>
    <row r="264" spans="1:14">
      <c r="A264" t="str">
        <f t="shared" si="59"/>
        <v>almapbbdo:alp_nova-cielo-atualizado:display:consideracao:todos</v>
      </c>
      <c r="B264" t="str">
        <f t="shared" si="60"/>
        <v>afilio.com.br</v>
      </c>
      <c r="C264" t="str">
        <f t="shared" si="61"/>
        <v>afilio:marca:carreira:display:cpvisit:arranha-ceu-120x600:seg_ins_mob-pedro_taxa-zero:cidp116.2.1441:2</v>
      </c>
      <c r="D264" t="str">
        <f t="shared" si="62"/>
        <v>257687511</v>
      </c>
      <c r="E264" t="str">
        <f t="shared" si="63"/>
        <v>Dynamic Click</v>
      </c>
      <c r="F264" t="str">
        <f t="shared" si="64"/>
        <v>afilio:marca:carreira:display:cpvisit:arranha-ceu-120x600:seg_ins_mob-pedro_taxa-zero:cidp116.2.1441:2</v>
      </c>
      <c r="G264" t="str">
        <f t="shared" si="65"/>
        <v>453394871</v>
      </c>
      <c r="H264" t="str">
        <f t="shared" si="66"/>
        <v>Tracking</v>
      </c>
      <c r="I264">
        <f t="shared" si="67"/>
        <v>445</v>
      </c>
      <c r="J264">
        <f t="shared" si="68"/>
        <v>1</v>
      </c>
      <c r="K264" s="4">
        <f t="shared" si="69"/>
        <v>3.5000000000000001E-3</v>
      </c>
      <c r="L264">
        <f t="shared" si="58"/>
        <v>2.5000000000000001E-2</v>
      </c>
      <c r="M264" s="4">
        <f t="shared" si="56"/>
        <v>3.5000000000000001E-3</v>
      </c>
      <c r="N264" s="4">
        <f t="shared" si="57"/>
        <v>2.5000000000000001E-2</v>
      </c>
    </row>
    <row r="265" spans="1:14">
      <c r="A265" t="str">
        <f t="shared" si="59"/>
        <v>almapbbdo:alp_nova-cielo-atualizado:display:consideracao:todos</v>
      </c>
      <c r="B265" t="str">
        <f t="shared" si="60"/>
        <v>afilio.com.br</v>
      </c>
      <c r="C265" t="str">
        <f t="shared" si="61"/>
        <v>afilio:marca:carreira:display:cpvisit:arranha-ceu-120x600:seg_ins_zip-danilo_taxa-zero:cidp116.2.1443:2</v>
      </c>
      <c r="D265" t="str">
        <f t="shared" si="62"/>
        <v>257687505</v>
      </c>
      <c r="E265" t="str">
        <f t="shared" si="63"/>
        <v>Dynamic Click</v>
      </c>
      <c r="F265" t="str">
        <f t="shared" si="64"/>
        <v>afilio:marca:carreira:display:cpvisit:arranha-ceu-120x600:seg_ins_zip-danilo_taxa-zero:cidp116.2.1443:2</v>
      </c>
      <c r="G265" t="str">
        <f t="shared" si="65"/>
        <v>453394865</v>
      </c>
      <c r="H265" t="str">
        <f t="shared" si="66"/>
        <v>Tracking</v>
      </c>
      <c r="I265">
        <f t="shared" si="67"/>
        <v>565</v>
      </c>
      <c r="J265">
        <f t="shared" si="68"/>
        <v>1</v>
      </c>
      <c r="K265" s="4">
        <f t="shared" si="69"/>
        <v>3.5000000000000001E-3</v>
      </c>
      <c r="L265">
        <f t="shared" si="58"/>
        <v>2.5000000000000001E-2</v>
      </c>
      <c r="M265" s="4">
        <f t="shared" si="56"/>
        <v>3.5000000000000001E-3</v>
      </c>
      <c r="N265" s="4">
        <f t="shared" si="57"/>
        <v>2.5000000000000001E-2</v>
      </c>
    </row>
    <row r="266" spans="1:14">
      <c r="A266" t="str">
        <f t="shared" si="59"/>
        <v>almapbbdo:alp_nova-cielo-atualizado:display:consideracao:todos</v>
      </c>
      <c r="B266" t="str">
        <f t="shared" si="60"/>
        <v>afilio.com.br</v>
      </c>
      <c r="C266" t="str">
        <f t="shared" si="61"/>
        <v>afilio:marca:carreira:display:cpvisit:arranha-ceu-320x50:seg_ins_flash-marcello_taxa-zero:cidp116.2.1476:2</v>
      </c>
      <c r="D266" t="str">
        <f t="shared" si="62"/>
        <v>257687406</v>
      </c>
      <c r="E266" t="str">
        <f t="shared" si="63"/>
        <v>Dynamic Click</v>
      </c>
      <c r="F266" t="str">
        <f t="shared" si="64"/>
        <v>afilio:marca:carreira:display:cpvisit:arranha-ceu-320x50:seg_ins_flash-marcello_taxa-zero:cidp116.2.1476:2</v>
      </c>
      <c r="G266" t="str">
        <f t="shared" si="65"/>
        <v>453388766</v>
      </c>
      <c r="H266" t="str">
        <f t="shared" si="66"/>
        <v>Tracking</v>
      </c>
      <c r="I266">
        <f t="shared" si="67"/>
        <v>589867</v>
      </c>
      <c r="J266">
        <f t="shared" si="68"/>
        <v>336</v>
      </c>
      <c r="K266" s="4">
        <f t="shared" si="69"/>
        <v>3.5000000000000001E-3</v>
      </c>
      <c r="L266">
        <f t="shared" si="58"/>
        <v>2.5000000000000001E-2</v>
      </c>
      <c r="M266" s="4">
        <f t="shared" si="56"/>
        <v>1.1759999999999999</v>
      </c>
      <c r="N266" s="4">
        <f t="shared" si="57"/>
        <v>8.4</v>
      </c>
    </row>
    <row r="267" spans="1:14">
      <c r="A267" t="str">
        <f t="shared" si="59"/>
        <v>almapbbdo:alp_nova-cielo-atualizado:display:consideracao:todos</v>
      </c>
      <c r="B267" t="str">
        <f t="shared" si="60"/>
        <v>afilio.com.br</v>
      </c>
      <c r="C267" t="str">
        <f t="shared" si="61"/>
        <v>afilio:marca:carreira:display:cpvisit:arranha-ceu-320x50:seg_ins_minizip-rita_taxa-zero:cidp116.2.1474:2</v>
      </c>
      <c r="D267" t="str">
        <f t="shared" si="62"/>
        <v>257687412</v>
      </c>
      <c r="E267" t="str">
        <f t="shared" si="63"/>
        <v>Dynamic Click</v>
      </c>
      <c r="F267" t="str">
        <f t="shared" si="64"/>
        <v>afilio:marca:carreira:display:cpvisit:arranha-ceu-320x50:seg_ins_minizip-rita_taxa-zero:cidp116.2.1474:2</v>
      </c>
      <c r="G267" t="str">
        <f t="shared" si="65"/>
        <v>453388772</v>
      </c>
      <c r="H267" t="str">
        <f t="shared" si="66"/>
        <v>Tracking</v>
      </c>
      <c r="I267">
        <f t="shared" si="67"/>
        <v>847857</v>
      </c>
      <c r="J267">
        <f t="shared" si="68"/>
        <v>574</v>
      </c>
      <c r="K267" s="4">
        <f t="shared" si="69"/>
        <v>3.5000000000000001E-3</v>
      </c>
      <c r="L267">
        <f t="shared" si="58"/>
        <v>2.5000000000000001E-2</v>
      </c>
      <c r="M267" s="4">
        <f t="shared" si="56"/>
        <v>2.0089999999999999</v>
      </c>
      <c r="N267" s="4">
        <f t="shared" si="57"/>
        <v>14.350000000000001</v>
      </c>
    </row>
    <row r="268" spans="1:14">
      <c r="A268" t="str">
        <f t="shared" si="59"/>
        <v>almapbbdo:alp_nova-cielo-atualizado:display:consideracao:todos</v>
      </c>
      <c r="B268" t="str">
        <f t="shared" si="60"/>
        <v>afilio.com.br</v>
      </c>
      <c r="C268" t="str">
        <f t="shared" si="61"/>
        <v>afilio:marca:carreira:display:cpvisit:arranha-ceu-320x50:seg_ins_mob-pedro_taxa-zero:cidp116.2.1473:2</v>
      </c>
      <c r="D268" t="str">
        <f t="shared" si="62"/>
        <v>257687415</v>
      </c>
      <c r="E268" t="str">
        <f t="shared" si="63"/>
        <v>Dynamic Click</v>
      </c>
      <c r="F268" t="str">
        <f t="shared" si="64"/>
        <v>afilio:marca:carreira:display:cpvisit:arranha-ceu-320x50:seg_ins_mob-pedro_taxa-zero:cidp116.2.1473:2</v>
      </c>
      <c r="G268" t="str">
        <f t="shared" si="65"/>
        <v>453388775</v>
      </c>
      <c r="H268" t="str">
        <f t="shared" si="66"/>
        <v>Tracking</v>
      </c>
      <c r="I268">
        <f t="shared" si="67"/>
        <v>598541</v>
      </c>
      <c r="J268">
        <f t="shared" si="68"/>
        <v>612</v>
      </c>
      <c r="K268" s="4">
        <f t="shared" si="69"/>
        <v>3.5000000000000001E-3</v>
      </c>
      <c r="L268">
        <f t="shared" si="58"/>
        <v>2.5000000000000001E-2</v>
      </c>
      <c r="M268" s="4">
        <f t="shared" si="56"/>
        <v>2.1419999999999999</v>
      </c>
      <c r="N268" s="4">
        <f t="shared" si="57"/>
        <v>15.3</v>
      </c>
    </row>
    <row r="269" spans="1:14">
      <c r="A269" t="str">
        <f t="shared" si="59"/>
        <v>almapbbdo:alp_nova-cielo-atualizado:display:consideracao:todos</v>
      </c>
      <c r="B269" t="str">
        <f t="shared" si="60"/>
        <v>afilio.com.br</v>
      </c>
      <c r="C269" t="str">
        <f t="shared" si="61"/>
        <v>afilio:marca:carreira:display:cpvisit:arranha-ceu-320x50:seg_ins_zip-danilo_taxa-zero:cidp116.2.1475:2</v>
      </c>
      <c r="D269" t="str">
        <f t="shared" si="62"/>
        <v>257687409</v>
      </c>
      <c r="E269" t="str">
        <f t="shared" si="63"/>
        <v>Dynamic Click</v>
      </c>
      <c r="F269" t="str">
        <f t="shared" si="64"/>
        <v>afilio:marca:carreira:display:cpvisit:arranha-ceu-320x50:seg_ins_zip-danilo_taxa-zero:cidp116.2.1475:2</v>
      </c>
      <c r="G269" t="str">
        <f t="shared" si="65"/>
        <v>453388769</v>
      </c>
      <c r="H269" t="str">
        <f t="shared" si="66"/>
        <v>Tracking</v>
      </c>
      <c r="I269">
        <f t="shared" si="67"/>
        <v>656033</v>
      </c>
      <c r="J269">
        <f t="shared" si="68"/>
        <v>703</v>
      </c>
      <c r="K269" s="4">
        <f t="shared" si="69"/>
        <v>3.5000000000000001E-3</v>
      </c>
      <c r="L269">
        <f t="shared" si="58"/>
        <v>2.5000000000000001E-2</v>
      </c>
      <c r="M269" s="4">
        <f t="shared" si="56"/>
        <v>2.4605000000000001</v>
      </c>
      <c r="N269" s="4">
        <f t="shared" si="57"/>
        <v>17.574999999999999</v>
      </c>
    </row>
    <row r="270" spans="1:14">
      <c r="A270" t="str">
        <f t="shared" si="59"/>
        <v>almapbbdo:alp_nova-cielo-atualizado:display:consideracao:todos</v>
      </c>
      <c r="B270" t="str">
        <f t="shared" si="60"/>
        <v>afilio.com.br</v>
      </c>
      <c r="C270" t="str">
        <f t="shared" si="61"/>
        <v>afilio:marca:carreira:display:cpvisit:arroba-300x250:seg_ins_flash-marcello_taxa-zero:cidp116.2.1365:2</v>
      </c>
      <c r="D270" t="str">
        <f t="shared" si="62"/>
        <v>257225277</v>
      </c>
      <c r="E270" t="str">
        <f t="shared" si="63"/>
        <v>Dynamic Click</v>
      </c>
      <c r="F270" t="str">
        <f t="shared" si="64"/>
        <v>afilio:marca:carreira:display:cpvisit:arroba-300x250:seg_ins_flash-marcello_taxa-zero:cidp116.2.1365:2</v>
      </c>
      <c r="G270" t="str">
        <f t="shared" si="65"/>
        <v>452921112</v>
      </c>
      <c r="H270" t="str">
        <f t="shared" si="66"/>
        <v>Tracking</v>
      </c>
      <c r="I270">
        <f t="shared" si="67"/>
        <v>630989</v>
      </c>
      <c r="J270">
        <f t="shared" si="68"/>
        <v>17636</v>
      </c>
      <c r="K270" s="4">
        <f t="shared" si="69"/>
        <v>3.5000000000000001E-3</v>
      </c>
      <c r="L270">
        <f t="shared" si="58"/>
        <v>2.5000000000000001E-2</v>
      </c>
      <c r="M270" s="4">
        <f t="shared" si="56"/>
        <v>61.725999999999999</v>
      </c>
      <c r="N270" s="4">
        <f t="shared" si="57"/>
        <v>440.90000000000003</v>
      </c>
    </row>
    <row r="271" spans="1:14">
      <c r="A271" t="str">
        <f t="shared" si="59"/>
        <v>almapbbdo:alp_nova-cielo-atualizado:display:consideracao:todos</v>
      </c>
      <c r="B271" t="str">
        <f t="shared" si="60"/>
        <v>afilio.com.br</v>
      </c>
      <c r="C271" t="str">
        <f t="shared" si="61"/>
        <v>afilio:marca:carreira:display:cpvisit:arroba-300x250:seg_ins_minizip-rita_taxa-zero:cidp116.2.1363:2</v>
      </c>
      <c r="D271" t="str">
        <f t="shared" si="62"/>
        <v>257225283</v>
      </c>
      <c r="E271" t="str">
        <f t="shared" si="63"/>
        <v>Dynamic Click</v>
      </c>
      <c r="F271" t="str">
        <f t="shared" si="64"/>
        <v>afilio:marca:carreira:display:cpvisit:arroba-300x250:seg_ins_minizip-rita_taxa-zero:cidp116.2.1363:2</v>
      </c>
      <c r="G271" t="str">
        <f t="shared" si="65"/>
        <v>452921118</v>
      </c>
      <c r="H271" t="str">
        <f t="shared" si="66"/>
        <v>Tracking</v>
      </c>
      <c r="I271">
        <f t="shared" si="67"/>
        <v>1511028</v>
      </c>
      <c r="J271">
        <f t="shared" si="68"/>
        <v>1768</v>
      </c>
      <c r="K271" s="4">
        <f t="shared" si="69"/>
        <v>3.5000000000000001E-3</v>
      </c>
      <c r="L271">
        <f t="shared" si="58"/>
        <v>2.5000000000000001E-2</v>
      </c>
      <c r="M271" s="4">
        <f t="shared" si="56"/>
        <v>6.1879999999999997</v>
      </c>
      <c r="N271" s="4">
        <f t="shared" si="57"/>
        <v>44.2</v>
      </c>
    </row>
    <row r="272" spans="1:14">
      <c r="A272" t="str">
        <f t="shared" si="59"/>
        <v>almapbbdo:alp_nova-cielo-atualizado:display:consideracao:todos</v>
      </c>
      <c r="B272" t="str">
        <f t="shared" si="60"/>
        <v>afilio.com.br</v>
      </c>
      <c r="C272" t="str">
        <f t="shared" si="61"/>
        <v>afilio:marca:carreira:display:cpvisit:arroba-300x250:seg_ins_mob-pedro_taxa-zero:cidp116.2.1362:2</v>
      </c>
      <c r="D272" t="str">
        <f t="shared" si="62"/>
        <v>257225286</v>
      </c>
      <c r="E272" t="str">
        <f t="shared" si="63"/>
        <v>Dynamic Click</v>
      </c>
      <c r="F272" t="str">
        <f t="shared" si="64"/>
        <v>afilio:marca:carreira:display:cpvisit:arroba-300x250:seg_ins_mob-pedro_taxa-zero:cidp116.2.1362:2</v>
      </c>
      <c r="G272" t="str">
        <f t="shared" si="65"/>
        <v>452921121</v>
      </c>
      <c r="H272" t="str">
        <f t="shared" si="66"/>
        <v>Tracking</v>
      </c>
      <c r="I272">
        <f t="shared" si="67"/>
        <v>1096987</v>
      </c>
      <c r="J272">
        <f t="shared" si="68"/>
        <v>1280</v>
      </c>
      <c r="K272" s="4">
        <f t="shared" si="69"/>
        <v>3.5000000000000001E-3</v>
      </c>
      <c r="L272">
        <f t="shared" si="58"/>
        <v>2.5000000000000001E-2</v>
      </c>
      <c r="M272" s="4">
        <f t="shared" si="56"/>
        <v>4.4800000000000004</v>
      </c>
      <c r="N272" s="4">
        <f t="shared" si="57"/>
        <v>32</v>
      </c>
    </row>
    <row r="273" spans="1:14">
      <c r="A273" t="str">
        <f t="shared" si="59"/>
        <v>almapbbdo:alp_nova-cielo-atualizado:display:consideracao:todos</v>
      </c>
      <c r="B273" t="str">
        <f t="shared" si="60"/>
        <v>afilio.com.br</v>
      </c>
      <c r="C273" t="str">
        <f t="shared" si="61"/>
        <v>afilio:marca:carreira:display:cpvisit:arroba-300x250:seg_ins_zip-danilo_taxa-zero:cidp116.2.1364:2</v>
      </c>
      <c r="D273" t="str">
        <f t="shared" si="62"/>
        <v>257225280</v>
      </c>
      <c r="E273" t="str">
        <f t="shared" si="63"/>
        <v>Dynamic Click</v>
      </c>
      <c r="F273" t="str">
        <f t="shared" si="64"/>
        <v>afilio:marca:carreira:display:cpvisit:arroba-300x250:seg_ins_zip-danilo_taxa-zero:cidp116.2.1364:2</v>
      </c>
      <c r="G273" t="str">
        <f t="shared" si="65"/>
        <v>452921115</v>
      </c>
      <c r="H273" t="str">
        <f t="shared" si="66"/>
        <v>Tracking</v>
      </c>
      <c r="I273">
        <f t="shared" si="67"/>
        <v>1092126</v>
      </c>
      <c r="J273">
        <f t="shared" si="68"/>
        <v>1416</v>
      </c>
      <c r="K273" s="4">
        <f t="shared" si="69"/>
        <v>3.5000000000000001E-3</v>
      </c>
      <c r="L273">
        <f t="shared" si="58"/>
        <v>2.5000000000000001E-2</v>
      </c>
      <c r="M273" s="4">
        <f t="shared" si="56"/>
        <v>4.9560000000000004</v>
      </c>
      <c r="N273" s="4">
        <f t="shared" si="57"/>
        <v>35.4</v>
      </c>
    </row>
    <row r="274" spans="1:14">
      <c r="A274" t="str">
        <f t="shared" si="59"/>
        <v>almapbbdo:alp_nova-cielo-atualizado:display:consideracao:todos</v>
      </c>
      <c r="B274" t="str">
        <f t="shared" si="60"/>
        <v>afilio.com.br</v>
      </c>
      <c r="C274" t="str">
        <f t="shared" si="61"/>
        <v>afilio:marca:carreira:display:cpvisit:super-banner-728x90:seg_ins_flash-marcello_taxa-zero:cidp116.2.1369:2</v>
      </c>
      <c r="D274" t="str">
        <f t="shared" si="62"/>
        <v>257225265</v>
      </c>
      <c r="E274" t="str">
        <f t="shared" si="63"/>
        <v>Dynamic Click</v>
      </c>
      <c r="F274" t="str">
        <f t="shared" si="64"/>
        <v>afilio:marca:carreira:display:cpvisit:super-banner-728x90:seg_ins_flash-marcello_taxa-zero:cidp116.2.1369:2</v>
      </c>
      <c r="G274" t="str">
        <f t="shared" si="65"/>
        <v>452921100</v>
      </c>
      <c r="H274" t="str">
        <f t="shared" si="66"/>
        <v>Tracking</v>
      </c>
      <c r="I274">
        <f t="shared" si="67"/>
        <v>835872</v>
      </c>
      <c r="J274">
        <f t="shared" si="68"/>
        <v>364</v>
      </c>
      <c r="K274" s="4">
        <f t="shared" si="69"/>
        <v>3.5000000000000001E-3</v>
      </c>
      <c r="L274">
        <f t="shared" si="58"/>
        <v>2.5000000000000001E-2</v>
      </c>
      <c r="M274" s="4">
        <f t="shared" si="56"/>
        <v>1.274</v>
      </c>
      <c r="N274" s="4">
        <f t="shared" si="57"/>
        <v>9.1</v>
      </c>
    </row>
    <row r="275" spans="1:14">
      <c r="A275" t="str">
        <f t="shared" si="59"/>
        <v>almapbbdo:alp_nova-cielo-atualizado:display:consideracao:todos</v>
      </c>
      <c r="B275" t="str">
        <f t="shared" si="60"/>
        <v>afilio.com.br</v>
      </c>
      <c r="C275" t="str">
        <f t="shared" si="61"/>
        <v>afilio:marca:carreira:display:cpvisit:super-banner-728x90:seg_ins_minizip-rita_taxa-zero:cidp116.2.1367:2</v>
      </c>
      <c r="D275" t="str">
        <f t="shared" si="62"/>
        <v>257225271</v>
      </c>
      <c r="E275" t="str">
        <f t="shared" si="63"/>
        <v>Dynamic Click</v>
      </c>
      <c r="F275" t="str">
        <f t="shared" si="64"/>
        <v>afilio:marca:carreira:display:cpvisit:super-banner-728x90:seg_ins_minizip-rita_taxa-zero:cidp116.2.1367:2</v>
      </c>
      <c r="G275" t="str">
        <f t="shared" si="65"/>
        <v>452921106</v>
      </c>
      <c r="H275" t="str">
        <f t="shared" si="66"/>
        <v>Tracking</v>
      </c>
      <c r="I275">
        <f t="shared" si="67"/>
        <v>2027398</v>
      </c>
      <c r="J275">
        <f t="shared" si="68"/>
        <v>697</v>
      </c>
      <c r="K275" s="4">
        <f t="shared" si="69"/>
        <v>3.5000000000000001E-3</v>
      </c>
      <c r="L275">
        <f t="shared" si="58"/>
        <v>2.5000000000000001E-2</v>
      </c>
      <c r="M275" s="4">
        <f t="shared" si="56"/>
        <v>2.4395000000000002</v>
      </c>
      <c r="N275" s="4">
        <f t="shared" si="57"/>
        <v>17.425000000000001</v>
      </c>
    </row>
    <row r="276" spans="1:14">
      <c r="A276" t="str">
        <f t="shared" si="59"/>
        <v>almapbbdo:alp_nova-cielo-atualizado:display:consideracao:todos</v>
      </c>
      <c r="B276" t="str">
        <f t="shared" si="60"/>
        <v>afilio.com.br</v>
      </c>
      <c r="C276" t="str">
        <f t="shared" si="61"/>
        <v>afilio:marca:carreira:display:cpvisit:super-banner-728x90:seg_ins_mob-pedro_taxa-zero:cidp116.2.1366:2</v>
      </c>
      <c r="D276" t="str">
        <f t="shared" si="62"/>
        <v>257225274</v>
      </c>
      <c r="E276" t="str">
        <f t="shared" si="63"/>
        <v>Dynamic Click</v>
      </c>
      <c r="F276" t="str">
        <f t="shared" si="64"/>
        <v>afilio:marca:carreira:display:cpvisit:super-banner-728x90:seg_ins_mob-pedro_taxa-zero:cidp116.2.1366:2</v>
      </c>
      <c r="G276" t="str">
        <f t="shared" si="65"/>
        <v>452921109</v>
      </c>
      <c r="H276" t="str">
        <f t="shared" si="66"/>
        <v>Tracking</v>
      </c>
      <c r="I276">
        <f t="shared" si="67"/>
        <v>4927804</v>
      </c>
      <c r="J276">
        <f t="shared" si="68"/>
        <v>1323</v>
      </c>
      <c r="K276" s="4">
        <f t="shared" si="69"/>
        <v>3.5000000000000001E-3</v>
      </c>
      <c r="L276">
        <f t="shared" si="58"/>
        <v>2.5000000000000001E-2</v>
      </c>
      <c r="M276" s="4">
        <f t="shared" si="56"/>
        <v>4.6305000000000005</v>
      </c>
      <c r="N276" s="4">
        <f t="shared" si="57"/>
        <v>33.075000000000003</v>
      </c>
    </row>
    <row r="277" spans="1:14">
      <c r="A277" t="str">
        <f t="shared" si="59"/>
        <v>almapbbdo:alp_nova-cielo-atualizado:display:consideracao:todos</v>
      </c>
      <c r="B277" t="str">
        <f t="shared" si="60"/>
        <v>afilio.com.br</v>
      </c>
      <c r="C277" t="str">
        <f t="shared" si="61"/>
        <v>afilio:marca:carreira:display:cpvisit:super-banner-728x90:seg_ins_zip-danilo_taxa-zero:cidp116.2.1368:2</v>
      </c>
      <c r="D277" t="str">
        <f t="shared" si="62"/>
        <v>257225268</v>
      </c>
      <c r="E277" t="str">
        <f t="shared" si="63"/>
        <v>Dynamic Click</v>
      </c>
      <c r="F277" t="str">
        <f t="shared" si="64"/>
        <v>afilio:marca:carreira:display:cpvisit:super-banner-728x90:seg_ins_zip-danilo_taxa-zero:cidp116.2.1368:2</v>
      </c>
      <c r="G277" t="str">
        <f t="shared" si="65"/>
        <v>452921103</v>
      </c>
      <c r="H277" t="str">
        <f t="shared" si="66"/>
        <v>Tracking</v>
      </c>
      <c r="I277">
        <f t="shared" si="67"/>
        <v>2736272</v>
      </c>
      <c r="J277">
        <f t="shared" si="68"/>
        <v>738</v>
      </c>
      <c r="K277" s="4">
        <f t="shared" si="69"/>
        <v>3.5000000000000001E-3</v>
      </c>
      <c r="L277">
        <f t="shared" si="58"/>
        <v>2.5000000000000001E-2</v>
      </c>
      <c r="M277" s="4">
        <f t="shared" si="56"/>
        <v>2.5830000000000002</v>
      </c>
      <c r="N277" s="4">
        <f t="shared" si="57"/>
        <v>18.45</v>
      </c>
    </row>
    <row r="278" spans="1:14">
      <c r="A278" t="str">
        <f t="shared" si="59"/>
        <v>almapbbdo:alp_nova-cielo-atualizado:display:consideracao:todos</v>
      </c>
      <c r="B278" t="str">
        <f t="shared" si="60"/>
        <v>afilio.com.br</v>
      </c>
      <c r="C278" t="str">
        <f t="shared" si="61"/>
        <v>afilio:marca:empreendedorismo:display:cpvisit:arranha-ceu-120x600:seg_ins_flash-marcello_taxa-zero:cidp116.2.1452:2</v>
      </c>
      <c r="D278" t="str">
        <f t="shared" si="62"/>
        <v>257687478</v>
      </c>
      <c r="E278" t="str">
        <f t="shared" si="63"/>
        <v>Dynamic Click</v>
      </c>
      <c r="F278" t="str">
        <f t="shared" si="64"/>
        <v>afilio:marca:empreendedorismo:display:cpvisit:arranha-ceu-120x600:seg_ins_flash-marcello_taxa-zero:cidp116.2.1452:2</v>
      </c>
      <c r="G278" t="str">
        <f t="shared" si="65"/>
        <v>453394838</v>
      </c>
      <c r="H278" t="str">
        <f t="shared" si="66"/>
        <v>Tracking</v>
      </c>
      <c r="I278">
        <f t="shared" si="67"/>
        <v>5814</v>
      </c>
      <c r="J278">
        <f t="shared" si="68"/>
        <v>1</v>
      </c>
      <c r="K278" s="4">
        <f t="shared" si="69"/>
        <v>3.5000000000000001E-3</v>
      </c>
      <c r="L278">
        <f t="shared" si="58"/>
        <v>2.5000000000000001E-2</v>
      </c>
      <c r="M278" s="4">
        <f t="shared" si="56"/>
        <v>3.5000000000000001E-3</v>
      </c>
      <c r="N278" s="4">
        <f t="shared" si="57"/>
        <v>2.5000000000000001E-2</v>
      </c>
    </row>
    <row r="279" spans="1:14">
      <c r="A279" t="str">
        <f t="shared" si="59"/>
        <v>almapbbdo:alp_nova-cielo-atualizado:display:consideracao:todos</v>
      </c>
      <c r="B279" t="str">
        <f t="shared" si="60"/>
        <v>afilio.com.br</v>
      </c>
      <c r="C279" t="str">
        <f t="shared" si="61"/>
        <v>afilio:marca:empreendedorismo:display:cpvisit:arranha-ceu-120x600:seg_ins_minizip-rita_taxa-zero:cidp116.2.1450:2</v>
      </c>
      <c r="D279" t="str">
        <f t="shared" si="62"/>
        <v>257687484</v>
      </c>
      <c r="E279" t="str">
        <f t="shared" si="63"/>
        <v>Dynamic Click</v>
      </c>
      <c r="F279" t="str">
        <f t="shared" si="64"/>
        <v>afilio:marca:empreendedorismo:display:cpvisit:arranha-ceu-120x600:seg_ins_minizip-rita_taxa-zero:cidp116.2.1450:2</v>
      </c>
      <c r="G279" t="str">
        <f t="shared" si="65"/>
        <v>453394844</v>
      </c>
      <c r="H279" t="str">
        <f t="shared" si="66"/>
        <v>Tracking</v>
      </c>
      <c r="I279">
        <f t="shared" si="67"/>
        <v>436</v>
      </c>
      <c r="J279">
        <f t="shared" si="68"/>
        <v>2</v>
      </c>
      <c r="K279" s="4">
        <f t="shared" si="69"/>
        <v>3.5000000000000001E-3</v>
      </c>
      <c r="L279">
        <f t="shared" si="58"/>
        <v>2.5000000000000001E-2</v>
      </c>
      <c r="M279" s="4">
        <f t="shared" si="56"/>
        <v>7.0000000000000001E-3</v>
      </c>
      <c r="N279" s="4">
        <f t="shared" si="57"/>
        <v>0.05</v>
      </c>
    </row>
    <row r="280" spans="1:14">
      <c r="A280" t="str">
        <f t="shared" si="59"/>
        <v>almapbbdo:alp_nova-cielo-atualizado:display:consideracao:todos</v>
      </c>
      <c r="B280" t="str">
        <f t="shared" si="60"/>
        <v>afilio.com.br</v>
      </c>
      <c r="C280" t="str">
        <f t="shared" si="61"/>
        <v>afilio:marca:empreendedorismo:display:cpvisit:arranha-ceu-120x600:seg_ins_mob-pedro_taxa-zero:cidp116.2.1449:2</v>
      </c>
      <c r="D280" t="str">
        <f t="shared" si="62"/>
        <v>257687487</v>
      </c>
      <c r="E280" t="str">
        <f t="shared" si="63"/>
        <v>Dynamic Click</v>
      </c>
      <c r="F280" t="str">
        <f t="shared" si="64"/>
        <v>afilio:marca:empreendedorismo:display:cpvisit:arranha-ceu-120x600:seg_ins_mob-pedro_taxa-zero:cidp116.2.1449:2</v>
      </c>
      <c r="G280" t="str">
        <f t="shared" si="65"/>
        <v>453394847</v>
      </c>
      <c r="H280" t="str">
        <f t="shared" si="66"/>
        <v>Tracking</v>
      </c>
      <c r="I280">
        <f t="shared" si="67"/>
        <v>1839</v>
      </c>
      <c r="J280">
        <f t="shared" si="68"/>
        <v>2</v>
      </c>
      <c r="K280" s="4">
        <f t="shared" si="69"/>
        <v>3.5000000000000001E-3</v>
      </c>
      <c r="L280">
        <f t="shared" si="58"/>
        <v>2.5000000000000001E-2</v>
      </c>
      <c r="M280" s="4">
        <f t="shared" si="56"/>
        <v>7.0000000000000001E-3</v>
      </c>
      <c r="N280" s="4">
        <f t="shared" si="57"/>
        <v>0.05</v>
      </c>
    </row>
    <row r="281" spans="1:14">
      <c r="A281" t="str">
        <f t="shared" si="59"/>
        <v>almapbbdo:alp_nova-cielo-atualizado:display:consideracao:todos</v>
      </c>
      <c r="B281" t="str">
        <f t="shared" si="60"/>
        <v>afilio.com.br</v>
      </c>
      <c r="C281" t="str">
        <f t="shared" si="61"/>
        <v>afilio:marca:empreendedorismo:display:cpvisit:arranha-ceu-120x600:seg_ins_zip-danilo_taxa-zero:cidp116.2.1451:2</v>
      </c>
      <c r="D281" t="str">
        <f t="shared" si="62"/>
        <v>257687481</v>
      </c>
      <c r="E281" t="str">
        <f t="shared" si="63"/>
        <v>Dynamic Click</v>
      </c>
      <c r="F281" t="str">
        <f t="shared" si="64"/>
        <v>afilio:marca:empreendedorismo:display:cpvisit:arranha-ceu-120x600:seg_ins_zip-danilo_taxa-zero:cidp116.2.1451:2</v>
      </c>
      <c r="G281" t="str">
        <f t="shared" si="65"/>
        <v>453394841</v>
      </c>
      <c r="H281" t="str">
        <f t="shared" si="66"/>
        <v>Tracking</v>
      </c>
      <c r="I281">
        <f t="shared" si="67"/>
        <v>450</v>
      </c>
      <c r="J281">
        <f t="shared" si="68"/>
        <v>2</v>
      </c>
      <c r="K281" s="4">
        <f t="shared" si="69"/>
        <v>3.5000000000000001E-3</v>
      </c>
      <c r="L281">
        <f t="shared" si="58"/>
        <v>2.5000000000000001E-2</v>
      </c>
      <c r="M281" s="4">
        <f t="shared" si="56"/>
        <v>7.0000000000000001E-3</v>
      </c>
      <c r="N281" s="4">
        <f t="shared" si="57"/>
        <v>0.05</v>
      </c>
    </row>
    <row r="282" spans="1:14">
      <c r="A282" t="str">
        <f t="shared" si="59"/>
        <v>almapbbdo:alp_nova-cielo-atualizado:display:consideracao:todos</v>
      </c>
      <c r="B282" t="str">
        <f t="shared" si="60"/>
        <v>afilio.com.br</v>
      </c>
      <c r="C282" t="str">
        <f t="shared" si="61"/>
        <v>afilio:marca:empreendedorismo:display:cpvisit:arranha-ceu-160x600:seg_ins_minizip-rita_taxa-zero:cidp116.2.1466:2</v>
      </c>
      <c r="D282" t="str">
        <f t="shared" si="62"/>
        <v>257687436</v>
      </c>
      <c r="E282" t="str">
        <f t="shared" si="63"/>
        <v>Dynamic Click</v>
      </c>
      <c r="F282" t="str">
        <f t="shared" si="64"/>
        <v>afilio:marca:empreendedorismo:display:cpvisit:arranha-ceu-160x600:seg_ins_minizip-rita_taxa-zero:cidp116.2.1466:2</v>
      </c>
      <c r="G282" t="str">
        <f t="shared" si="65"/>
        <v>453388796</v>
      </c>
      <c r="H282" t="str">
        <f t="shared" si="66"/>
        <v>Tracking</v>
      </c>
      <c r="I282">
        <f t="shared" si="67"/>
        <v>0</v>
      </c>
      <c r="J282">
        <f t="shared" si="68"/>
        <v>1</v>
      </c>
      <c r="K282" s="4">
        <f t="shared" si="69"/>
        <v>3.5000000000000001E-3</v>
      </c>
      <c r="L282">
        <f t="shared" si="58"/>
        <v>2.5000000000000001E-2</v>
      </c>
      <c r="M282" s="4">
        <f t="shared" si="56"/>
        <v>3.5000000000000001E-3</v>
      </c>
      <c r="N282" s="4">
        <f t="shared" si="57"/>
        <v>2.5000000000000001E-2</v>
      </c>
    </row>
    <row r="283" spans="1:14">
      <c r="A283" t="str">
        <f t="shared" si="59"/>
        <v>almapbbdo:alp_nova-cielo-atualizado:display:consideracao:todos</v>
      </c>
      <c r="B283" t="str">
        <f t="shared" si="60"/>
        <v>afilio.com.br</v>
      </c>
      <c r="C283" t="str">
        <f t="shared" si="61"/>
        <v>afilio:marca:empreendedorismo:display:cpvisit:arranha-ceu-320x50:seg_ins_flash-marcello_taxa-zero:cidp116.2.1484:2</v>
      </c>
      <c r="D283" t="str">
        <f t="shared" si="62"/>
        <v>257569117</v>
      </c>
      <c r="E283" t="str">
        <f t="shared" si="63"/>
        <v>Dynamic Click</v>
      </c>
      <c r="F283" t="str">
        <f t="shared" si="64"/>
        <v>afilio:marca:empreendedorismo:display:cpvisit:arranha-ceu-320x50:seg_ins_flash-marcello_taxa-zero:cidp116.2.1484:2</v>
      </c>
      <c r="G283" t="str">
        <f t="shared" si="65"/>
        <v>453388742</v>
      </c>
      <c r="H283" t="str">
        <f t="shared" si="66"/>
        <v>Tracking</v>
      </c>
      <c r="I283">
        <f t="shared" si="67"/>
        <v>678119</v>
      </c>
      <c r="J283">
        <f t="shared" si="68"/>
        <v>0</v>
      </c>
      <c r="K283" s="4">
        <f t="shared" si="69"/>
        <v>3.5000000000000001E-3</v>
      </c>
      <c r="L283">
        <f t="shared" si="58"/>
        <v>2.5000000000000001E-2</v>
      </c>
      <c r="M283" s="4">
        <f t="shared" si="56"/>
        <v>0</v>
      </c>
      <c r="N283" s="4">
        <f t="shared" si="57"/>
        <v>0</v>
      </c>
    </row>
    <row r="284" spans="1:14">
      <c r="A284" t="str">
        <f t="shared" si="59"/>
        <v>almapbbdo:alp_nova-cielo-atualizado:display:consideracao:todos</v>
      </c>
      <c r="B284" t="str">
        <f t="shared" si="60"/>
        <v>afilio.com.br</v>
      </c>
      <c r="C284" t="str">
        <f t="shared" si="61"/>
        <v>afilio:marca:empreendedorismo:display:cpvisit:arranha-ceu-320x50:seg_ins_minizip-rita_taxa-zero:cidp116.2.1482:2</v>
      </c>
      <c r="D284" t="str">
        <f t="shared" si="62"/>
        <v>257569123</v>
      </c>
      <c r="E284" t="str">
        <f t="shared" si="63"/>
        <v>Dynamic Click</v>
      </c>
      <c r="F284" t="str">
        <f t="shared" si="64"/>
        <v>afilio:marca:empreendedorismo:display:cpvisit:arranha-ceu-320x50:seg_ins_minizip-rita_taxa-zero:cidp116.2.1482:2</v>
      </c>
      <c r="G284" t="str">
        <f t="shared" si="65"/>
        <v>453388748</v>
      </c>
      <c r="H284" t="str">
        <f t="shared" si="66"/>
        <v>Tracking</v>
      </c>
      <c r="I284">
        <f t="shared" si="67"/>
        <v>640131</v>
      </c>
      <c r="J284">
        <f t="shared" si="68"/>
        <v>0</v>
      </c>
      <c r="K284" s="4">
        <f t="shared" si="69"/>
        <v>3.5000000000000001E-3</v>
      </c>
      <c r="L284">
        <f t="shared" si="58"/>
        <v>2.5000000000000001E-2</v>
      </c>
      <c r="M284" s="4">
        <f t="shared" si="56"/>
        <v>0</v>
      </c>
      <c r="N284" s="4">
        <f t="shared" si="57"/>
        <v>0</v>
      </c>
    </row>
    <row r="285" spans="1:14">
      <c r="A285" t="str">
        <f t="shared" si="59"/>
        <v>almapbbdo:alp_nova-cielo-atualizado:display:consideracao:todos</v>
      </c>
      <c r="B285" t="str">
        <f t="shared" si="60"/>
        <v>afilio.com.br</v>
      </c>
      <c r="C285" t="str">
        <f t="shared" si="61"/>
        <v>afilio:marca:empreendedorismo:display:cpvisit:arranha-ceu-320x50:seg_ins_mob-pedro_taxa-zero:cidp116.2.1481:2</v>
      </c>
      <c r="D285" t="str">
        <f t="shared" si="62"/>
        <v>257687391</v>
      </c>
      <c r="E285" t="str">
        <f t="shared" si="63"/>
        <v>Dynamic Click</v>
      </c>
      <c r="F285" t="str">
        <f t="shared" si="64"/>
        <v>afilio:marca:empreendedorismo:display:cpvisit:arranha-ceu-320x50:seg_ins_mob-pedro_taxa-zero:cidp116.2.1481:2</v>
      </c>
      <c r="G285" t="str">
        <f t="shared" si="65"/>
        <v>453388751</v>
      </c>
      <c r="H285" t="str">
        <f t="shared" si="66"/>
        <v>Tracking</v>
      </c>
      <c r="I285">
        <f t="shared" si="67"/>
        <v>740732</v>
      </c>
      <c r="J285">
        <f t="shared" si="68"/>
        <v>0</v>
      </c>
      <c r="K285" s="4">
        <f t="shared" si="69"/>
        <v>3.5000000000000001E-3</v>
      </c>
      <c r="L285">
        <f t="shared" si="58"/>
        <v>2.5000000000000001E-2</v>
      </c>
      <c r="M285" s="4">
        <f t="shared" si="56"/>
        <v>0</v>
      </c>
      <c r="N285" s="4">
        <f t="shared" si="57"/>
        <v>0</v>
      </c>
    </row>
    <row r="286" spans="1:14">
      <c r="A286" t="str">
        <f t="shared" si="59"/>
        <v>almapbbdo:alp_nova-cielo-atualizado:display:consideracao:todos</v>
      </c>
      <c r="B286" t="str">
        <f t="shared" si="60"/>
        <v>afilio.com.br</v>
      </c>
      <c r="C286" t="str">
        <f t="shared" si="61"/>
        <v>afilio:marca:empreendedorismo:display:cpvisit:arranha-ceu-320x50:seg_ins_zip-danilo_taxa-zero:cidp116.2.1483:2</v>
      </c>
      <c r="D286" t="str">
        <f t="shared" si="62"/>
        <v>257569120</v>
      </c>
      <c r="E286" t="str">
        <f t="shared" si="63"/>
        <v>Dynamic Click</v>
      </c>
      <c r="F286" t="str">
        <f t="shared" si="64"/>
        <v>afilio:marca:empreendedorismo:display:cpvisit:arranha-ceu-320x50:seg_ins_zip-danilo_taxa-zero:cidp116.2.1483:2</v>
      </c>
      <c r="G286" t="str">
        <f t="shared" si="65"/>
        <v>453388745</v>
      </c>
      <c r="H286" t="str">
        <f t="shared" si="66"/>
        <v>Tracking</v>
      </c>
      <c r="I286">
        <f t="shared" si="67"/>
        <v>662800</v>
      </c>
      <c r="J286">
        <f t="shared" si="68"/>
        <v>0</v>
      </c>
      <c r="K286" s="4">
        <f t="shared" si="69"/>
        <v>3.5000000000000001E-3</v>
      </c>
      <c r="L286">
        <f t="shared" si="58"/>
        <v>2.5000000000000001E-2</v>
      </c>
      <c r="M286" s="4">
        <f t="shared" si="56"/>
        <v>0</v>
      </c>
      <c r="N286" s="4">
        <f t="shared" si="57"/>
        <v>0</v>
      </c>
    </row>
    <row r="287" spans="1:14">
      <c r="A287" t="str">
        <f t="shared" si="59"/>
        <v>almapbbdo:alp_nova-cielo-atualizado:display:consideracao:todos</v>
      </c>
      <c r="B287" t="str">
        <f t="shared" si="60"/>
        <v>afilio.com.br</v>
      </c>
      <c r="C287" t="str">
        <f t="shared" si="61"/>
        <v>afilio:marca:empreendedorismo:display:cpvisit:arroba-300x250:seg_ins_flash-marcello_taxa-zero:cidp116.2.1381:2</v>
      </c>
      <c r="D287" t="str">
        <f t="shared" si="62"/>
        <v>257225229</v>
      </c>
      <c r="E287" t="str">
        <f t="shared" si="63"/>
        <v>Dynamic Click</v>
      </c>
      <c r="F287" t="str">
        <f t="shared" si="64"/>
        <v>afilio:marca:empreendedorismo:display:cpvisit:arroba-300x250:seg_ins_flash-marcello_taxa-zero:cidp116.2.1381:2</v>
      </c>
      <c r="G287" t="str">
        <f t="shared" si="65"/>
        <v>452921064</v>
      </c>
      <c r="H287" t="str">
        <f t="shared" si="66"/>
        <v>Tracking</v>
      </c>
      <c r="I287">
        <f t="shared" si="67"/>
        <v>2538505</v>
      </c>
      <c r="J287">
        <f t="shared" si="68"/>
        <v>3602</v>
      </c>
      <c r="K287" s="4">
        <f t="shared" si="69"/>
        <v>3.5000000000000001E-3</v>
      </c>
      <c r="L287">
        <f t="shared" si="58"/>
        <v>2.5000000000000001E-2</v>
      </c>
      <c r="M287" s="4">
        <f t="shared" si="56"/>
        <v>12.607000000000001</v>
      </c>
      <c r="N287" s="4">
        <f t="shared" si="57"/>
        <v>90.050000000000011</v>
      </c>
    </row>
    <row r="288" spans="1:14">
      <c r="A288" t="str">
        <f t="shared" si="59"/>
        <v>almapbbdo:alp_nova-cielo-atualizado:display:consideracao:todos</v>
      </c>
      <c r="B288" t="str">
        <f t="shared" si="60"/>
        <v>afilio.com.br</v>
      </c>
      <c r="C288" t="str">
        <f t="shared" si="61"/>
        <v>afilio:marca:empreendedorismo:display:cpvisit:arroba-300x250:seg_ins_minizip-rita_taxa-zero:cidp116.2.1379:2</v>
      </c>
      <c r="D288" t="str">
        <f t="shared" si="62"/>
        <v>257225235</v>
      </c>
      <c r="E288" t="str">
        <f t="shared" si="63"/>
        <v>Dynamic Click</v>
      </c>
      <c r="F288" t="str">
        <f t="shared" si="64"/>
        <v>afilio:marca:empreendedorismo:display:cpvisit:arroba-300x250:seg_ins_minizip-rita_taxa-zero:cidp116.2.1379:2</v>
      </c>
      <c r="G288" t="str">
        <f t="shared" si="65"/>
        <v>452921070</v>
      </c>
      <c r="H288" t="str">
        <f t="shared" si="66"/>
        <v>Tracking</v>
      </c>
      <c r="I288">
        <f t="shared" si="67"/>
        <v>1391264</v>
      </c>
      <c r="J288">
        <f t="shared" si="68"/>
        <v>1768</v>
      </c>
      <c r="K288" s="4">
        <f t="shared" si="69"/>
        <v>3.5000000000000001E-3</v>
      </c>
      <c r="L288">
        <f t="shared" si="58"/>
        <v>2.5000000000000001E-2</v>
      </c>
      <c r="M288" s="4">
        <f t="shared" si="56"/>
        <v>6.1879999999999997</v>
      </c>
      <c r="N288" s="4">
        <f t="shared" si="57"/>
        <v>44.2</v>
      </c>
    </row>
    <row r="289" spans="1:14">
      <c r="A289" t="str">
        <f t="shared" si="59"/>
        <v>almapbbdo:alp_nova-cielo-atualizado:display:consideracao:todos</v>
      </c>
      <c r="B289" t="str">
        <f t="shared" si="60"/>
        <v>afilio.com.br</v>
      </c>
      <c r="C289" t="str">
        <f t="shared" si="61"/>
        <v>afilio:marca:empreendedorismo:display:cpvisit:arroba-300x250:seg_ins_mob-pedro_taxa-zero:cidp116.2.1378:2</v>
      </c>
      <c r="D289" t="str">
        <f t="shared" si="62"/>
        <v>257225238</v>
      </c>
      <c r="E289" t="str">
        <f t="shared" si="63"/>
        <v>Dynamic Click</v>
      </c>
      <c r="F289" t="str">
        <f t="shared" si="64"/>
        <v>afilio:marca:empreendedorismo:display:cpvisit:arroba-300x250:seg_ins_mob-pedro_taxa-zero:cidp116.2.1378:2</v>
      </c>
      <c r="G289" t="str">
        <f t="shared" si="65"/>
        <v>452921073</v>
      </c>
      <c r="H289" t="str">
        <f t="shared" si="66"/>
        <v>Tracking</v>
      </c>
      <c r="I289">
        <f t="shared" si="67"/>
        <v>1516608</v>
      </c>
      <c r="J289">
        <f t="shared" si="68"/>
        <v>2754</v>
      </c>
      <c r="K289" s="4">
        <f t="shared" si="69"/>
        <v>3.5000000000000001E-3</v>
      </c>
      <c r="L289">
        <f t="shared" si="58"/>
        <v>2.5000000000000001E-2</v>
      </c>
      <c r="M289" s="4">
        <f t="shared" si="56"/>
        <v>9.6389999999999993</v>
      </c>
      <c r="N289" s="4">
        <f t="shared" si="57"/>
        <v>68.850000000000009</v>
      </c>
    </row>
    <row r="290" spans="1:14">
      <c r="A290" t="str">
        <f t="shared" si="59"/>
        <v>almapbbdo:alp_nova-cielo-atualizado:display:consideracao:todos</v>
      </c>
      <c r="B290" t="str">
        <f t="shared" si="60"/>
        <v>afilio.com.br</v>
      </c>
      <c r="C290" t="str">
        <f t="shared" si="61"/>
        <v>afilio:marca:empreendedorismo:display:cpvisit:arroba-300x250:seg_ins_zip-danilo_taxa-zero:cidp116.2.1380:2</v>
      </c>
      <c r="D290" t="str">
        <f t="shared" si="62"/>
        <v>257225232</v>
      </c>
      <c r="E290" t="str">
        <f t="shared" si="63"/>
        <v>Dynamic Click</v>
      </c>
      <c r="F290" t="str">
        <f t="shared" si="64"/>
        <v>afilio:marca:empreendedorismo:display:cpvisit:arroba-300x250:seg_ins_zip-danilo_taxa-zero:cidp116.2.1380:2</v>
      </c>
      <c r="G290" t="str">
        <f t="shared" si="65"/>
        <v>452921067</v>
      </c>
      <c r="H290" t="str">
        <f t="shared" si="66"/>
        <v>Tracking</v>
      </c>
      <c r="I290">
        <f t="shared" si="67"/>
        <v>1315382</v>
      </c>
      <c r="J290">
        <f t="shared" si="68"/>
        <v>1807</v>
      </c>
      <c r="K290" s="4">
        <f t="shared" si="69"/>
        <v>3.5000000000000001E-3</v>
      </c>
      <c r="L290">
        <f t="shared" si="58"/>
        <v>2.5000000000000001E-2</v>
      </c>
      <c r="M290" s="4">
        <f t="shared" si="56"/>
        <v>6.3245000000000005</v>
      </c>
      <c r="N290" s="4">
        <f t="shared" si="57"/>
        <v>45.175000000000004</v>
      </c>
    </row>
    <row r="291" spans="1:14">
      <c r="A291" t="str">
        <f t="shared" si="59"/>
        <v>almapbbdo:alp_nova-cielo-atualizado:display:consideracao:todos</v>
      </c>
      <c r="B291" t="str">
        <f t="shared" si="60"/>
        <v>afilio.com.br</v>
      </c>
      <c r="C291" t="str">
        <f t="shared" si="61"/>
        <v>afilio:marca:empreendedorismo:display:cpvisit:super-banner-728x90:seg_ins_flash-marcello_taxa-zero:cidp116.2.1385:2</v>
      </c>
      <c r="D291" t="str">
        <f t="shared" si="62"/>
        <v>257225217</v>
      </c>
      <c r="E291" t="str">
        <f t="shared" si="63"/>
        <v>Dynamic Click</v>
      </c>
      <c r="F291" t="str">
        <f t="shared" si="64"/>
        <v>afilio:marca:empreendedorismo:display:cpvisit:super-banner-728x90:seg_ins_flash-marcello_taxa-zero:cidp116.2.1385:2</v>
      </c>
      <c r="G291" t="str">
        <f t="shared" si="65"/>
        <v>452921052</v>
      </c>
      <c r="H291" t="str">
        <f t="shared" si="66"/>
        <v>Tracking</v>
      </c>
      <c r="I291">
        <f t="shared" si="67"/>
        <v>1143624</v>
      </c>
      <c r="J291">
        <f t="shared" si="68"/>
        <v>503</v>
      </c>
      <c r="K291" s="4">
        <f t="shared" si="69"/>
        <v>3.5000000000000001E-3</v>
      </c>
      <c r="L291">
        <f t="shared" si="58"/>
        <v>2.5000000000000001E-2</v>
      </c>
      <c r="M291" s="4">
        <f t="shared" ref="M291:M354" si="70">IF(E291="Dynamic Click",J291*K291,K291*$I291/1000)</f>
        <v>1.7605</v>
      </c>
      <c r="N291" s="4">
        <f t="shared" ref="N291:N354" si="71">IF(E291="Dynamic Click",J291*L291,L291*$I291/1000)</f>
        <v>12.575000000000001</v>
      </c>
    </row>
    <row r="292" spans="1:14">
      <c r="A292" t="str">
        <f t="shared" si="59"/>
        <v>almapbbdo:alp_nova-cielo-atualizado:display:consideracao:todos</v>
      </c>
      <c r="B292" t="str">
        <f t="shared" si="60"/>
        <v>afilio.com.br</v>
      </c>
      <c r="C292" t="str">
        <f t="shared" si="61"/>
        <v>afilio:marca:empreendedorismo:display:cpvisit:super-banner-728x90:seg_ins_minizip-rita_taxa-zero:cidp116.2.1383:2</v>
      </c>
      <c r="D292" t="str">
        <f t="shared" si="62"/>
        <v>257225223</v>
      </c>
      <c r="E292" t="str">
        <f t="shared" si="63"/>
        <v>Dynamic Click</v>
      </c>
      <c r="F292" t="str">
        <f t="shared" si="64"/>
        <v>afilio:marca:empreendedorismo:display:cpvisit:super-banner-728x90:seg_ins_minizip-rita_taxa-zero:cidp116.2.1383:2</v>
      </c>
      <c r="G292" t="str">
        <f t="shared" si="65"/>
        <v>452921058</v>
      </c>
      <c r="H292" t="str">
        <f t="shared" si="66"/>
        <v>Tracking</v>
      </c>
      <c r="I292">
        <f t="shared" si="67"/>
        <v>2719097</v>
      </c>
      <c r="J292">
        <f t="shared" si="68"/>
        <v>754</v>
      </c>
      <c r="K292" s="4">
        <f t="shared" si="69"/>
        <v>3.5000000000000001E-3</v>
      </c>
      <c r="L292">
        <f t="shared" si="58"/>
        <v>2.5000000000000001E-2</v>
      </c>
      <c r="M292" s="4">
        <f t="shared" si="70"/>
        <v>2.6390000000000002</v>
      </c>
      <c r="N292" s="4">
        <f t="shared" si="71"/>
        <v>18.850000000000001</v>
      </c>
    </row>
    <row r="293" spans="1:14">
      <c r="A293" t="str">
        <f t="shared" si="59"/>
        <v>almapbbdo:alp_nova-cielo-atualizado:display:consideracao:todos</v>
      </c>
      <c r="B293" t="str">
        <f t="shared" si="60"/>
        <v>afilio.com.br</v>
      </c>
      <c r="C293" t="str">
        <f t="shared" si="61"/>
        <v>afilio:marca:empreendedorismo:display:cpvisit:super-banner-728x90:seg_ins_mob-pedro_taxa-zero:cidp116.2.1382:2</v>
      </c>
      <c r="D293" t="str">
        <f t="shared" si="62"/>
        <v>257225226</v>
      </c>
      <c r="E293" t="str">
        <f t="shared" si="63"/>
        <v>Dynamic Click</v>
      </c>
      <c r="F293" t="str">
        <f t="shared" si="64"/>
        <v>afilio:marca:empreendedorismo:display:cpvisit:super-banner-728x90:seg_ins_mob-pedro_taxa-zero:cidp116.2.1382:2</v>
      </c>
      <c r="G293" t="str">
        <f t="shared" si="65"/>
        <v>452921061</v>
      </c>
      <c r="H293" t="str">
        <f t="shared" si="66"/>
        <v>Tracking</v>
      </c>
      <c r="I293">
        <f t="shared" si="67"/>
        <v>1180086</v>
      </c>
      <c r="J293">
        <f t="shared" si="68"/>
        <v>507</v>
      </c>
      <c r="K293" s="4">
        <f t="shared" si="69"/>
        <v>3.5000000000000001E-3</v>
      </c>
      <c r="L293">
        <f t="shared" si="58"/>
        <v>2.5000000000000001E-2</v>
      </c>
      <c r="M293" s="4">
        <f t="shared" si="70"/>
        <v>1.7745</v>
      </c>
      <c r="N293" s="4">
        <f t="shared" si="71"/>
        <v>12.675000000000001</v>
      </c>
    </row>
    <row r="294" spans="1:14">
      <c r="A294" t="str">
        <f t="shared" si="59"/>
        <v>almapbbdo:alp_nova-cielo-atualizado:display:consideracao:todos</v>
      </c>
      <c r="B294" t="str">
        <f t="shared" si="60"/>
        <v>afilio.com.br</v>
      </c>
      <c r="C294" t="str">
        <f t="shared" si="61"/>
        <v>afilio:marca:empreendedorismo:display:cpvisit:super-banner-728x90:seg_ins_zip-danilo_taxa-zero:cidp116.2.1384:2</v>
      </c>
      <c r="D294" t="str">
        <f t="shared" si="62"/>
        <v>257225220</v>
      </c>
      <c r="E294" t="str">
        <f t="shared" si="63"/>
        <v>Dynamic Click</v>
      </c>
      <c r="F294" t="str">
        <f t="shared" si="64"/>
        <v>afilio:marca:empreendedorismo:display:cpvisit:super-banner-728x90:seg_ins_zip-danilo_taxa-zero:cidp116.2.1384:2</v>
      </c>
      <c r="G294" t="str">
        <f t="shared" si="65"/>
        <v>452921055</v>
      </c>
      <c r="H294" t="str">
        <f t="shared" si="66"/>
        <v>Tracking</v>
      </c>
      <c r="I294">
        <f t="shared" si="67"/>
        <v>3482964</v>
      </c>
      <c r="J294">
        <f t="shared" si="68"/>
        <v>935</v>
      </c>
      <c r="K294" s="4">
        <f t="shared" si="69"/>
        <v>3.5000000000000001E-3</v>
      </c>
      <c r="L294">
        <f t="shared" si="58"/>
        <v>2.5000000000000001E-2</v>
      </c>
      <c r="M294" s="4">
        <f t="shared" si="70"/>
        <v>3.2725</v>
      </c>
      <c r="N294" s="4">
        <f t="shared" si="71"/>
        <v>23.375</v>
      </c>
    </row>
    <row r="295" spans="1:14">
      <c r="A295" t="str">
        <f t="shared" si="59"/>
        <v>almapbbdo:alp_nova-cielo-atualizado:display:consideracao:todos</v>
      </c>
      <c r="B295" t="str">
        <f t="shared" si="60"/>
        <v>afilio.com.br</v>
      </c>
      <c r="C295" t="str">
        <f t="shared" si="61"/>
        <v>afilio:marca:negocios:display:cpvisit:arranha-ceu-120x600:seg_ins_flash-marcello_taxa-zero:cidp116.2.1448:2</v>
      </c>
      <c r="D295" t="str">
        <f t="shared" si="62"/>
        <v>257687490</v>
      </c>
      <c r="E295" t="str">
        <f t="shared" si="63"/>
        <v>Dynamic Click</v>
      </c>
      <c r="F295" t="str">
        <f t="shared" si="64"/>
        <v>afilio:marca:negocios:display:cpvisit:arranha-ceu-120x600:seg_ins_flash-marcello_taxa-zero:cidp116.2.1448:2</v>
      </c>
      <c r="G295" t="str">
        <f t="shared" si="65"/>
        <v>453394850</v>
      </c>
      <c r="H295" t="str">
        <f t="shared" si="66"/>
        <v>Tracking</v>
      </c>
      <c r="I295">
        <f t="shared" si="67"/>
        <v>808</v>
      </c>
      <c r="J295">
        <f t="shared" si="68"/>
        <v>1</v>
      </c>
      <c r="K295" s="4">
        <f t="shared" si="69"/>
        <v>3.5000000000000001E-3</v>
      </c>
      <c r="L295">
        <f t="shared" si="58"/>
        <v>2.5000000000000001E-2</v>
      </c>
      <c r="M295" s="4">
        <f t="shared" si="70"/>
        <v>3.5000000000000001E-3</v>
      </c>
      <c r="N295" s="4">
        <f t="shared" si="71"/>
        <v>2.5000000000000001E-2</v>
      </c>
    </row>
    <row r="296" spans="1:14">
      <c r="A296" t="str">
        <f t="shared" si="59"/>
        <v>almapbbdo:alp_nova-cielo-atualizado:display:consideracao:todos</v>
      </c>
      <c r="B296" t="str">
        <f t="shared" si="60"/>
        <v>afilio.com.br</v>
      </c>
      <c r="C296" t="str">
        <f t="shared" si="61"/>
        <v>afilio:marca:negocios:display:cpvisit:arranha-ceu-120x600:seg_ins_minizip-rita_taxa-zero:cidp116.2.1446:2</v>
      </c>
      <c r="D296" t="str">
        <f t="shared" si="62"/>
        <v>257687496</v>
      </c>
      <c r="E296" t="str">
        <f t="shared" si="63"/>
        <v>Dynamic Click</v>
      </c>
      <c r="F296" t="str">
        <f t="shared" si="64"/>
        <v>afilio:marca:negocios:display:cpvisit:arranha-ceu-120x600:seg_ins_minizip-rita_taxa-zero:cidp116.2.1446:2</v>
      </c>
      <c r="G296" t="str">
        <f t="shared" si="65"/>
        <v>453394856</v>
      </c>
      <c r="H296" t="str">
        <f t="shared" si="66"/>
        <v>Tracking</v>
      </c>
      <c r="I296">
        <f t="shared" si="67"/>
        <v>958</v>
      </c>
      <c r="J296">
        <f t="shared" si="68"/>
        <v>3</v>
      </c>
      <c r="K296" s="4">
        <f t="shared" si="69"/>
        <v>3.5000000000000001E-3</v>
      </c>
      <c r="L296">
        <f t="shared" si="58"/>
        <v>2.5000000000000001E-2</v>
      </c>
      <c r="M296" s="4">
        <f t="shared" si="70"/>
        <v>1.0500000000000001E-2</v>
      </c>
      <c r="N296" s="4">
        <f t="shared" si="71"/>
        <v>7.5000000000000011E-2</v>
      </c>
    </row>
    <row r="297" spans="1:14">
      <c r="A297" t="str">
        <f t="shared" si="59"/>
        <v>almapbbdo:alp_nova-cielo-atualizado:display:consideracao:todos</v>
      </c>
      <c r="B297" t="str">
        <f t="shared" si="60"/>
        <v>afilio.com.br</v>
      </c>
      <c r="C297" t="str">
        <f t="shared" si="61"/>
        <v>afilio:marca:negocios:display:cpvisit:arranha-ceu-120x600:seg_ins_mob-pedro_taxa-zero:cidp116.2.1445:2</v>
      </c>
      <c r="D297" t="str">
        <f t="shared" si="62"/>
        <v>257687499</v>
      </c>
      <c r="E297" t="str">
        <f t="shared" si="63"/>
        <v>Dynamic Click</v>
      </c>
      <c r="F297" t="str">
        <f t="shared" si="64"/>
        <v>afilio:marca:negocios:display:cpvisit:arranha-ceu-120x600:seg_ins_mob-pedro_taxa-zero:cidp116.2.1445:2</v>
      </c>
      <c r="G297" t="str">
        <f t="shared" si="65"/>
        <v>453394859</v>
      </c>
      <c r="H297" t="str">
        <f t="shared" si="66"/>
        <v>Tracking</v>
      </c>
      <c r="I297">
        <f t="shared" si="67"/>
        <v>17378</v>
      </c>
      <c r="J297">
        <f t="shared" si="68"/>
        <v>2</v>
      </c>
      <c r="K297" s="4">
        <f t="shared" si="69"/>
        <v>3.5000000000000001E-3</v>
      </c>
      <c r="L297">
        <f t="shared" si="58"/>
        <v>2.5000000000000001E-2</v>
      </c>
      <c r="M297" s="4">
        <f t="shared" si="70"/>
        <v>7.0000000000000001E-3</v>
      </c>
      <c r="N297" s="4">
        <f t="shared" si="71"/>
        <v>0.05</v>
      </c>
    </row>
    <row r="298" spans="1:14">
      <c r="A298" t="str">
        <f t="shared" si="59"/>
        <v>almapbbdo:alp_nova-cielo-atualizado:display:consideracao:todos</v>
      </c>
      <c r="B298" t="str">
        <f t="shared" si="60"/>
        <v>afilio.com.br</v>
      </c>
      <c r="C298" t="str">
        <f t="shared" si="61"/>
        <v>afilio:marca:negocios:display:cpvisit:arranha-ceu-120x600:seg_ins_zip-danilo_taxa-zero:cidp116.2.1447:2</v>
      </c>
      <c r="D298" t="str">
        <f t="shared" si="62"/>
        <v>257687493</v>
      </c>
      <c r="E298" t="str">
        <f t="shared" si="63"/>
        <v>Dynamic Click</v>
      </c>
      <c r="F298" t="str">
        <f t="shared" si="64"/>
        <v>afilio:marca:negocios:display:cpvisit:arranha-ceu-120x600:seg_ins_zip-danilo_taxa-zero:cidp116.2.1447:2</v>
      </c>
      <c r="G298" t="str">
        <f t="shared" si="65"/>
        <v>453394853</v>
      </c>
      <c r="H298" t="str">
        <f t="shared" si="66"/>
        <v>Tracking</v>
      </c>
      <c r="I298">
        <f t="shared" si="67"/>
        <v>3027</v>
      </c>
      <c r="J298">
        <f t="shared" si="68"/>
        <v>1</v>
      </c>
      <c r="K298" s="4">
        <f t="shared" si="69"/>
        <v>3.5000000000000001E-3</v>
      </c>
      <c r="L298">
        <f t="shared" si="58"/>
        <v>2.5000000000000001E-2</v>
      </c>
      <c r="M298" s="4">
        <f t="shared" si="70"/>
        <v>3.5000000000000001E-3</v>
      </c>
      <c r="N298" s="4">
        <f t="shared" si="71"/>
        <v>2.5000000000000001E-2</v>
      </c>
    </row>
    <row r="299" spans="1:14">
      <c r="A299" t="str">
        <f t="shared" si="59"/>
        <v>almapbbdo:alp_nova-cielo-atualizado:display:consideracao:todos</v>
      </c>
      <c r="B299" t="str">
        <f t="shared" si="60"/>
        <v>afilio.com.br</v>
      </c>
      <c r="C299" t="str">
        <f t="shared" si="61"/>
        <v>afilio:marca:negocios:display:cpvisit:arranha-ceu-160x600:seg_ins_flash-marcello_taxa-zero:cidp116.2.1464:2</v>
      </c>
      <c r="D299" t="str">
        <f t="shared" si="62"/>
        <v>257687442</v>
      </c>
      <c r="E299" t="str">
        <f t="shared" si="63"/>
        <v>Dynamic Click</v>
      </c>
      <c r="F299" t="str">
        <f t="shared" si="64"/>
        <v>afilio:marca:negocios:display:cpvisit:arranha-ceu-160x600:seg_ins_flash-marcello_taxa-zero:cidp116.2.1464:2</v>
      </c>
      <c r="G299" t="str">
        <f t="shared" si="65"/>
        <v>453388802</v>
      </c>
      <c r="H299" t="str">
        <f t="shared" si="66"/>
        <v>Tracking</v>
      </c>
      <c r="I299">
        <f t="shared" si="67"/>
        <v>0</v>
      </c>
      <c r="J299">
        <f t="shared" si="68"/>
        <v>1</v>
      </c>
      <c r="K299" s="4">
        <f t="shared" si="69"/>
        <v>3.5000000000000001E-3</v>
      </c>
      <c r="L299">
        <f t="shared" si="58"/>
        <v>2.5000000000000001E-2</v>
      </c>
      <c r="M299" s="4">
        <f t="shared" si="70"/>
        <v>3.5000000000000001E-3</v>
      </c>
      <c r="N299" s="4">
        <f t="shared" si="71"/>
        <v>2.5000000000000001E-2</v>
      </c>
    </row>
    <row r="300" spans="1:14">
      <c r="A300" t="str">
        <f t="shared" si="59"/>
        <v>almapbbdo:alp_nova-cielo-atualizado:display:consideracao:todos</v>
      </c>
      <c r="B300" t="str">
        <f t="shared" si="60"/>
        <v>afilio.com.br</v>
      </c>
      <c r="C300" t="str">
        <f t="shared" si="61"/>
        <v>afilio:marca:negocios:display:cpvisit:arranha-ceu-160x600:seg_ins_minizip-rita_taxa-zero:cidp116.2.1462:2</v>
      </c>
      <c r="D300" t="str">
        <f t="shared" si="62"/>
        <v>257687448</v>
      </c>
      <c r="E300" t="str">
        <f t="shared" si="63"/>
        <v>Dynamic Click</v>
      </c>
      <c r="F300" t="str">
        <f t="shared" si="64"/>
        <v>afilio:marca:negocios:display:cpvisit:arranha-ceu-160x600:seg_ins_minizip-rita_taxa-zero:cidp116.2.1462:2</v>
      </c>
      <c r="G300" t="str">
        <f t="shared" si="65"/>
        <v>453394808</v>
      </c>
      <c r="H300" t="str">
        <f t="shared" si="66"/>
        <v>Tracking</v>
      </c>
      <c r="I300">
        <f t="shared" si="67"/>
        <v>0</v>
      </c>
      <c r="J300">
        <f t="shared" si="68"/>
        <v>1</v>
      </c>
      <c r="K300" s="4">
        <f t="shared" si="69"/>
        <v>3.5000000000000001E-3</v>
      </c>
      <c r="L300">
        <f t="shared" ref="L300:L363" si="72">VLOOKUP(E300,tabela,3,FALSE)</f>
        <v>2.5000000000000001E-2</v>
      </c>
      <c r="M300" s="4">
        <f t="shared" si="70"/>
        <v>3.5000000000000001E-3</v>
      </c>
      <c r="N300" s="4">
        <f t="shared" si="71"/>
        <v>2.5000000000000001E-2</v>
      </c>
    </row>
    <row r="301" spans="1:14">
      <c r="A301" t="str">
        <f t="shared" si="59"/>
        <v>almapbbdo:alp_nova-cielo-atualizado:display:consideracao:todos</v>
      </c>
      <c r="B301" t="str">
        <f t="shared" si="60"/>
        <v>afilio.com.br</v>
      </c>
      <c r="C301" t="str">
        <f t="shared" si="61"/>
        <v>afilio:marca:negocios:display:cpvisit:arranha-ceu-160x600:seg_ins_mob-pedro_taxa-zero:cidp116.2.1461:2</v>
      </c>
      <c r="D301" t="str">
        <f t="shared" si="62"/>
        <v>257687451</v>
      </c>
      <c r="E301" t="str">
        <f t="shared" si="63"/>
        <v>Dynamic Click</v>
      </c>
      <c r="F301" t="str">
        <f t="shared" si="64"/>
        <v>afilio:marca:negocios:display:cpvisit:arranha-ceu-160x600:seg_ins_mob-pedro_taxa-zero:cidp116.2.1461:2</v>
      </c>
      <c r="G301" t="str">
        <f t="shared" si="65"/>
        <v>453394811</v>
      </c>
      <c r="H301" t="str">
        <f t="shared" si="66"/>
        <v>Tracking</v>
      </c>
      <c r="I301">
        <f t="shared" si="67"/>
        <v>0</v>
      </c>
      <c r="J301">
        <f t="shared" si="68"/>
        <v>1</v>
      </c>
      <c r="K301" s="4">
        <f t="shared" si="69"/>
        <v>3.5000000000000001E-3</v>
      </c>
      <c r="L301">
        <f t="shared" si="72"/>
        <v>2.5000000000000001E-2</v>
      </c>
      <c r="M301" s="4">
        <f t="shared" si="70"/>
        <v>3.5000000000000001E-3</v>
      </c>
      <c r="N301" s="4">
        <f t="shared" si="71"/>
        <v>2.5000000000000001E-2</v>
      </c>
    </row>
    <row r="302" spans="1:14">
      <c r="A302" t="str">
        <f t="shared" si="59"/>
        <v>almapbbdo:alp_nova-cielo-atualizado:display:consideracao:todos</v>
      </c>
      <c r="B302" t="str">
        <f t="shared" si="60"/>
        <v>afilio.com.br</v>
      </c>
      <c r="C302" t="str">
        <f t="shared" si="61"/>
        <v>afilio:marca:negocios:display:cpvisit:arranha-ceu-320x50:seg_ins_flash-marcello_taxa-zero:cidp116.2.1480:2</v>
      </c>
      <c r="D302" t="str">
        <f t="shared" si="62"/>
        <v>257687394</v>
      </c>
      <c r="E302" t="str">
        <f t="shared" si="63"/>
        <v>Dynamic Click</v>
      </c>
      <c r="F302" t="str">
        <f t="shared" si="64"/>
        <v>afilio:marca:negocios:display:cpvisit:arranha-ceu-320x50:seg_ins_flash-marcello_taxa-zero:cidp116.2.1480:2</v>
      </c>
      <c r="G302" t="str">
        <f t="shared" si="65"/>
        <v>453388754</v>
      </c>
      <c r="H302" t="str">
        <f t="shared" si="66"/>
        <v>Tracking</v>
      </c>
      <c r="I302">
        <f t="shared" si="67"/>
        <v>873149</v>
      </c>
      <c r="J302">
        <f t="shared" si="68"/>
        <v>506</v>
      </c>
      <c r="K302" s="4">
        <f t="shared" si="69"/>
        <v>3.5000000000000001E-3</v>
      </c>
      <c r="L302">
        <f t="shared" si="72"/>
        <v>2.5000000000000001E-2</v>
      </c>
      <c r="M302" s="4">
        <f t="shared" si="70"/>
        <v>1.7710000000000001</v>
      </c>
      <c r="N302" s="4">
        <f t="shared" si="71"/>
        <v>12.65</v>
      </c>
    </row>
    <row r="303" spans="1:14">
      <c r="A303" t="str">
        <f t="shared" si="59"/>
        <v>almapbbdo:alp_nova-cielo-atualizado:display:consideracao:todos</v>
      </c>
      <c r="B303" t="str">
        <f t="shared" si="60"/>
        <v>afilio.com.br</v>
      </c>
      <c r="C303" t="str">
        <f t="shared" si="61"/>
        <v>afilio:marca:negocios:display:cpvisit:arranha-ceu-320x50:seg_ins_minizip-rita_taxa-zero:cidp116.2.1478:2</v>
      </c>
      <c r="D303" t="str">
        <f t="shared" si="62"/>
        <v>257687400</v>
      </c>
      <c r="E303" t="str">
        <f t="shared" si="63"/>
        <v>Dynamic Click</v>
      </c>
      <c r="F303" t="str">
        <f t="shared" si="64"/>
        <v>afilio:marca:negocios:display:cpvisit:arranha-ceu-320x50:seg_ins_minizip-rita_taxa-zero:cidp116.2.1478:2</v>
      </c>
      <c r="G303" t="str">
        <f t="shared" si="65"/>
        <v>453388760</v>
      </c>
      <c r="H303" t="str">
        <f t="shared" si="66"/>
        <v>Tracking</v>
      </c>
      <c r="I303">
        <f t="shared" si="67"/>
        <v>745885</v>
      </c>
      <c r="J303">
        <f t="shared" si="68"/>
        <v>559</v>
      </c>
      <c r="K303" s="4">
        <f t="shared" si="69"/>
        <v>3.5000000000000001E-3</v>
      </c>
      <c r="L303">
        <f t="shared" si="72"/>
        <v>2.5000000000000001E-2</v>
      </c>
      <c r="M303" s="4">
        <f t="shared" si="70"/>
        <v>1.9565000000000001</v>
      </c>
      <c r="N303" s="4">
        <f t="shared" si="71"/>
        <v>13.975000000000001</v>
      </c>
    </row>
    <row r="304" spans="1:14">
      <c r="A304" t="str">
        <f t="shared" si="59"/>
        <v>almapbbdo:alp_nova-cielo-atualizado:display:consideracao:todos</v>
      </c>
      <c r="B304" t="str">
        <f t="shared" si="60"/>
        <v>afilio.com.br</v>
      </c>
      <c r="C304" t="str">
        <f t="shared" si="61"/>
        <v>afilio:marca:negocios:display:cpvisit:arranha-ceu-320x50:seg_ins_mob-pedro_taxa-zero:cidp116.2.1477:2</v>
      </c>
      <c r="D304" t="str">
        <f t="shared" si="62"/>
        <v>257687403</v>
      </c>
      <c r="E304" t="str">
        <f t="shared" si="63"/>
        <v>Dynamic Click</v>
      </c>
      <c r="F304" t="str">
        <f t="shared" si="64"/>
        <v>afilio:marca:negocios:display:cpvisit:arranha-ceu-320x50:seg_ins_mob-pedro_taxa-zero:cidp116.2.1477:2</v>
      </c>
      <c r="G304" t="str">
        <f t="shared" si="65"/>
        <v>453388763</v>
      </c>
      <c r="H304" t="str">
        <f t="shared" si="66"/>
        <v>Tracking</v>
      </c>
      <c r="I304">
        <f t="shared" si="67"/>
        <v>840260</v>
      </c>
      <c r="J304">
        <f t="shared" si="68"/>
        <v>571</v>
      </c>
      <c r="K304" s="4">
        <f t="shared" si="69"/>
        <v>3.5000000000000001E-3</v>
      </c>
      <c r="L304">
        <f t="shared" si="72"/>
        <v>2.5000000000000001E-2</v>
      </c>
      <c r="M304" s="4">
        <f t="shared" si="70"/>
        <v>1.9984999999999999</v>
      </c>
      <c r="N304" s="4">
        <f t="shared" si="71"/>
        <v>14.275</v>
      </c>
    </row>
    <row r="305" spans="1:14">
      <c r="A305" t="str">
        <f t="shared" si="59"/>
        <v>almapbbdo:alp_nova-cielo-atualizado:display:consideracao:todos</v>
      </c>
      <c r="B305" t="str">
        <f t="shared" si="60"/>
        <v>afilio.com.br</v>
      </c>
      <c r="C305" t="str">
        <f t="shared" si="61"/>
        <v>afilio:marca:negocios:display:cpvisit:arranha-ceu-320x50:seg_ins_zip-danilo_taxa-zero:cidp116.2.1479:2</v>
      </c>
      <c r="D305" t="str">
        <f t="shared" si="62"/>
        <v>257687397</v>
      </c>
      <c r="E305" t="str">
        <f t="shared" si="63"/>
        <v>Dynamic Click</v>
      </c>
      <c r="F305" t="str">
        <f t="shared" si="64"/>
        <v>afilio:marca:negocios:display:cpvisit:arranha-ceu-320x50:seg_ins_zip-danilo_taxa-zero:cidp116.2.1479:2</v>
      </c>
      <c r="G305" t="str">
        <f t="shared" si="65"/>
        <v>453388757</v>
      </c>
      <c r="H305" t="str">
        <f t="shared" si="66"/>
        <v>Tracking</v>
      </c>
      <c r="I305">
        <f t="shared" si="67"/>
        <v>863870</v>
      </c>
      <c r="J305">
        <f t="shared" si="68"/>
        <v>683</v>
      </c>
      <c r="K305" s="4">
        <f t="shared" si="69"/>
        <v>3.5000000000000001E-3</v>
      </c>
      <c r="L305">
        <f t="shared" si="72"/>
        <v>2.5000000000000001E-2</v>
      </c>
      <c r="M305" s="4">
        <f t="shared" si="70"/>
        <v>2.3904999999999998</v>
      </c>
      <c r="N305" s="4">
        <f t="shared" si="71"/>
        <v>17.074999999999999</v>
      </c>
    </row>
    <row r="306" spans="1:14">
      <c r="A306" t="str">
        <f t="shared" si="59"/>
        <v>almapbbdo:alp_nova-cielo-atualizado:display:consideracao:todos</v>
      </c>
      <c r="B306" t="str">
        <f t="shared" si="60"/>
        <v>afilio.com.br</v>
      </c>
      <c r="C306" t="str">
        <f t="shared" si="61"/>
        <v>afilio:marca:negocios:display:cpvisit:arroba-300x250:seg_ins_flash-marcello_taxa-zero:cidp116.2.1373:2</v>
      </c>
      <c r="D306" t="str">
        <f t="shared" si="62"/>
        <v>257225253</v>
      </c>
      <c r="E306" t="str">
        <f t="shared" si="63"/>
        <v>Dynamic Click</v>
      </c>
      <c r="F306" t="str">
        <f t="shared" si="64"/>
        <v>afilio:marca:negocios:display:cpvisit:arroba-300x250:seg_ins_flash-marcello_taxa-zero:cidp116.2.1373:2</v>
      </c>
      <c r="G306" t="str">
        <f t="shared" si="65"/>
        <v>452921088</v>
      </c>
      <c r="H306" t="str">
        <f t="shared" si="66"/>
        <v>Tracking</v>
      </c>
      <c r="I306">
        <f t="shared" si="67"/>
        <v>2120038</v>
      </c>
      <c r="J306">
        <f t="shared" si="68"/>
        <v>3105</v>
      </c>
      <c r="K306" s="4">
        <f t="shared" si="69"/>
        <v>3.5000000000000001E-3</v>
      </c>
      <c r="L306">
        <f t="shared" si="72"/>
        <v>2.5000000000000001E-2</v>
      </c>
      <c r="M306" s="4">
        <f t="shared" si="70"/>
        <v>10.8675</v>
      </c>
      <c r="N306" s="4">
        <f t="shared" si="71"/>
        <v>77.625</v>
      </c>
    </row>
    <row r="307" spans="1:14">
      <c r="A307" t="str">
        <f t="shared" si="59"/>
        <v>almapbbdo:alp_nova-cielo-atualizado:display:consideracao:todos</v>
      </c>
      <c r="B307" t="str">
        <f t="shared" si="60"/>
        <v>afilio.com.br</v>
      </c>
      <c r="C307" t="str">
        <f t="shared" si="61"/>
        <v>afilio:marca:negocios:display:cpvisit:arroba-300x250:seg_ins_minizip-rita_taxa-zero:cidp116.2.1371:2</v>
      </c>
      <c r="D307" t="str">
        <f t="shared" si="62"/>
        <v>257225259</v>
      </c>
      <c r="E307" t="str">
        <f t="shared" si="63"/>
        <v>Dynamic Click</v>
      </c>
      <c r="F307" t="str">
        <f t="shared" si="64"/>
        <v>afilio:marca:negocios:display:cpvisit:arroba-300x250:seg_ins_minizip-rita_taxa-zero:cidp116.2.1371:2</v>
      </c>
      <c r="G307" t="str">
        <f t="shared" si="65"/>
        <v>452921094</v>
      </c>
      <c r="H307" t="str">
        <f t="shared" si="66"/>
        <v>Tracking</v>
      </c>
      <c r="I307">
        <f t="shared" si="67"/>
        <v>1456699</v>
      </c>
      <c r="J307">
        <f t="shared" si="68"/>
        <v>1914</v>
      </c>
      <c r="K307" s="4">
        <f t="shared" si="69"/>
        <v>3.5000000000000001E-3</v>
      </c>
      <c r="L307">
        <f t="shared" si="72"/>
        <v>2.5000000000000001E-2</v>
      </c>
      <c r="M307" s="4">
        <f t="shared" si="70"/>
        <v>6.6989999999999998</v>
      </c>
      <c r="N307" s="4">
        <f t="shared" si="71"/>
        <v>47.85</v>
      </c>
    </row>
    <row r="308" spans="1:14">
      <c r="A308" t="str">
        <f t="shared" si="59"/>
        <v>almapbbdo:alp_nova-cielo-atualizado:display:consideracao:todos</v>
      </c>
      <c r="B308" t="str">
        <f t="shared" si="60"/>
        <v>afilio.com.br</v>
      </c>
      <c r="C308" t="str">
        <f t="shared" si="61"/>
        <v>afilio:marca:negocios:display:cpvisit:arroba-300x250:seg_ins_mob-pedro_taxa-zero:cidp116.2.1370:2</v>
      </c>
      <c r="D308" t="str">
        <f t="shared" si="62"/>
        <v>257225262</v>
      </c>
      <c r="E308" t="str">
        <f t="shared" si="63"/>
        <v>Dynamic Click</v>
      </c>
      <c r="F308" t="str">
        <f t="shared" si="64"/>
        <v>afilio:marca:negocios:display:cpvisit:arroba-300x250:seg_ins_mob-pedro_taxa-zero:cidp116.2.1370:2</v>
      </c>
      <c r="G308" t="str">
        <f t="shared" si="65"/>
        <v>452921097</v>
      </c>
      <c r="H308" t="str">
        <f t="shared" si="66"/>
        <v>Tracking</v>
      </c>
      <c r="I308">
        <f t="shared" si="67"/>
        <v>1577605</v>
      </c>
      <c r="J308">
        <f t="shared" si="68"/>
        <v>2257</v>
      </c>
      <c r="K308" s="4">
        <f t="shared" si="69"/>
        <v>3.5000000000000001E-3</v>
      </c>
      <c r="L308">
        <f t="shared" si="72"/>
        <v>2.5000000000000001E-2</v>
      </c>
      <c r="M308" s="4">
        <f t="shared" si="70"/>
        <v>7.8994999999999997</v>
      </c>
      <c r="N308" s="4">
        <f t="shared" si="71"/>
        <v>56.425000000000004</v>
      </c>
    </row>
    <row r="309" spans="1:14">
      <c r="A309" t="str">
        <f t="shared" si="59"/>
        <v>almapbbdo:alp_nova-cielo-atualizado:display:consideracao:todos</v>
      </c>
      <c r="B309" t="str">
        <f t="shared" si="60"/>
        <v>afilio.com.br</v>
      </c>
      <c r="C309" t="str">
        <f t="shared" si="61"/>
        <v>afilio:marca:negocios:display:cpvisit:arroba-300x250:seg_ins_zip-danilo_taxa-zero:cidp116.2.1372:2</v>
      </c>
      <c r="D309" t="str">
        <f t="shared" si="62"/>
        <v>257225256</v>
      </c>
      <c r="E309" t="str">
        <f t="shared" si="63"/>
        <v>Dynamic Click</v>
      </c>
      <c r="F309" t="str">
        <f t="shared" si="64"/>
        <v>afilio:marca:negocios:display:cpvisit:arroba-300x250:seg_ins_zip-danilo_taxa-zero:cidp116.2.1372:2</v>
      </c>
      <c r="G309" t="str">
        <f t="shared" si="65"/>
        <v>452921091</v>
      </c>
      <c r="H309" t="str">
        <f t="shared" si="66"/>
        <v>Tracking</v>
      </c>
      <c r="I309">
        <f t="shared" si="67"/>
        <v>1430176</v>
      </c>
      <c r="J309">
        <f t="shared" si="68"/>
        <v>7315</v>
      </c>
      <c r="K309" s="4">
        <f t="shared" si="69"/>
        <v>3.5000000000000001E-3</v>
      </c>
      <c r="L309">
        <f t="shared" si="72"/>
        <v>2.5000000000000001E-2</v>
      </c>
      <c r="M309" s="4">
        <f t="shared" si="70"/>
        <v>25.602499999999999</v>
      </c>
      <c r="N309" s="4">
        <f t="shared" si="71"/>
        <v>182.875</v>
      </c>
    </row>
    <row r="310" spans="1:14">
      <c r="A310" t="str">
        <f t="shared" si="59"/>
        <v>almapbbdo:alp_nova-cielo-atualizado:display:consideracao:todos</v>
      </c>
      <c r="B310" t="str">
        <f t="shared" si="60"/>
        <v>afilio.com.br</v>
      </c>
      <c r="C310" t="str">
        <f t="shared" si="61"/>
        <v>afilio:marca:negocios:display:cpvisit:super-banner-728x90:seg_ins_flash-marcello_taxa-zero:cidp116.2.1377:2</v>
      </c>
      <c r="D310" t="str">
        <f t="shared" si="62"/>
        <v>257225241</v>
      </c>
      <c r="E310" t="str">
        <f t="shared" si="63"/>
        <v>Dynamic Click</v>
      </c>
      <c r="F310" t="str">
        <f t="shared" si="64"/>
        <v>afilio:marca:negocios:display:cpvisit:super-banner-728x90:seg_ins_flash-marcello_taxa-zero:cidp116.2.1377:2</v>
      </c>
      <c r="G310" t="str">
        <f t="shared" si="65"/>
        <v>452921076</v>
      </c>
      <c r="H310" t="str">
        <f t="shared" si="66"/>
        <v>Tracking</v>
      </c>
      <c r="I310">
        <f t="shared" si="67"/>
        <v>1026891</v>
      </c>
      <c r="J310">
        <f t="shared" si="68"/>
        <v>432</v>
      </c>
      <c r="K310" s="4">
        <f t="shared" si="69"/>
        <v>3.5000000000000001E-3</v>
      </c>
      <c r="L310">
        <f t="shared" si="72"/>
        <v>2.5000000000000001E-2</v>
      </c>
      <c r="M310" s="4">
        <f t="shared" si="70"/>
        <v>1.512</v>
      </c>
      <c r="N310" s="4">
        <f t="shared" si="71"/>
        <v>10.8</v>
      </c>
    </row>
    <row r="311" spans="1:14">
      <c r="A311" t="str">
        <f t="shared" si="59"/>
        <v>almapbbdo:alp_nova-cielo-atualizado:display:consideracao:todos</v>
      </c>
      <c r="B311" t="str">
        <f t="shared" si="60"/>
        <v>afilio.com.br</v>
      </c>
      <c r="C311" t="str">
        <f t="shared" si="61"/>
        <v>afilio:marca:negocios:display:cpvisit:super-banner-728x90:seg_ins_minizip-rita_taxa-zero:cidp116.2.1375:2</v>
      </c>
      <c r="D311" t="str">
        <f t="shared" si="62"/>
        <v>257225247</v>
      </c>
      <c r="E311" t="str">
        <f t="shared" si="63"/>
        <v>Dynamic Click</v>
      </c>
      <c r="F311" t="str">
        <f t="shared" si="64"/>
        <v>afilio:marca:negocios:display:cpvisit:super-banner-728x90:seg_ins_minizip-rita_taxa-zero:cidp116.2.1375:2</v>
      </c>
      <c r="G311" t="str">
        <f t="shared" si="65"/>
        <v>452921082</v>
      </c>
      <c r="H311" t="str">
        <f t="shared" si="66"/>
        <v>Tracking</v>
      </c>
      <c r="I311">
        <f t="shared" si="67"/>
        <v>2142453</v>
      </c>
      <c r="J311">
        <f t="shared" si="68"/>
        <v>672</v>
      </c>
      <c r="K311" s="4">
        <f t="shared" si="69"/>
        <v>3.5000000000000001E-3</v>
      </c>
      <c r="L311">
        <f t="shared" si="72"/>
        <v>2.5000000000000001E-2</v>
      </c>
      <c r="M311" s="4">
        <f t="shared" si="70"/>
        <v>2.3519999999999999</v>
      </c>
      <c r="N311" s="4">
        <f t="shared" si="71"/>
        <v>16.8</v>
      </c>
    </row>
    <row r="312" spans="1:14">
      <c r="A312" t="str">
        <f t="shared" si="59"/>
        <v>almapbbdo:alp_nova-cielo-atualizado:display:consideracao:todos</v>
      </c>
      <c r="B312" t="str">
        <f t="shared" si="60"/>
        <v>afilio.com.br</v>
      </c>
      <c r="C312" t="str">
        <f t="shared" si="61"/>
        <v>afilio:marca:negocios:display:cpvisit:super-banner-728x90:seg_ins_mob-pedro_taxa-zero:cidp116.2.1374:2</v>
      </c>
      <c r="D312" t="str">
        <f t="shared" si="62"/>
        <v>257225250</v>
      </c>
      <c r="E312" t="str">
        <f t="shared" si="63"/>
        <v>Dynamic Click</v>
      </c>
      <c r="F312" t="str">
        <f t="shared" si="64"/>
        <v>afilio:marca:negocios:display:cpvisit:super-banner-728x90:seg_ins_mob-pedro_taxa-zero:cidp116.2.1374:2</v>
      </c>
      <c r="G312" t="str">
        <f t="shared" si="65"/>
        <v>452921085</v>
      </c>
      <c r="H312" t="str">
        <f t="shared" si="66"/>
        <v>Tracking</v>
      </c>
      <c r="I312">
        <f t="shared" si="67"/>
        <v>1649002</v>
      </c>
      <c r="J312">
        <f t="shared" si="68"/>
        <v>686</v>
      </c>
      <c r="K312" s="4">
        <f t="shared" si="69"/>
        <v>3.5000000000000001E-3</v>
      </c>
      <c r="L312">
        <f t="shared" si="72"/>
        <v>2.5000000000000001E-2</v>
      </c>
      <c r="M312" s="4">
        <f t="shared" si="70"/>
        <v>2.4010000000000002</v>
      </c>
      <c r="N312" s="4">
        <f t="shared" si="71"/>
        <v>17.150000000000002</v>
      </c>
    </row>
    <row r="313" spans="1:14">
      <c r="A313" t="str">
        <f t="shared" si="59"/>
        <v>almapbbdo:alp_nova-cielo-atualizado:display:consideracao:todos</v>
      </c>
      <c r="B313" t="str">
        <f t="shared" si="60"/>
        <v>afilio.com.br</v>
      </c>
      <c r="C313" t="str">
        <f t="shared" si="61"/>
        <v>afilio:marca:negocios:display:cpvisit:super-banner-728x90:seg_ins_zip-danilo_taxa-zero:cidp116.2.1376:2</v>
      </c>
      <c r="D313" t="str">
        <f t="shared" si="62"/>
        <v>257225244</v>
      </c>
      <c r="E313" t="str">
        <f t="shared" si="63"/>
        <v>Dynamic Click</v>
      </c>
      <c r="F313" t="str">
        <f t="shared" si="64"/>
        <v>afilio:marca:negocios:display:cpvisit:super-banner-728x90:seg_ins_zip-danilo_taxa-zero:cidp116.2.1376:2</v>
      </c>
      <c r="G313" t="str">
        <f t="shared" si="65"/>
        <v>452921079</v>
      </c>
      <c r="H313" t="str">
        <f t="shared" si="66"/>
        <v>Tracking</v>
      </c>
      <c r="I313">
        <f t="shared" si="67"/>
        <v>916512</v>
      </c>
      <c r="J313">
        <f t="shared" si="68"/>
        <v>410</v>
      </c>
      <c r="K313" s="4">
        <f t="shared" si="69"/>
        <v>3.5000000000000001E-3</v>
      </c>
      <c r="L313">
        <f t="shared" si="72"/>
        <v>2.5000000000000001E-2</v>
      </c>
      <c r="M313" s="4">
        <f t="shared" si="70"/>
        <v>1.4350000000000001</v>
      </c>
      <c r="N313" s="4">
        <f t="shared" si="71"/>
        <v>10.25</v>
      </c>
    </row>
    <row r="314" spans="1:14">
      <c r="A314" t="str">
        <f t="shared" si="59"/>
        <v>almapbbdo:alp_nova-cielo-atualizado:display:consideracao:todos</v>
      </c>
      <c r="B314" t="str">
        <f t="shared" si="60"/>
        <v>afilio.com.br</v>
      </c>
      <c r="C314" t="str">
        <f t="shared" si="61"/>
        <v>afilio:marca:portais_de_noticias_e_financas:display:cpvisit:arranha-ceu-120x600:seg_ins_flash-marcello_taxa-zero:cidp116.2.1456:2</v>
      </c>
      <c r="D314" t="str">
        <f t="shared" si="62"/>
        <v>257687466</v>
      </c>
      <c r="E314" t="str">
        <f t="shared" si="63"/>
        <v>Dynamic Click</v>
      </c>
      <c r="F314" t="str">
        <f t="shared" si="64"/>
        <v>afilio:marca:portais_de_noticias_e_financas:display:cpvisit:arranha-ceu-120x600:seg_ins_flash-marcello_taxa-zero:cidp116.2.1456:2</v>
      </c>
      <c r="G314" t="str">
        <f t="shared" si="65"/>
        <v>453394826</v>
      </c>
      <c r="H314" t="str">
        <f t="shared" si="66"/>
        <v>Tracking</v>
      </c>
      <c r="I314">
        <f t="shared" si="67"/>
        <v>1138</v>
      </c>
      <c r="J314">
        <f t="shared" si="68"/>
        <v>1</v>
      </c>
      <c r="K314" s="4">
        <f t="shared" si="69"/>
        <v>3.5000000000000001E-3</v>
      </c>
      <c r="L314">
        <f t="shared" si="72"/>
        <v>2.5000000000000001E-2</v>
      </c>
      <c r="M314" s="4">
        <f t="shared" si="70"/>
        <v>3.5000000000000001E-3</v>
      </c>
      <c r="N314" s="4">
        <f t="shared" si="71"/>
        <v>2.5000000000000001E-2</v>
      </c>
    </row>
    <row r="315" spans="1:14">
      <c r="A315" t="str">
        <f t="shared" si="59"/>
        <v>almapbbdo:alp_nova-cielo-atualizado:display:consideracao:todos</v>
      </c>
      <c r="B315" t="str">
        <f t="shared" si="60"/>
        <v>afilio.com.br</v>
      </c>
      <c r="C315" t="str">
        <f t="shared" si="61"/>
        <v>afilio:marca:portais_de_noticias_e_financas:display:cpvisit:arranha-ceu-120x600:seg_ins_minizip-rita_taxa-zero:cidp116.2.1454:2</v>
      </c>
      <c r="D315" t="str">
        <f t="shared" si="62"/>
        <v>257687472</v>
      </c>
      <c r="E315" t="str">
        <f t="shared" si="63"/>
        <v>Dynamic Click</v>
      </c>
      <c r="F315" t="str">
        <f t="shared" si="64"/>
        <v>afilio:marca:portais_de_noticias_e_financas:display:cpvisit:arranha-ceu-120x600:seg_ins_minizip-rita_taxa-zero:cidp116.2.1454:2</v>
      </c>
      <c r="G315" t="str">
        <f t="shared" si="65"/>
        <v>453394832</v>
      </c>
      <c r="H315" t="str">
        <f t="shared" si="66"/>
        <v>Tracking</v>
      </c>
      <c r="I315">
        <f t="shared" si="67"/>
        <v>528</v>
      </c>
      <c r="J315">
        <f t="shared" si="68"/>
        <v>2</v>
      </c>
      <c r="K315" s="4">
        <f t="shared" si="69"/>
        <v>3.5000000000000001E-3</v>
      </c>
      <c r="L315">
        <f t="shared" si="72"/>
        <v>2.5000000000000001E-2</v>
      </c>
      <c r="M315" s="4">
        <f t="shared" si="70"/>
        <v>7.0000000000000001E-3</v>
      </c>
      <c r="N315" s="4">
        <f t="shared" si="71"/>
        <v>0.05</v>
      </c>
    </row>
    <row r="316" spans="1:14">
      <c r="A316" t="str">
        <f t="shared" si="59"/>
        <v>almapbbdo:alp_nova-cielo-atualizado:display:consideracao:todos</v>
      </c>
      <c r="B316" t="str">
        <f t="shared" si="60"/>
        <v>afilio.com.br</v>
      </c>
      <c r="C316" t="str">
        <f t="shared" si="61"/>
        <v>afilio:marca:portais_de_noticias_e_financas:display:cpvisit:arranha-ceu-120x600:seg_ins_mob-pedro_taxa-zero:cidp116.2.1453:2</v>
      </c>
      <c r="D316" t="str">
        <f t="shared" si="62"/>
        <v>257687475</v>
      </c>
      <c r="E316" t="str">
        <f t="shared" si="63"/>
        <v>Dynamic Click</v>
      </c>
      <c r="F316" t="str">
        <f t="shared" si="64"/>
        <v>afilio:marca:portais_de_noticias_e_financas:display:cpvisit:arranha-ceu-120x600:seg_ins_mob-pedro_taxa-zero:cidp116.2.1453:2</v>
      </c>
      <c r="G316" t="str">
        <f t="shared" si="65"/>
        <v>453394835</v>
      </c>
      <c r="H316" t="str">
        <f t="shared" si="66"/>
        <v>Tracking</v>
      </c>
      <c r="I316">
        <f t="shared" si="67"/>
        <v>387</v>
      </c>
      <c r="J316">
        <f t="shared" si="68"/>
        <v>3</v>
      </c>
      <c r="K316" s="4">
        <f t="shared" si="69"/>
        <v>3.5000000000000001E-3</v>
      </c>
      <c r="L316">
        <f t="shared" si="72"/>
        <v>2.5000000000000001E-2</v>
      </c>
      <c r="M316" s="4">
        <f t="shared" si="70"/>
        <v>1.0500000000000001E-2</v>
      </c>
      <c r="N316" s="4">
        <f t="shared" si="71"/>
        <v>7.5000000000000011E-2</v>
      </c>
    </row>
    <row r="317" spans="1:14">
      <c r="A317" t="str">
        <f t="shared" si="59"/>
        <v>almapbbdo:alp_nova-cielo-atualizado:display:consideracao:todos</v>
      </c>
      <c r="B317" t="str">
        <f t="shared" si="60"/>
        <v>afilio.com.br</v>
      </c>
      <c r="C317" t="str">
        <f t="shared" si="61"/>
        <v>afilio:marca:portais_de_noticias_e_financas:display:cpvisit:arranha-ceu-120x600:seg_ins_zip-danilo_taxa-zero:cidp116.2.1455:2</v>
      </c>
      <c r="D317" t="str">
        <f t="shared" si="62"/>
        <v>257687469</v>
      </c>
      <c r="E317" t="str">
        <f t="shared" si="63"/>
        <v>Dynamic Click</v>
      </c>
      <c r="F317" t="str">
        <f t="shared" si="64"/>
        <v>afilio:marca:portais_de_noticias_e_financas:display:cpvisit:arranha-ceu-120x600:seg_ins_zip-danilo_taxa-zero:cidp116.2.1455:2</v>
      </c>
      <c r="G317" t="str">
        <f t="shared" si="65"/>
        <v>453394829</v>
      </c>
      <c r="H317" t="str">
        <f t="shared" si="66"/>
        <v>Tracking</v>
      </c>
      <c r="I317">
        <f t="shared" si="67"/>
        <v>3466</v>
      </c>
      <c r="J317">
        <f t="shared" si="68"/>
        <v>3</v>
      </c>
      <c r="K317" s="4">
        <f t="shared" si="69"/>
        <v>3.5000000000000001E-3</v>
      </c>
      <c r="L317">
        <f t="shared" si="72"/>
        <v>2.5000000000000001E-2</v>
      </c>
      <c r="M317" s="4">
        <f t="shared" si="70"/>
        <v>1.0500000000000001E-2</v>
      </c>
      <c r="N317" s="4">
        <f t="shared" si="71"/>
        <v>7.5000000000000011E-2</v>
      </c>
    </row>
    <row r="318" spans="1:14">
      <c r="A318" t="str">
        <f t="shared" si="59"/>
        <v>almapbbdo:alp_nova-cielo-atualizado:display:consideracao:todos</v>
      </c>
      <c r="B318" t="str">
        <f t="shared" si="60"/>
        <v>afilio.com.br</v>
      </c>
      <c r="C318" t="str">
        <f t="shared" si="61"/>
        <v>afilio:marca:portais_de_noticias_e_financas:display:cpvisit:arranha-ceu-320x50:seg_ins_flash-marcello_taxa-zero:cidp116.2.1488:2</v>
      </c>
      <c r="D318" t="str">
        <f t="shared" si="62"/>
        <v>257569105</v>
      </c>
      <c r="E318" t="str">
        <f t="shared" si="63"/>
        <v>Dynamic Click</v>
      </c>
      <c r="F318" t="str">
        <f t="shared" si="64"/>
        <v>afilio:marca:portais_de_noticias_e_financas:display:cpvisit:arranha-ceu-320x50:seg_ins_flash-marcello_taxa-zero:cidp116.2.1488:2</v>
      </c>
      <c r="G318" t="str">
        <f t="shared" si="65"/>
        <v>453388730</v>
      </c>
      <c r="H318" t="str">
        <f t="shared" si="66"/>
        <v>Tracking</v>
      </c>
      <c r="I318">
        <f t="shared" si="67"/>
        <v>640018</v>
      </c>
      <c r="J318">
        <f t="shared" si="68"/>
        <v>584</v>
      </c>
      <c r="K318" s="4">
        <f t="shared" si="69"/>
        <v>3.5000000000000001E-3</v>
      </c>
      <c r="L318">
        <f t="shared" si="72"/>
        <v>2.5000000000000001E-2</v>
      </c>
      <c r="M318" s="4">
        <f t="shared" si="70"/>
        <v>2.044</v>
      </c>
      <c r="N318" s="4">
        <f t="shared" si="71"/>
        <v>14.600000000000001</v>
      </c>
    </row>
    <row r="319" spans="1:14">
      <c r="A319" t="str">
        <f t="shared" si="59"/>
        <v>almapbbdo:alp_nova-cielo-atualizado:display:consideracao:todos</v>
      </c>
      <c r="B319" t="str">
        <f t="shared" si="60"/>
        <v>afilio.com.br</v>
      </c>
      <c r="C319" t="str">
        <f t="shared" si="61"/>
        <v>afilio:marca:portais_de_noticias_e_financas:display:cpvisit:arranha-ceu-320x50:seg_ins_minizip-rita_taxa-zero:cidp116.2.1486:2</v>
      </c>
      <c r="D319" t="str">
        <f t="shared" si="62"/>
        <v>257569111</v>
      </c>
      <c r="E319" t="str">
        <f t="shared" si="63"/>
        <v>Dynamic Click</v>
      </c>
      <c r="F319" t="str">
        <f t="shared" si="64"/>
        <v>afilio:marca:portais_de_noticias_e_financas:display:cpvisit:arranha-ceu-320x50:seg_ins_minizip-rita_taxa-zero:cidp116.2.1486:2</v>
      </c>
      <c r="G319" t="str">
        <f t="shared" si="65"/>
        <v>453388736</v>
      </c>
      <c r="H319" t="str">
        <f t="shared" si="66"/>
        <v>Tracking</v>
      </c>
      <c r="I319">
        <f t="shared" si="67"/>
        <v>719258</v>
      </c>
      <c r="J319">
        <f t="shared" si="68"/>
        <v>1474</v>
      </c>
      <c r="K319" s="4">
        <f t="shared" si="69"/>
        <v>3.5000000000000001E-3</v>
      </c>
      <c r="L319">
        <f t="shared" si="72"/>
        <v>2.5000000000000001E-2</v>
      </c>
      <c r="M319" s="4">
        <f t="shared" si="70"/>
        <v>5.1589999999999998</v>
      </c>
      <c r="N319" s="4">
        <f t="shared" si="71"/>
        <v>36.85</v>
      </c>
    </row>
    <row r="320" spans="1:14">
      <c r="A320" t="str">
        <f t="shared" si="59"/>
        <v>almapbbdo:alp_nova-cielo-atualizado:display:consideracao:todos</v>
      </c>
      <c r="B320" t="str">
        <f t="shared" si="60"/>
        <v>afilio.com.br</v>
      </c>
      <c r="C320" t="str">
        <f t="shared" si="61"/>
        <v>afilio:marca:portais_de_noticias_e_financas:display:cpvisit:arranha-ceu-320x50:seg_ins_mob-pedro_taxa-zero:cidp116.2.1485:2</v>
      </c>
      <c r="D320" t="str">
        <f t="shared" si="62"/>
        <v>257569114</v>
      </c>
      <c r="E320" t="str">
        <f t="shared" si="63"/>
        <v>Dynamic Click</v>
      </c>
      <c r="F320" t="str">
        <f t="shared" si="64"/>
        <v>afilio:marca:portais_de_noticias_e_financas:display:cpvisit:arranha-ceu-320x50:seg_ins_mob-pedro_taxa-zero:cidp116.2.1485:2</v>
      </c>
      <c r="G320" t="str">
        <f t="shared" si="65"/>
        <v>453388739</v>
      </c>
      <c r="H320" t="str">
        <f t="shared" si="66"/>
        <v>Tracking</v>
      </c>
      <c r="I320">
        <f t="shared" si="67"/>
        <v>851816</v>
      </c>
      <c r="J320">
        <f t="shared" si="68"/>
        <v>1107</v>
      </c>
      <c r="K320" s="4">
        <f t="shared" si="69"/>
        <v>3.5000000000000001E-3</v>
      </c>
      <c r="L320">
        <f t="shared" si="72"/>
        <v>2.5000000000000001E-2</v>
      </c>
      <c r="M320" s="4">
        <f t="shared" si="70"/>
        <v>3.8745000000000003</v>
      </c>
      <c r="N320" s="4">
        <f t="shared" si="71"/>
        <v>27.675000000000001</v>
      </c>
    </row>
    <row r="321" spans="1:14">
      <c r="A321" t="str">
        <f t="shared" si="59"/>
        <v>almapbbdo:alp_nova-cielo-atualizado:display:consideracao:todos</v>
      </c>
      <c r="B321" t="str">
        <f t="shared" si="60"/>
        <v>afilio.com.br</v>
      </c>
      <c r="C321" t="str">
        <f t="shared" si="61"/>
        <v>afilio:marca:portais_de_noticias_e_financas:display:cpvisit:arranha-ceu-320x50:seg_ins_zip-danilo_taxa-zero:cidp116.2.1487:2</v>
      </c>
      <c r="D321" t="str">
        <f t="shared" si="62"/>
        <v>257569108</v>
      </c>
      <c r="E321" t="str">
        <f t="shared" si="63"/>
        <v>Dynamic Click</v>
      </c>
      <c r="F321" t="str">
        <f t="shared" si="64"/>
        <v>afilio:marca:portais_de_noticias_e_financas:display:cpvisit:arranha-ceu-320x50:seg_ins_zip-danilo_taxa-zero:cidp116.2.1487:2</v>
      </c>
      <c r="G321" t="str">
        <f t="shared" si="65"/>
        <v>453388733</v>
      </c>
      <c r="H321" t="str">
        <f t="shared" si="66"/>
        <v>Tracking</v>
      </c>
      <c r="I321">
        <f t="shared" si="67"/>
        <v>830683</v>
      </c>
      <c r="J321">
        <f t="shared" si="68"/>
        <v>1116</v>
      </c>
      <c r="K321" s="4">
        <f t="shared" si="69"/>
        <v>3.5000000000000001E-3</v>
      </c>
      <c r="L321">
        <f t="shared" si="72"/>
        <v>2.5000000000000001E-2</v>
      </c>
      <c r="M321" s="4">
        <f t="shared" si="70"/>
        <v>3.9060000000000001</v>
      </c>
      <c r="N321" s="4">
        <f t="shared" si="71"/>
        <v>27.900000000000002</v>
      </c>
    </row>
    <row r="322" spans="1:14">
      <c r="A322" t="str">
        <f t="shared" ref="A322:A385" si="73">bd_campaign</f>
        <v>almapbbdo:alp_nova-cielo-atualizado:display:consideracao:todos</v>
      </c>
      <c r="B322" t="str">
        <f t="shared" ref="B322:B385" si="74">bd_site</f>
        <v>afilio.com.br</v>
      </c>
      <c r="C322" t="str">
        <f t="shared" ref="C322:C385" si="75">bd_placement</f>
        <v>afilio:marca:portais_de_noticias_e_financas:display:cpvisit:arroba-300x250:seg_ins_flash-marcello_taxa-zero:cidp116.2.1389:2</v>
      </c>
      <c r="D322" t="str">
        <f t="shared" ref="D322:D385" si="76">bd_placementID</f>
        <v>257225205</v>
      </c>
      <c r="E322" t="str">
        <f t="shared" ref="E322:E385" si="77">VLOOKUP(CONCATENATE(bd_adtype,"_",bd_creativetype),tabela,2,FALSE)</f>
        <v>Dynamic Click</v>
      </c>
      <c r="F322" t="str">
        <f t="shared" ref="F322:F385" si="78">bd_ad</f>
        <v>afilio:marca:portais_de_noticias_e_financas:display:cpvisit:arroba-300x250:seg_ins_flash-marcello_taxa-zero:cidp116.2.1389:2</v>
      </c>
      <c r="G322" t="str">
        <f t="shared" ref="G322:G385" si="79">bd_adid</f>
        <v>452921040</v>
      </c>
      <c r="H322" t="str">
        <f t="shared" ref="H322:H385" si="80">bd_creativetype</f>
        <v>Tracking</v>
      </c>
      <c r="I322">
        <f t="shared" ref="I322:I385" si="81">bd_impression</f>
        <v>2311387</v>
      </c>
      <c r="J322">
        <f t="shared" ref="J322:J385" si="82">bd_clicks</f>
        <v>2490</v>
      </c>
      <c r="K322" s="4">
        <f t="shared" ref="K322:K385" si="83">VLOOKUP(E322,tabela,2,FALSE)</f>
        <v>3.5000000000000001E-3</v>
      </c>
      <c r="L322">
        <f t="shared" si="72"/>
        <v>2.5000000000000001E-2</v>
      </c>
      <c r="M322" s="4">
        <f t="shared" si="70"/>
        <v>8.7149999999999999</v>
      </c>
      <c r="N322" s="4">
        <f t="shared" si="71"/>
        <v>62.25</v>
      </c>
    </row>
    <row r="323" spans="1:14">
      <c r="A323" t="str">
        <f t="shared" si="73"/>
        <v>almapbbdo:alp_nova-cielo-atualizado:display:consideracao:todos</v>
      </c>
      <c r="B323" t="str">
        <f t="shared" si="74"/>
        <v>afilio.com.br</v>
      </c>
      <c r="C323" t="str">
        <f t="shared" si="75"/>
        <v>afilio:marca:portais_de_noticias_e_financas:display:cpvisit:arroba-300x250:seg_ins_minizip-rita_taxa-zero:cidp116.2.1387:2</v>
      </c>
      <c r="D323" t="str">
        <f t="shared" si="76"/>
        <v>257225211</v>
      </c>
      <c r="E323" t="str">
        <f t="shared" si="77"/>
        <v>Dynamic Click</v>
      </c>
      <c r="F323" t="str">
        <f t="shared" si="78"/>
        <v>afilio:marca:portais_de_noticias_e_financas:display:cpvisit:arroba-300x250:seg_ins_minizip-rita_taxa-zero:cidp116.2.1387:2</v>
      </c>
      <c r="G323" t="str">
        <f t="shared" si="79"/>
        <v>452921046</v>
      </c>
      <c r="H323" t="str">
        <f t="shared" si="80"/>
        <v>Tracking</v>
      </c>
      <c r="I323">
        <f t="shared" si="81"/>
        <v>858325</v>
      </c>
      <c r="J323">
        <f t="shared" si="82"/>
        <v>1218</v>
      </c>
      <c r="K323" s="4">
        <f t="shared" si="83"/>
        <v>3.5000000000000001E-3</v>
      </c>
      <c r="L323">
        <f t="shared" si="72"/>
        <v>2.5000000000000001E-2</v>
      </c>
      <c r="M323" s="4">
        <f t="shared" si="70"/>
        <v>4.2629999999999999</v>
      </c>
      <c r="N323" s="4">
        <f t="shared" si="71"/>
        <v>30.450000000000003</v>
      </c>
    </row>
    <row r="324" spans="1:14">
      <c r="A324" t="str">
        <f t="shared" si="73"/>
        <v>almapbbdo:alp_nova-cielo-atualizado:display:consideracao:todos</v>
      </c>
      <c r="B324" t="str">
        <f t="shared" si="74"/>
        <v>afilio.com.br</v>
      </c>
      <c r="C324" t="str">
        <f t="shared" si="75"/>
        <v>afilio:marca:portais_de_noticias_e_financas:display:cpvisit:arroba-300x250:seg_ins_mob-pedro_taxa-zero:cidp116.2.1386:2</v>
      </c>
      <c r="D324" t="str">
        <f t="shared" si="76"/>
        <v>257225214</v>
      </c>
      <c r="E324" t="str">
        <f t="shared" si="77"/>
        <v>Dynamic Click</v>
      </c>
      <c r="F324" t="str">
        <f t="shared" si="78"/>
        <v>afilio:marca:portais_de_noticias_e_financas:display:cpvisit:arroba-300x250:seg_ins_mob-pedro_taxa-zero:cidp116.2.1386:2</v>
      </c>
      <c r="G324" t="str">
        <f t="shared" si="79"/>
        <v>452921049</v>
      </c>
      <c r="H324" t="str">
        <f t="shared" si="80"/>
        <v>Tracking</v>
      </c>
      <c r="I324">
        <f t="shared" si="81"/>
        <v>1452650</v>
      </c>
      <c r="J324">
        <f t="shared" si="82"/>
        <v>2054</v>
      </c>
      <c r="K324" s="4">
        <f t="shared" si="83"/>
        <v>3.5000000000000001E-3</v>
      </c>
      <c r="L324">
        <f t="shared" si="72"/>
        <v>2.5000000000000001E-2</v>
      </c>
      <c r="M324" s="4">
        <f t="shared" si="70"/>
        <v>7.1890000000000001</v>
      </c>
      <c r="N324" s="4">
        <f t="shared" si="71"/>
        <v>51.35</v>
      </c>
    </row>
    <row r="325" spans="1:14">
      <c r="A325" t="str">
        <f t="shared" si="73"/>
        <v>almapbbdo:alp_nova-cielo-atualizado:display:consideracao:todos</v>
      </c>
      <c r="B325" t="str">
        <f t="shared" si="74"/>
        <v>afilio.com.br</v>
      </c>
      <c r="C325" t="str">
        <f t="shared" si="75"/>
        <v>afilio:marca:portais_de_noticias_e_financas:display:cpvisit:arroba-300x250:seg_ins_zip-danilo_taxa-zero:cidp116.2.1388:2</v>
      </c>
      <c r="D325" t="str">
        <f t="shared" si="76"/>
        <v>257225208</v>
      </c>
      <c r="E325" t="str">
        <f t="shared" si="77"/>
        <v>Dynamic Click</v>
      </c>
      <c r="F325" t="str">
        <f t="shared" si="78"/>
        <v>afilio:marca:portais_de_noticias_e_financas:display:cpvisit:arroba-300x250:seg_ins_zip-danilo_taxa-zero:cidp116.2.1388:2</v>
      </c>
      <c r="G325" t="str">
        <f t="shared" si="79"/>
        <v>452921043</v>
      </c>
      <c r="H325" t="str">
        <f t="shared" si="80"/>
        <v>Tracking</v>
      </c>
      <c r="I325">
        <f t="shared" si="81"/>
        <v>1487101</v>
      </c>
      <c r="J325">
        <f t="shared" si="82"/>
        <v>2167</v>
      </c>
      <c r="K325" s="4">
        <f t="shared" si="83"/>
        <v>3.5000000000000001E-3</v>
      </c>
      <c r="L325">
        <f t="shared" si="72"/>
        <v>2.5000000000000001E-2</v>
      </c>
      <c r="M325" s="4">
        <f t="shared" si="70"/>
        <v>7.5845000000000002</v>
      </c>
      <c r="N325" s="4">
        <f t="shared" si="71"/>
        <v>54.175000000000004</v>
      </c>
    </row>
    <row r="326" spans="1:14">
      <c r="A326" t="str">
        <f t="shared" si="73"/>
        <v>almapbbdo:alp_nova-cielo-atualizado:display:consideracao:todos</v>
      </c>
      <c r="B326" t="str">
        <f t="shared" si="74"/>
        <v>afilio.com.br</v>
      </c>
      <c r="C326" t="str">
        <f t="shared" si="75"/>
        <v>afilio:marca:portais_de_noticias_e_financas:display:cpvisit:billboard-970x250:seg_ins_minizip-rita_taxa-zero:cidp116.2.1531:2</v>
      </c>
      <c r="D326" t="str">
        <f t="shared" si="76"/>
        <v>257568976</v>
      </c>
      <c r="E326" t="str">
        <f t="shared" si="77"/>
        <v>Dynamic Click</v>
      </c>
      <c r="F326" t="str">
        <f t="shared" si="78"/>
        <v>afilio:marca:portais_de_noticias_e_financas:display:cpvisit:billboard-970x250:seg_ins_minizip-rita_taxa-zero:cidp116.2.1531:2</v>
      </c>
      <c r="G326" t="str">
        <f t="shared" si="79"/>
        <v>453388601</v>
      </c>
      <c r="H326" t="str">
        <f t="shared" si="80"/>
        <v>Tracking</v>
      </c>
      <c r="I326">
        <f t="shared" si="81"/>
        <v>3</v>
      </c>
      <c r="J326">
        <f t="shared" si="82"/>
        <v>0</v>
      </c>
      <c r="K326" s="4">
        <f t="shared" si="83"/>
        <v>3.5000000000000001E-3</v>
      </c>
      <c r="L326">
        <f t="shared" si="72"/>
        <v>2.5000000000000001E-2</v>
      </c>
      <c r="M326" s="4">
        <f t="shared" si="70"/>
        <v>0</v>
      </c>
      <c r="N326" s="4">
        <f t="shared" si="71"/>
        <v>0</v>
      </c>
    </row>
    <row r="327" spans="1:14">
      <c r="A327" t="str">
        <f t="shared" si="73"/>
        <v>almapbbdo:alp_nova-cielo-atualizado:display:consideracao:todos</v>
      </c>
      <c r="B327" t="str">
        <f t="shared" si="74"/>
        <v>afilio.com.br</v>
      </c>
      <c r="C327" t="str">
        <f t="shared" si="75"/>
        <v>afilio:marca:portais_de_noticias_e_financas:display:cpvisit:billboard-970x250:seg_ins_zip-danilo_taxa-zero:cidp116.2.1532:2</v>
      </c>
      <c r="D327" t="str">
        <f t="shared" si="76"/>
        <v>257568973</v>
      </c>
      <c r="E327" t="str">
        <f t="shared" si="77"/>
        <v>Dynamic Click</v>
      </c>
      <c r="F327" t="str">
        <f t="shared" si="78"/>
        <v>afilio:marca:portais_de_noticias_e_financas:display:cpvisit:billboard-970x250:seg_ins_zip-danilo_taxa-zero:cidp116.2.1532:2</v>
      </c>
      <c r="G327" t="str">
        <f t="shared" si="79"/>
        <v>453388598</v>
      </c>
      <c r="H327" t="str">
        <f t="shared" si="80"/>
        <v>Tracking</v>
      </c>
      <c r="I327">
        <f t="shared" si="81"/>
        <v>0</v>
      </c>
      <c r="J327">
        <f t="shared" si="82"/>
        <v>2</v>
      </c>
      <c r="K327" s="4">
        <f t="shared" si="83"/>
        <v>3.5000000000000001E-3</v>
      </c>
      <c r="L327">
        <f t="shared" si="72"/>
        <v>2.5000000000000001E-2</v>
      </c>
      <c r="M327" s="4">
        <f t="shared" si="70"/>
        <v>7.0000000000000001E-3</v>
      </c>
      <c r="N327" s="4">
        <f t="shared" si="71"/>
        <v>0.05</v>
      </c>
    </row>
    <row r="328" spans="1:14">
      <c r="A328" t="str">
        <f t="shared" si="73"/>
        <v>almapbbdo:alp_nova-cielo-atualizado:display:consideracao:todos</v>
      </c>
      <c r="B328" t="str">
        <f t="shared" si="74"/>
        <v>afilio.com.br</v>
      </c>
      <c r="C328" t="str">
        <f t="shared" si="75"/>
        <v>afilio:marca:portais_de_noticias_e_financas:display:cpvisit:super-banner-728x90:seg_ins_flash-marcello_taxa-zero:cidp116.2.1393:2</v>
      </c>
      <c r="D328" t="str">
        <f t="shared" si="76"/>
        <v>257225289</v>
      </c>
      <c r="E328" t="str">
        <f t="shared" si="77"/>
        <v>Dynamic Click</v>
      </c>
      <c r="F328" t="str">
        <f t="shared" si="78"/>
        <v>afilio:marca:portais_de_noticias_e_financas:display:cpvisit:super-banner-728x90:seg_ins_flash-marcello_taxa-zero:cidp116.2.1393:2</v>
      </c>
      <c r="G328" t="str">
        <f t="shared" si="79"/>
        <v>452921124</v>
      </c>
      <c r="H328" t="str">
        <f t="shared" si="80"/>
        <v>Tracking</v>
      </c>
      <c r="I328">
        <f t="shared" si="81"/>
        <v>1728404</v>
      </c>
      <c r="J328">
        <f t="shared" si="82"/>
        <v>590</v>
      </c>
      <c r="K328" s="4">
        <f t="shared" si="83"/>
        <v>3.5000000000000001E-3</v>
      </c>
      <c r="L328">
        <f t="shared" si="72"/>
        <v>2.5000000000000001E-2</v>
      </c>
      <c r="M328" s="4">
        <f t="shared" si="70"/>
        <v>2.0649999999999999</v>
      </c>
      <c r="N328" s="4">
        <f t="shared" si="71"/>
        <v>14.75</v>
      </c>
    </row>
    <row r="329" spans="1:14">
      <c r="A329" t="str">
        <f t="shared" si="73"/>
        <v>almapbbdo:alp_nova-cielo-atualizado:display:consideracao:todos</v>
      </c>
      <c r="B329" t="str">
        <f t="shared" si="74"/>
        <v>afilio.com.br</v>
      </c>
      <c r="C329" t="str">
        <f t="shared" si="75"/>
        <v>afilio:marca:portais_de_noticias_e_financas:display:cpvisit:super-banner-728x90:seg_ins_minizip-rita_taxa-zero:cidp116.2.1391:2</v>
      </c>
      <c r="D329" t="str">
        <f t="shared" si="76"/>
        <v>257225301</v>
      </c>
      <c r="E329" t="str">
        <f t="shared" si="77"/>
        <v>Dynamic Click</v>
      </c>
      <c r="F329" t="str">
        <f t="shared" si="78"/>
        <v>afilio:marca:portais_de_noticias_e_financas:display:cpvisit:super-banner-728x90:seg_ins_minizip-rita_taxa-zero:cidp116.2.1391:2</v>
      </c>
      <c r="G329" t="str">
        <f t="shared" si="79"/>
        <v>452921136</v>
      </c>
      <c r="H329" t="str">
        <f t="shared" si="80"/>
        <v>Tracking</v>
      </c>
      <c r="I329">
        <f t="shared" si="81"/>
        <v>2855508</v>
      </c>
      <c r="J329">
        <f t="shared" si="82"/>
        <v>887</v>
      </c>
      <c r="K329" s="4">
        <f t="shared" si="83"/>
        <v>3.5000000000000001E-3</v>
      </c>
      <c r="L329">
        <f t="shared" si="72"/>
        <v>2.5000000000000001E-2</v>
      </c>
      <c r="M329" s="4">
        <f t="shared" si="70"/>
        <v>3.1045000000000003</v>
      </c>
      <c r="N329" s="4">
        <f t="shared" si="71"/>
        <v>22.175000000000001</v>
      </c>
    </row>
    <row r="330" spans="1:14">
      <c r="A330" t="str">
        <f t="shared" si="73"/>
        <v>almapbbdo:alp_nova-cielo-atualizado:display:consideracao:todos</v>
      </c>
      <c r="B330" t="str">
        <f t="shared" si="74"/>
        <v>afilio.com.br</v>
      </c>
      <c r="C330" t="str">
        <f t="shared" si="75"/>
        <v>afilio:marca:portais_de_noticias_e_financas:display:cpvisit:super-banner-728x90:seg_ins_mob-pedro_taxa-zero:cidp116.2.1390:2</v>
      </c>
      <c r="D330" t="str">
        <f t="shared" si="76"/>
        <v>257225307</v>
      </c>
      <c r="E330" t="str">
        <f t="shared" si="77"/>
        <v>Dynamic Click</v>
      </c>
      <c r="F330" t="str">
        <f t="shared" si="78"/>
        <v>afilio:marca:portais_de_noticias_e_financas:display:cpvisit:super-banner-728x90:seg_ins_mob-pedro_taxa-zero:cidp116.2.1390:2</v>
      </c>
      <c r="G330" t="str">
        <f t="shared" si="79"/>
        <v>452921142</v>
      </c>
      <c r="H330" t="str">
        <f t="shared" si="80"/>
        <v>Tracking</v>
      </c>
      <c r="I330">
        <f t="shared" si="81"/>
        <v>2650559</v>
      </c>
      <c r="J330">
        <f t="shared" si="82"/>
        <v>747</v>
      </c>
      <c r="K330" s="4">
        <f t="shared" si="83"/>
        <v>3.5000000000000001E-3</v>
      </c>
      <c r="L330">
        <f t="shared" si="72"/>
        <v>2.5000000000000001E-2</v>
      </c>
      <c r="M330" s="4">
        <f t="shared" si="70"/>
        <v>2.6145</v>
      </c>
      <c r="N330" s="4">
        <f t="shared" si="71"/>
        <v>18.675000000000001</v>
      </c>
    </row>
    <row r="331" spans="1:14">
      <c r="A331" t="str">
        <f t="shared" si="73"/>
        <v>almapbbdo:alp_nova-cielo-atualizado:display:consideracao:todos</v>
      </c>
      <c r="B331" t="str">
        <f t="shared" si="74"/>
        <v>afilio.com.br</v>
      </c>
      <c r="C331" t="str">
        <f t="shared" si="75"/>
        <v>afilio:marca:portais_de_noticias_e_financas:display:cpvisit:super-banner-728x90:seg_ins_zip-danilo_taxa-zero:cidp116.2.1392:2</v>
      </c>
      <c r="D331" t="str">
        <f t="shared" si="76"/>
        <v>257225295</v>
      </c>
      <c r="E331" t="str">
        <f t="shared" si="77"/>
        <v>Dynamic Click</v>
      </c>
      <c r="F331" t="str">
        <f t="shared" si="78"/>
        <v>afilio:marca:portais_de_noticias_e_financas:display:cpvisit:super-banner-728x90:seg_ins_zip-danilo_taxa-zero:cidp116.2.1392:2</v>
      </c>
      <c r="G331" t="str">
        <f t="shared" si="79"/>
        <v>452921130</v>
      </c>
      <c r="H331" t="str">
        <f t="shared" si="80"/>
        <v>Tracking</v>
      </c>
      <c r="I331">
        <f t="shared" si="81"/>
        <v>1249699</v>
      </c>
      <c r="J331">
        <f t="shared" si="82"/>
        <v>603</v>
      </c>
      <c r="K331" s="4">
        <f t="shared" si="83"/>
        <v>3.5000000000000001E-3</v>
      </c>
      <c r="L331">
        <f t="shared" si="72"/>
        <v>2.5000000000000001E-2</v>
      </c>
      <c r="M331" s="4">
        <f t="shared" si="70"/>
        <v>2.1105</v>
      </c>
      <c r="N331" s="4">
        <f t="shared" si="71"/>
        <v>15.075000000000001</v>
      </c>
    </row>
    <row r="332" spans="1:14">
      <c r="A332" t="str">
        <f t="shared" si="73"/>
        <v>almapbbdo:alp_nova-cielo-atualizado:display:consideracao:todos</v>
      </c>
      <c r="B332" t="str">
        <f t="shared" si="74"/>
        <v>afilio.com.br</v>
      </c>
      <c r="C332" t="str">
        <f t="shared" si="75"/>
        <v>afilio:mini_zip:carreira:display:cpvisit:arroba-300x250:seg_ins_minizip-rita:cidp116.2.693:2</v>
      </c>
      <c r="D332" t="str">
        <f t="shared" si="76"/>
        <v>256655695</v>
      </c>
      <c r="E332" t="str">
        <f t="shared" si="77"/>
        <v>Dynamic Click</v>
      </c>
      <c r="F332" t="str">
        <f t="shared" si="78"/>
        <v>afilio:mini_zip:carreira:display:cpvisit:arroba-300x250:seg_ins_minizip-rita:cidp116.2.693:2</v>
      </c>
      <c r="G332" t="str">
        <f t="shared" si="79"/>
        <v>452809929</v>
      </c>
      <c r="H332" t="str">
        <f t="shared" si="80"/>
        <v>Tracking</v>
      </c>
      <c r="I332">
        <f t="shared" si="81"/>
        <v>0</v>
      </c>
      <c r="J332">
        <f t="shared" si="82"/>
        <v>1</v>
      </c>
      <c r="K332" s="4">
        <f t="shared" si="83"/>
        <v>3.5000000000000001E-3</v>
      </c>
      <c r="L332">
        <f t="shared" si="72"/>
        <v>2.5000000000000001E-2</v>
      </c>
      <c r="M332" s="4">
        <f t="shared" si="70"/>
        <v>3.5000000000000001E-3</v>
      </c>
      <c r="N332" s="4">
        <f t="shared" si="71"/>
        <v>2.5000000000000001E-2</v>
      </c>
    </row>
    <row r="333" spans="1:14">
      <c r="A333" t="str">
        <f t="shared" si="73"/>
        <v>almapbbdo:alp_nova-cielo-atualizado:display:consideracao:todos</v>
      </c>
      <c r="B333" t="str">
        <f t="shared" si="74"/>
        <v>afilio.com.br</v>
      </c>
      <c r="C333" t="str">
        <f t="shared" si="75"/>
        <v>afilio:mini_zip:carreira:display:cpvisit:super-banner-728x90:seg_ins_minizip-rita:cidp116.2.697:2</v>
      </c>
      <c r="D333" t="str">
        <f t="shared" si="76"/>
        <v>256655692</v>
      </c>
      <c r="E333" t="str">
        <f t="shared" si="77"/>
        <v>Dynamic Click</v>
      </c>
      <c r="F333" t="str">
        <f t="shared" si="78"/>
        <v>afilio:mini_zip:carreira:display:cpvisit:super-banner-728x90:seg_ins_minizip-rita:cidp116.2.697:2</v>
      </c>
      <c r="G333" t="str">
        <f t="shared" si="79"/>
        <v>452809932</v>
      </c>
      <c r="H333" t="str">
        <f t="shared" si="80"/>
        <v>Tracking</v>
      </c>
      <c r="I333">
        <f t="shared" si="81"/>
        <v>1</v>
      </c>
      <c r="J333">
        <f t="shared" si="82"/>
        <v>3</v>
      </c>
      <c r="K333" s="4">
        <f t="shared" si="83"/>
        <v>3.5000000000000001E-3</v>
      </c>
      <c r="L333">
        <f t="shared" si="72"/>
        <v>2.5000000000000001E-2</v>
      </c>
      <c r="M333" s="4">
        <f t="shared" si="70"/>
        <v>1.0500000000000001E-2</v>
      </c>
      <c r="N333" s="4">
        <f t="shared" si="71"/>
        <v>7.5000000000000011E-2</v>
      </c>
    </row>
    <row r="334" spans="1:14">
      <c r="A334" t="str">
        <f t="shared" si="73"/>
        <v>almapbbdo:alp_nova-cielo-atualizado:display:consideracao:todos</v>
      </c>
      <c r="B334" t="str">
        <f t="shared" si="74"/>
        <v>afilio.com.br</v>
      </c>
      <c r="C334" t="str">
        <f t="shared" si="75"/>
        <v>afilio:mini_zip:negocios:display:cpvisit:arroba-300x250:seg_ins_minizip-rita:cidp116.2.717:2</v>
      </c>
      <c r="D334" t="str">
        <f t="shared" si="76"/>
        <v>256773261</v>
      </c>
      <c r="E334" t="str">
        <f t="shared" si="77"/>
        <v>Dynamic Click</v>
      </c>
      <c r="F334" t="str">
        <f t="shared" si="78"/>
        <v>afilio:mini_zip:negocios:display:cpvisit:arroba-300x250:seg_ins_minizip-rita:cidp116.2.717:2</v>
      </c>
      <c r="G334" t="str">
        <f t="shared" si="79"/>
        <v>452810001</v>
      </c>
      <c r="H334" t="str">
        <f t="shared" si="80"/>
        <v>Tracking</v>
      </c>
      <c r="I334">
        <f t="shared" si="81"/>
        <v>0</v>
      </c>
      <c r="J334">
        <f t="shared" si="82"/>
        <v>1</v>
      </c>
      <c r="K334" s="4">
        <f t="shared" si="83"/>
        <v>3.5000000000000001E-3</v>
      </c>
      <c r="L334">
        <f t="shared" si="72"/>
        <v>2.5000000000000001E-2</v>
      </c>
      <c r="M334" s="4">
        <f t="shared" si="70"/>
        <v>3.5000000000000001E-3</v>
      </c>
      <c r="N334" s="4">
        <f t="shared" si="71"/>
        <v>2.5000000000000001E-2</v>
      </c>
    </row>
    <row r="335" spans="1:14">
      <c r="A335" t="str">
        <f t="shared" si="73"/>
        <v>almapbbdo:alp_nova-cielo-atualizado:native:awareness:todos</v>
      </c>
      <c r="B335" t="str">
        <f t="shared" si="74"/>
        <v>Google Brasil</v>
      </c>
      <c r="C335" t="str">
        <f t="shared" si="75"/>
        <v>dv_360:marca:carreira:native:cpm:native-retangulo-1200x628:fre_ins_nova-cielo-danilo:cidp116.2.497:2</v>
      </c>
      <c r="D335" t="str">
        <f t="shared" si="76"/>
        <v>256667490</v>
      </c>
      <c r="E335" t="str">
        <f t="shared" si="77"/>
        <v>Dynamic Click</v>
      </c>
      <c r="F335" t="str">
        <f t="shared" si="78"/>
        <v>dv_360:marca:carreira:native:cpm:native-retangulo-1200x628:fre_ins_nova-cielo-danilo:cidp116.2.497:2</v>
      </c>
      <c r="G335" t="str">
        <f t="shared" si="79"/>
        <v>452479264</v>
      </c>
      <c r="H335" t="str">
        <f t="shared" si="80"/>
        <v>Tracking</v>
      </c>
      <c r="I335">
        <f t="shared" si="81"/>
        <v>278218</v>
      </c>
      <c r="J335">
        <f t="shared" si="82"/>
        <v>2036</v>
      </c>
      <c r="K335" s="4">
        <f t="shared" si="83"/>
        <v>3.5000000000000001E-3</v>
      </c>
      <c r="L335">
        <f t="shared" si="72"/>
        <v>2.5000000000000001E-2</v>
      </c>
      <c r="M335" s="4">
        <f t="shared" si="70"/>
        <v>7.1260000000000003</v>
      </c>
      <c r="N335" s="4">
        <f t="shared" si="71"/>
        <v>50.900000000000006</v>
      </c>
    </row>
    <row r="336" spans="1:14">
      <c r="A336" t="str">
        <f t="shared" si="73"/>
        <v>almapbbdo:alp_nova-cielo-atualizado:native:awareness:todos</v>
      </c>
      <c r="B336" t="str">
        <f t="shared" si="74"/>
        <v>Google Brasil</v>
      </c>
      <c r="C336" t="str">
        <f t="shared" si="75"/>
        <v>dv_360:marca:carreira:native:cpm:native-retangulo-1200x628:fre_ins_nova-cielo-marcello:cidp116.2.496:2</v>
      </c>
      <c r="D336" t="str">
        <f t="shared" si="76"/>
        <v>256667493</v>
      </c>
      <c r="E336" t="str">
        <f t="shared" si="77"/>
        <v>Dynamic Click</v>
      </c>
      <c r="F336" t="str">
        <f t="shared" si="78"/>
        <v>dv_360:marca:carreira:native:cpm:native-retangulo-1200x628:fre_ins_nova-cielo-marcello:cidp116.2.496:2</v>
      </c>
      <c r="G336" t="str">
        <f t="shared" si="79"/>
        <v>452479267</v>
      </c>
      <c r="H336" t="str">
        <f t="shared" si="80"/>
        <v>Tracking</v>
      </c>
      <c r="I336">
        <f t="shared" si="81"/>
        <v>7430647</v>
      </c>
      <c r="J336">
        <f t="shared" si="82"/>
        <v>117496</v>
      </c>
      <c r="K336" s="4">
        <f t="shared" si="83"/>
        <v>3.5000000000000001E-3</v>
      </c>
      <c r="L336">
        <f t="shared" si="72"/>
        <v>2.5000000000000001E-2</v>
      </c>
      <c r="M336" s="4">
        <f t="shared" si="70"/>
        <v>411.23599999999999</v>
      </c>
      <c r="N336" s="4">
        <f t="shared" si="71"/>
        <v>2937.4</v>
      </c>
    </row>
    <row r="337" spans="1:14">
      <c r="A337" t="str">
        <f t="shared" si="73"/>
        <v>almapbbdo:alp_nova-cielo-atualizado:native:awareness:todos</v>
      </c>
      <c r="B337" t="str">
        <f t="shared" si="74"/>
        <v>Google Brasil</v>
      </c>
      <c r="C337" t="str">
        <f t="shared" si="75"/>
        <v>dv_360:marca:carreira:native:cpm:native-retangulo-1200x628:fre_ins_nova-cielo-pedro:cidp116.2.494:2</v>
      </c>
      <c r="D337" t="str">
        <f t="shared" si="76"/>
        <v>256667499</v>
      </c>
      <c r="E337" t="str">
        <f t="shared" si="77"/>
        <v>Dynamic Click</v>
      </c>
      <c r="F337" t="str">
        <f t="shared" si="78"/>
        <v>dv_360:marca:carreira:native:cpm:native-retangulo-1200x628:fre_ins_nova-cielo-pedro:cidp116.2.494:2</v>
      </c>
      <c r="G337" t="str">
        <f t="shared" si="79"/>
        <v>452479273</v>
      </c>
      <c r="H337" t="str">
        <f t="shared" si="80"/>
        <v>Tracking</v>
      </c>
      <c r="I337">
        <f t="shared" si="81"/>
        <v>247816</v>
      </c>
      <c r="J337">
        <f t="shared" si="82"/>
        <v>1457</v>
      </c>
      <c r="K337" s="4">
        <f t="shared" si="83"/>
        <v>3.5000000000000001E-3</v>
      </c>
      <c r="L337">
        <f t="shared" si="72"/>
        <v>2.5000000000000001E-2</v>
      </c>
      <c r="M337" s="4">
        <f t="shared" si="70"/>
        <v>5.0994999999999999</v>
      </c>
      <c r="N337" s="4">
        <f t="shared" si="71"/>
        <v>36.425000000000004</v>
      </c>
    </row>
    <row r="338" spans="1:14">
      <c r="A338" t="str">
        <f t="shared" si="73"/>
        <v>almapbbdo:alp_nova-cielo-atualizado:native:awareness:todos</v>
      </c>
      <c r="B338" t="str">
        <f t="shared" si="74"/>
        <v>Google Brasil</v>
      </c>
      <c r="C338" t="str">
        <f t="shared" si="75"/>
        <v>dv_360:marca:carreira:native:cpm:native-retangulo-1200x628:fre_ins_nova-cielo-rita:cidp116.2.495:2</v>
      </c>
      <c r="D338" t="str">
        <f t="shared" si="76"/>
        <v>256667496</v>
      </c>
      <c r="E338" t="str">
        <f t="shared" si="77"/>
        <v>Dynamic Click</v>
      </c>
      <c r="F338" t="str">
        <f t="shared" si="78"/>
        <v>dv_360:marca:carreira:native:cpm:native-retangulo-1200x628:fre_ins_nova-cielo-rita:cidp116.2.495:2</v>
      </c>
      <c r="G338" t="str">
        <f t="shared" si="79"/>
        <v>452479270</v>
      </c>
      <c r="H338" t="str">
        <f t="shared" si="80"/>
        <v>Tracking</v>
      </c>
      <c r="I338">
        <f t="shared" si="81"/>
        <v>170742</v>
      </c>
      <c r="J338">
        <f t="shared" si="82"/>
        <v>1223</v>
      </c>
      <c r="K338" s="4">
        <f t="shared" si="83"/>
        <v>3.5000000000000001E-3</v>
      </c>
      <c r="L338">
        <f t="shared" si="72"/>
        <v>2.5000000000000001E-2</v>
      </c>
      <c r="M338" s="4">
        <f t="shared" si="70"/>
        <v>4.2805</v>
      </c>
      <c r="N338" s="4">
        <f t="shared" si="71"/>
        <v>30.575000000000003</v>
      </c>
    </row>
    <row r="339" spans="1:14">
      <c r="A339" t="str">
        <f t="shared" si="73"/>
        <v>almapbbdo:alp_nova-cielo-atualizado:native:awareness:todos</v>
      </c>
      <c r="B339" t="str">
        <f t="shared" si="74"/>
        <v>Google Brasil</v>
      </c>
      <c r="C339" t="str">
        <f t="shared" si="75"/>
        <v>dv_360:marca:decisor:native:cpm:native-retangulo-1200x628:fre_ins_nova-cielo-danilo:cidp116.2.521:2</v>
      </c>
      <c r="D339" t="str">
        <f t="shared" si="76"/>
        <v>256667442</v>
      </c>
      <c r="E339" t="str">
        <f t="shared" si="77"/>
        <v>Dynamic Click</v>
      </c>
      <c r="F339" t="str">
        <f t="shared" si="78"/>
        <v>dv_360:marca:decisor:native:cpm:native-retangulo-1200x628:fre_ins_nova-cielo-danilo:cidp116.2.521:2</v>
      </c>
      <c r="G339" t="str">
        <f t="shared" si="79"/>
        <v>452371116</v>
      </c>
      <c r="H339" t="str">
        <f t="shared" si="80"/>
        <v>Tracking</v>
      </c>
      <c r="I339">
        <f t="shared" si="81"/>
        <v>176768</v>
      </c>
      <c r="J339">
        <f t="shared" si="82"/>
        <v>580</v>
      </c>
      <c r="K339" s="4">
        <f t="shared" si="83"/>
        <v>3.5000000000000001E-3</v>
      </c>
      <c r="L339">
        <f t="shared" si="72"/>
        <v>2.5000000000000001E-2</v>
      </c>
      <c r="M339" s="4">
        <f t="shared" si="70"/>
        <v>2.0300000000000002</v>
      </c>
      <c r="N339" s="4">
        <f t="shared" si="71"/>
        <v>14.5</v>
      </c>
    </row>
    <row r="340" spans="1:14">
      <c r="A340" t="str">
        <f t="shared" si="73"/>
        <v>almapbbdo:alp_nova-cielo-atualizado:native:awareness:todos</v>
      </c>
      <c r="B340" t="str">
        <f t="shared" si="74"/>
        <v>Google Brasil</v>
      </c>
      <c r="C340" t="str">
        <f t="shared" si="75"/>
        <v>dv_360:marca:decisor:native:cpm:native-retangulo-1200x628:fre_ins_nova-cielo-marcello:cidp116.2.520:2</v>
      </c>
      <c r="D340" t="str">
        <f t="shared" si="76"/>
        <v>256667445</v>
      </c>
      <c r="E340" t="str">
        <f t="shared" si="77"/>
        <v>Dynamic Click</v>
      </c>
      <c r="F340" t="str">
        <f t="shared" si="78"/>
        <v>dv_360:marca:decisor:native:cpm:native-retangulo-1200x628:fre_ins_nova-cielo-marcello:cidp116.2.520:2</v>
      </c>
      <c r="G340" t="str">
        <f t="shared" si="79"/>
        <v>452371119</v>
      </c>
      <c r="H340" t="str">
        <f t="shared" si="80"/>
        <v>Tracking</v>
      </c>
      <c r="I340">
        <f t="shared" si="81"/>
        <v>310851</v>
      </c>
      <c r="J340">
        <f t="shared" si="82"/>
        <v>1917</v>
      </c>
      <c r="K340" s="4">
        <f t="shared" si="83"/>
        <v>3.5000000000000001E-3</v>
      </c>
      <c r="L340">
        <f t="shared" si="72"/>
        <v>2.5000000000000001E-2</v>
      </c>
      <c r="M340" s="4">
        <f t="shared" si="70"/>
        <v>6.7095000000000002</v>
      </c>
      <c r="N340" s="4">
        <f t="shared" si="71"/>
        <v>47.925000000000004</v>
      </c>
    </row>
    <row r="341" spans="1:14">
      <c r="A341" t="str">
        <f t="shared" si="73"/>
        <v>almapbbdo:alp_nova-cielo-atualizado:native:awareness:todos</v>
      </c>
      <c r="B341" t="str">
        <f t="shared" si="74"/>
        <v>Google Brasil</v>
      </c>
      <c r="C341" t="str">
        <f t="shared" si="75"/>
        <v>dv_360:marca:decisor:native:cpm:native-retangulo-1200x628:fre_ins_nova-cielo-pedro:cidp116.2.518:2</v>
      </c>
      <c r="D341" t="str">
        <f t="shared" si="76"/>
        <v>256667451</v>
      </c>
      <c r="E341" t="str">
        <f t="shared" si="77"/>
        <v>Dynamic Click</v>
      </c>
      <c r="F341" t="str">
        <f t="shared" si="78"/>
        <v>dv_360:marca:decisor:native:cpm:native-retangulo-1200x628:fre_ins_nova-cielo-pedro:cidp116.2.518:2</v>
      </c>
      <c r="G341" t="str">
        <f t="shared" si="79"/>
        <v>452479225</v>
      </c>
      <c r="H341" t="str">
        <f t="shared" si="80"/>
        <v>Tracking</v>
      </c>
      <c r="I341">
        <f t="shared" si="81"/>
        <v>124158</v>
      </c>
      <c r="J341">
        <f t="shared" si="82"/>
        <v>335</v>
      </c>
      <c r="K341" s="4">
        <f t="shared" si="83"/>
        <v>3.5000000000000001E-3</v>
      </c>
      <c r="L341">
        <f t="shared" si="72"/>
        <v>2.5000000000000001E-2</v>
      </c>
      <c r="M341" s="4">
        <f t="shared" si="70"/>
        <v>1.1725000000000001</v>
      </c>
      <c r="N341" s="4">
        <f t="shared" si="71"/>
        <v>8.375</v>
      </c>
    </row>
    <row r="342" spans="1:14">
      <c r="A342" t="str">
        <f t="shared" si="73"/>
        <v>almapbbdo:alp_nova-cielo-atualizado:native:awareness:todos</v>
      </c>
      <c r="B342" t="str">
        <f t="shared" si="74"/>
        <v>Google Brasil</v>
      </c>
      <c r="C342" t="str">
        <f t="shared" si="75"/>
        <v>dv_360:marca:decisor:native:cpm:native-retangulo-1200x628:fre_ins_nova-cielo-rita:cidp116.2.519:2</v>
      </c>
      <c r="D342" t="str">
        <f t="shared" si="76"/>
        <v>256667448</v>
      </c>
      <c r="E342" t="str">
        <f t="shared" si="77"/>
        <v>Dynamic Click</v>
      </c>
      <c r="F342" t="str">
        <f t="shared" si="78"/>
        <v>dv_360:marca:decisor:native:cpm:native-retangulo-1200x628:fre_ins_nova-cielo-rita:cidp116.2.519:2</v>
      </c>
      <c r="G342" t="str">
        <f t="shared" si="79"/>
        <v>452479222</v>
      </c>
      <c r="H342" t="str">
        <f t="shared" si="80"/>
        <v>Tracking</v>
      </c>
      <c r="I342">
        <f t="shared" si="81"/>
        <v>100702</v>
      </c>
      <c r="J342">
        <f t="shared" si="82"/>
        <v>275</v>
      </c>
      <c r="K342" s="4">
        <f t="shared" si="83"/>
        <v>3.5000000000000001E-3</v>
      </c>
      <c r="L342">
        <f t="shared" si="72"/>
        <v>2.5000000000000001E-2</v>
      </c>
      <c r="M342" s="4">
        <f t="shared" si="70"/>
        <v>0.96250000000000002</v>
      </c>
      <c r="N342" s="4">
        <f t="shared" si="71"/>
        <v>6.875</v>
      </c>
    </row>
    <row r="343" spans="1:14">
      <c r="A343" t="str">
        <f t="shared" si="73"/>
        <v>almapbbdo:alp_nova-cielo-atualizado:native:awareness:todos</v>
      </c>
      <c r="B343" t="str">
        <f t="shared" si="74"/>
        <v>Google Brasil</v>
      </c>
      <c r="C343" t="str">
        <f t="shared" si="75"/>
        <v>dv_360:marca:indepedencia:native:cpm:native-retangulo-1200x628:fre_ins_nova-cielo-danilo:cidp116.2.509:2</v>
      </c>
      <c r="D343" t="str">
        <f t="shared" si="76"/>
        <v>256667466</v>
      </c>
      <c r="E343" t="str">
        <f t="shared" si="77"/>
        <v>Dynamic Click</v>
      </c>
      <c r="F343" t="str">
        <f t="shared" si="78"/>
        <v>dv_360:marca:indepedencia:native:cpm:native-retangulo-1200x628:fre_ins_nova-cielo-danilo:cidp116.2.509:2</v>
      </c>
      <c r="G343" t="str">
        <f t="shared" si="79"/>
        <v>452479240</v>
      </c>
      <c r="H343" t="str">
        <f t="shared" si="80"/>
        <v>Tracking</v>
      </c>
      <c r="I343">
        <f t="shared" si="81"/>
        <v>69</v>
      </c>
      <c r="J343">
        <f t="shared" si="82"/>
        <v>1</v>
      </c>
      <c r="K343" s="4">
        <f t="shared" si="83"/>
        <v>3.5000000000000001E-3</v>
      </c>
      <c r="L343">
        <f t="shared" si="72"/>
        <v>2.5000000000000001E-2</v>
      </c>
      <c r="M343" s="4">
        <f t="shared" si="70"/>
        <v>3.5000000000000001E-3</v>
      </c>
      <c r="N343" s="4">
        <f t="shared" si="71"/>
        <v>2.5000000000000001E-2</v>
      </c>
    </row>
    <row r="344" spans="1:14">
      <c r="A344" t="str">
        <f t="shared" si="73"/>
        <v>almapbbdo:alp_nova-cielo-atualizado:native:awareness:todos</v>
      </c>
      <c r="B344" t="str">
        <f t="shared" si="74"/>
        <v>Google Brasil</v>
      </c>
      <c r="C344" t="str">
        <f t="shared" si="75"/>
        <v>dv_360:marca:indepedencia:native:cpm:native-retangulo-1200x628:fre_ins_nova-cielo-marcello:cidp116.2.508:2</v>
      </c>
      <c r="D344" t="str">
        <f t="shared" si="76"/>
        <v>256667469</v>
      </c>
      <c r="E344" t="str">
        <f t="shared" si="77"/>
        <v>Dynamic Click</v>
      </c>
      <c r="F344" t="str">
        <f t="shared" si="78"/>
        <v>dv_360:marca:indepedencia:native:cpm:native-retangulo-1200x628:fre_ins_nova-cielo-marcello:cidp116.2.508:2</v>
      </c>
      <c r="G344" t="str">
        <f t="shared" si="79"/>
        <v>452479243</v>
      </c>
      <c r="H344" t="str">
        <f t="shared" si="80"/>
        <v>Tracking</v>
      </c>
      <c r="I344">
        <f t="shared" si="81"/>
        <v>84</v>
      </c>
      <c r="J344">
        <f t="shared" si="82"/>
        <v>2</v>
      </c>
      <c r="K344" s="4">
        <f t="shared" si="83"/>
        <v>3.5000000000000001E-3</v>
      </c>
      <c r="L344">
        <f t="shared" si="72"/>
        <v>2.5000000000000001E-2</v>
      </c>
      <c r="M344" s="4">
        <f t="shared" si="70"/>
        <v>7.0000000000000001E-3</v>
      </c>
      <c r="N344" s="4">
        <f t="shared" si="71"/>
        <v>0.05</v>
      </c>
    </row>
    <row r="345" spans="1:14">
      <c r="A345" t="str">
        <f t="shared" si="73"/>
        <v>almapbbdo:alp_nova-cielo-atualizado:native:awareness:todos</v>
      </c>
      <c r="B345" t="str">
        <f t="shared" si="74"/>
        <v>Google Brasil</v>
      </c>
      <c r="C345" t="str">
        <f t="shared" si="75"/>
        <v>dv_360:marca:indepedencia:native:cpm:native-retangulo-1200x628:fre_ins_nova-cielo-pedro:cidp116.2.506:2</v>
      </c>
      <c r="D345" t="str">
        <f t="shared" si="76"/>
        <v>256667475</v>
      </c>
      <c r="E345" t="str">
        <f t="shared" si="77"/>
        <v>Dynamic Click</v>
      </c>
      <c r="F345" t="str">
        <f t="shared" si="78"/>
        <v>dv_360:marca:indepedencia:native:cpm:native-retangulo-1200x628:fre_ins_nova-cielo-pedro:cidp116.2.506:2</v>
      </c>
      <c r="G345" t="str">
        <f t="shared" si="79"/>
        <v>452479249</v>
      </c>
      <c r="H345" t="str">
        <f t="shared" si="80"/>
        <v>Tracking</v>
      </c>
      <c r="I345">
        <f t="shared" si="81"/>
        <v>88</v>
      </c>
      <c r="J345">
        <f t="shared" si="82"/>
        <v>3</v>
      </c>
      <c r="K345" s="4">
        <f t="shared" si="83"/>
        <v>3.5000000000000001E-3</v>
      </c>
      <c r="L345">
        <f t="shared" si="72"/>
        <v>2.5000000000000001E-2</v>
      </c>
      <c r="M345" s="4">
        <f t="shared" si="70"/>
        <v>1.0500000000000001E-2</v>
      </c>
      <c r="N345" s="4">
        <f t="shared" si="71"/>
        <v>7.5000000000000011E-2</v>
      </c>
    </row>
    <row r="346" spans="1:14">
      <c r="A346" t="str">
        <f t="shared" si="73"/>
        <v>almapbbdo:alp_nova-cielo-atualizado:native:awareness:todos</v>
      </c>
      <c r="B346" t="str">
        <f t="shared" si="74"/>
        <v>Google Brasil</v>
      </c>
      <c r="C346" t="str">
        <f t="shared" si="75"/>
        <v>dv_360:marca:indepedencia:native:cpm:native-retangulo-1200x628:fre_ins_nova-cielo-rita:cidp116.2.507:2</v>
      </c>
      <c r="D346" t="str">
        <f t="shared" si="76"/>
        <v>256667472</v>
      </c>
      <c r="E346" t="str">
        <f t="shared" si="77"/>
        <v>Dynamic Click</v>
      </c>
      <c r="F346" t="str">
        <f t="shared" si="78"/>
        <v>dv_360:marca:indepedencia:native:cpm:native-retangulo-1200x628:fre_ins_nova-cielo-rita:cidp116.2.507:2</v>
      </c>
      <c r="G346" t="str">
        <f t="shared" si="79"/>
        <v>452479246</v>
      </c>
      <c r="H346" t="str">
        <f t="shared" si="80"/>
        <v>Tracking</v>
      </c>
      <c r="I346">
        <f t="shared" si="81"/>
        <v>278</v>
      </c>
      <c r="J346">
        <f t="shared" si="82"/>
        <v>10</v>
      </c>
      <c r="K346" s="4">
        <f t="shared" si="83"/>
        <v>3.5000000000000001E-3</v>
      </c>
      <c r="L346">
        <f t="shared" si="72"/>
        <v>2.5000000000000001E-2</v>
      </c>
      <c r="M346" s="4">
        <f t="shared" si="70"/>
        <v>3.5000000000000003E-2</v>
      </c>
      <c r="N346" s="4">
        <f t="shared" si="71"/>
        <v>0.25</v>
      </c>
    </row>
    <row r="347" spans="1:14">
      <c r="A347" t="str">
        <f t="shared" si="73"/>
        <v>almapbbdo:alp_nova-cielo-atualizado:native:awareness:todos</v>
      </c>
      <c r="B347" t="str">
        <f t="shared" si="74"/>
        <v>Google Brasil</v>
      </c>
      <c r="C347" t="str">
        <f t="shared" si="75"/>
        <v>dv_360:marca:provedor:native:cpm:native-retangulo-1200x628:fre_ins_nova-cielo-danilo:cidp116.2.485:2</v>
      </c>
      <c r="D347" t="str">
        <f t="shared" si="76"/>
        <v>256667514</v>
      </c>
      <c r="E347" t="str">
        <f t="shared" si="77"/>
        <v>Dynamic Click</v>
      </c>
      <c r="F347" t="str">
        <f t="shared" si="78"/>
        <v>dv_360:marca:provedor:native:cpm:native-retangulo-1200x628:fre_ins_nova-cielo-danilo:cidp116.2.485:2</v>
      </c>
      <c r="G347" t="str">
        <f t="shared" si="79"/>
        <v>452479288</v>
      </c>
      <c r="H347" t="str">
        <f t="shared" si="80"/>
        <v>Tracking</v>
      </c>
      <c r="I347">
        <f t="shared" si="81"/>
        <v>55921</v>
      </c>
      <c r="J347">
        <f t="shared" si="82"/>
        <v>852</v>
      </c>
      <c r="K347" s="4">
        <f t="shared" si="83"/>
        <v>3.5000000000000001E-3</v>
      </c>
      <c r="L347">
        <f t="shared" si="72"/>
        <v>2.5000000000000001E-2</v>
      </c>
      <c r="M347" s="4">
        <f t="shared" si="70"/>
        <v>2.9820000000000002</v>
      </c>
      <c r="N347" s="4">
        <f t="shared" si="71"/>
        <v>21.3</v>
      </c>
    </row>
    <row r="348" spans="1:14">
      <c r="A348" t="str">
        <f t="shared" si="73"/>
        <v>almapbbdo:alp_nova-cielo-atualizado:native:awareness:todos</v>
      </c>
      <c r="B348" t="str">
        <f t="shared" si="74"/>
        <v>Google Brasil</v>
      </c>
      <c r="C348" t="str">
        <f t="shared" si="75"/>
        <v>dv_360:marca:provedor:native:cpm:native-retangulo-1200x628:fre_ins_nova-cielo-marcello:cidp116.2.484:2</v>
      </c>
      <c r="D348" t="str">
        <f t="shared" si="76"/>
        <v>256667517</v>
      </c>
      <c r="E348" t="str">
        <f t="shared" si="77"/>
        <v>Dynamic Click</v>
      </c>
      <c r="F348" t="str">
        <f t="shared" si="78"/>
        <v>dv_360:marca:provedor:native:cpm:native-retangulo-1200x628:fre_ins_nova-cielo-marcello:cidp116.2.484:2</v>
      </c>
      <c r="G348" t="str">
        <f t="shared" si="79"/>
        <v>452479291</v>
      </c>
      <c r="H348" t="str">
        <f t="shared" si="80"/>
        <v>Tracking</v>
      </c>
      <c r="I348">
        <f t="shared" si="81"/>
        <v>101254</v>
      </c>
      <c r="J348">
        <f t="shared" si="82"/>
        <v>552</v>
      </c>
      <c r="K348" s="4">
        <f t="shared" si="83"/>
        <v>3.5000000000000001E-3</v>
      </c>
      <c r="L348">
        <f t="shared" si="72"/>
        <v>2.5000000000000001E-2</v>
      </c>
      <c r="M348" s="4">
        <f t="shared" si="70"/>
        <v>1.9319999999999999</v>
      </c>
      <c r="N348" s="4">
        <f t="shared" si="71"/>
        <v>13.8</v>
      </c>
    </row>
    <row r="349" spans="1:14">
      <c r="A349" t="str">
        <f t="shared" si="73"/>
        <v>almapbbdo:alp_nova-cielo-atualizado:native:awareness:todos</v>
      </c>
      <c r="B349" t="str">
        <f t="shared" si="74"/>
        <v>Google Brasil</v>
      </c>
      <c r="C349" t="str">
        <f t="shared" si="75"/>
        <v>dv_360:marca:provedor:native:cpm:native-retangulo-1200x628:fre_ins_nova-cielo-pedro:cidp116.2.482:2</v>
      </c>
      <c r="D349" t="str">
        <f t="shared" si="76"/>
        <v>256667523</v>
      </c>
      <c r="E349" t="str">
        <f t="shared" si="77"/>
        <v>Dynamic Click</v>
      </c>
      <c r="F349" t="str">
        <f t="shared" si="78"/>
        <v>dv_360:marca:provedor:native:cpm:native-retangulo-1200x628:fre_ins_nova-cielo-pedro:cidp116.2.482:2</v>
      </c>
      <c r="G349" t="str">
        <f t="shared" si="79"/>
        <v>452479297</v>
      </c>
      <c r="H349" t="str">
        <f t="shared" si="80"/>
        <v>Tracking</v>
      </c>
      <c r="I349">
        <f t="shared" si="81"/>
        <v>45425</v>
      </c>
      <c r="J349">
        <f t="shared" si="82"/>
        <v>232</v>
      </c>
      <c r="K349" s="4">
        <f t="shared" si="83"/>
        <v>3.5000000000000001E-3</v>
      </c>
      <c r="L349">
        <f t="shared" si="72"/>
        <v>2.5000000000000001E-2</v>
      </c>
      <c r="M349" s="4">
        <f t="shared" si="70"/>
        <v>0.81200000000000006</v>
      </c>
      <c r="N349" s="4">
        <f t="shared" si="71"/>
        <v>5.8000000000000007</v>
      </c>
    </row>
    <row r="350" spans="1:14">
      <c r="A350" t="str">
        <f t="shared" si="73"/>
        <v>almapbbdo:alp_nova-cielo-atualizado:native:awareness:todos</v>
      </c>
      <c r="B350" t="str">
        <f t="shared" si="74"/>
        <v>Google Brasil</v>
      </c>
      <c r="C350" t="str">
        <f t="shared" si="75"/>
        <v>dv_360:marca:provedor:native:cpm:native-retangulo-1200x628:fre_ins_nova-cielo-rita:cidp116.2.483:2</v>
      </c>
      <c r="D350" t="str">
        <f t="shared" si="76"/>
        <v>256667520</v>
      </c>
      <c r="E350" t="str">
        <f t="shared" si="77"/>
        <v>Dynamic Click</v>
      </c>
      <c r="F350" t="str">
        <f t="shared" si="78"/>
        <v>dv_360:marca:provedor:native:cpm:native-retangulo-1200x628:fre_ins_nova-cielo-rita:cidp116.2.483:2</v>
      </c>
      <c r="G350" t="str">
        <f t="shared" si="79"/>
        <v>452479294</v>
      </c>
      <c r="H350" t="str">
        <f t="shared" si="80"/>
        <v>Tracking</v>
      </c>
      <c r="I350">
        <f t="shared" si="81"/>
        <v>66318</v>
      </c>
      <c r="J350">
        <f t="shared" si="82"/>
        <v>807</v>
      </c>
      <c r="K350" s="4">
        <f t="shared" si="83"/>
        <v>3.5000000000000001E-3</v>
      </c>
      <c r="L350">
        <f t="shared" si="72"/>
        <v>2.5000000000000001E-2</v>
      </c>
      <c r="M350" s="4">
        <f t="shared" si="70"/>
        <v>2.8245</v>
      </c>
      <c r="N350" s="4">
        <f t="shared" si="71"/>
        <v>20.175000000000001</v>
      </c>
    </row>
    <row r="351" spans="1:14">
      <c r="A351" t="str">
        <f t="shared" si="73"/>
        <v>almapbbdo:alp_nova-cielo-atualizado:native:awareness:todos</v>
      </c>
      <c r="B351" t="str">
        <f t="shared" si="74"/>
        <v>Oath - Verizon Media</v>
      </c>
      <c r="C351" t="str">
        <f t="shared" si="75"/>
        <v>verizon:marca:carreira:native:cpc:native-627x267:fre_ins_nova-cielo-danilo_taxa-zero:cidp116.2.1317:2</v>
      </c>
      <c r="D351" t="str">
        <f t="shared" si="76"/>
        <v>257229903</v>
      </c>
      <c r="E351" t="str">
        <f t="shared" si="77"/>
        <v>Dynamic Click</v>
      </c>
      <c r="F351" t="str">
        <f t="shared" si="78"/>
        <v>verizon:marca:carreira:native:cpc:native-627x267:fre_ins_nova-cielo-danilo_taxa-zero:cidp116.2.1317:2</v>
      </c>
      <c r="G351" t="str">
        <f t="shared" si="79"/>
        <v>453005275</v>
      </c>
      <c r="H351" t="str">
        <f t="shared" si="80"/>
        <v>Tracking</v>
      </c>
      <c r="I351">
        <f t="shared" si="81"/>
        <v>493007</v>
      </c>
      <c r="J351">
        <f t="shared" si="82"/>
        <v>6627</v>
      </c>
      <c r="K351" s="4">
        <f t="shared" si="83"/>
        <v>3.5000000000000001E-3</v>
      </c>
      <c r="L351">
        <f t="shared" si="72"/>
        <v>2.5000000000000001E-2</v>
      </c>
      <c r="M351" s="4">
        <f t="shared" si="70"/>
        <v>23.194500000000001</v>
      </c>
      <c r="N351" s="4">
        <f t="shared" si="71"/>
        <v>165.67500000000001</v>
      </c>
    </row>
    <row r="352" spans="1:14">
      <c r="A352" t="str">
        <f t="shared" si="73"/>
        <v>almapbbdo:alp_nova-cielo-atualizado:native:awareness:todos</v>
      </c>
      <c r="B352" t="str">
        <f t="shared" si="74"/>
        <v>Oath - Verizon Media</v>
      </c>
      <c r="C352" t="str">
        <f t="shared" si="75"/>
        <v>verizon:marca:carreira:native:cpc:native-627x267:fre_ins_nova-cielo-marcello_taxa-zero:cidp116.2.1316:2</v>
      </c>
      <c r="D352" t="str">
        <f t="shared" si="76"/>
        <v>257229906</v>
      </c>
      <c r="E352" t="str">
        <f t="shared" si="77"/>
        <v>Dynamic Click</v>
      </c>
      <c r="F352" t="str">
        <f t="shared" si="78"/>
        <v>verizon:marca:carreira:native:cpc:native-627x267:fre_ins_nova-cielo-marcello_taxa-zero:cidp116.2.1316:2</v>
      </c>
      <c r="G352" t="str">
        <f t="shared" si="79"/>
        <v>453005278</v>
      </c>
      <c r="H352" t="str">
        <f t="shared" si="80"/>
        <v>Tracking</v>
      </c>
      <c r="I352">
        <f t="shared" si="81"/>
        <v>364691</v>
      </c>
      <c r="J352">
        <f t="shared" si="82"/>
        <v>1347</v>
      </c>
      <c r="K352" s="4">
        <f t="shared" si="83"/>
        <v>3.5000000000000001E-3</v>
      </c>
      <c r="L352">
        <f t="shared" si="72"/>
        <v>2.5000000000000001E-2</v>
      </c>
      <c r="M352" s="4">
        <f t="shared" si="70"/>
        <v>4.7145000000000001</v>
      </c>
      <c r="N352" s="4">
        <f t="shared" si="71"/>
        <v>33.675000000000004</v>
      </c>
    </row>
    <row r="353" spans="1:14">
      <c r="A353" t="str">
        <f t="shared" si="73"/>
        <v>almapbbdo:alp_nova-cielo-atualizado:native:awareness:todos</v>
      </c>
      <c r="B353" t="str">
        <f t="shared" si="74"/>
        <v>Oath - Verizon Media</v>
      </c>
      <c r="C353" t="str">
        <f t="shared" si="75"/>
        <v>verizon:marca:carreira:native:cpc:native-627x267:fre_ins_nova-cielo-pedro_taxa-zero:cidp116.2.1314:2</v>
      </c>
      <c r="D353" t="str">
        <f t="shared" si="76"/>
        <v>257229912</v>
      </c>
      <c r="E353" t="str">
        <f t="shared" si="77"/>
        <v>Dynamic Click</v>
      </c>
      <c r="F353" t="str">
        <f t="shared" si="78"/>
        <v>verizon:marca:carreira:native:cpc:native-627x267:fre_ins_nova-cielo-pedro_taxa-zero:cidp116.2.1314:2</v>
      </c>
      <c r="G353" t="str">
        <f t="shared" si="79"/>
        <v>453005284</v>
      </c>
      <c r="H353" t="str">
        <f t="shared" si="80"/>
        <v>Tracking</v>
      </c>
      <c r="I353">
        <f t="shared" si="81"/>
        <v>126013</v>
      </c>
      <c r="J353">
        <f t="shared" si="82"/>
        <v>1708</v>
      </c>
      <c r="K353" s="4">
        <f t="shared" si="83"/>
        <v>3.5000000000000001E-3</v>
      </c>
      <c r="L353">
        <f t="shared" si="72"/>
        <v>2.5000000000000001E-2</v>
      </c>
      <c r="M353" s="4">
        <f t="shared" si="70"/>
        <v>5.9779999999999998</v>
      </c>
      <c r="N353" s="4">
        <f t="shared" si="71"/>
        <v>42.7</v>
      </c>
    </row>
    <row r="354" spans="1:14">
      <c r="A354" t="str">
        <f t="shared" si="73"/>
        <v>almapbbdo:alp_nova-cielo-atualizado:native:awareness:todos</v>
      </c>
      <c r="B354" t="str">
        <f t="shared" si="74"/>
        <v>Oath - Verizon Media</v>
      </c>
      <c r="C354" t="str">
        <f t="shared" si="75"/>
        <v>verizon:marca:carreira:native:cpc:native-627x267:fre_ins_nova-cielo-rita_taxa-zero:cidp116.2.1315:2</v>
      </c>
      <c r="D354" t="str">
        <f t="shared" si="76"/>
        <v>257229909</v>
      </c>
      <c r="E354" t="str">
        <f t="shared" si="77"/>
        <v>Dynamic Click</v>
      </c>
      <c r="F354" t="str">
        <f t="shared" si="78"/>
        <v>verizon:marca:carreira:native:cpc:native-627x267:fre_ins_nova-cielo-rita_taxa-zero:cidp116.2.1315:2</v>
      </c>
      <c r="G354" t="str">
        <f t="shared" si="79"/>
        <v>453005281</v>
      </c>
      <c r="H354" t="str">
        <f t="shared" si="80"/>
        <v>Tracking</v>
      </c>
      <c r="I354">
        <f t="shared" si="81"/>
        <v>3319999</v>
      </c>
      <c r="J354">
        <f t="shared" si="82"/>
        <v>16469</v>
      </c>
      <c r="K354" s="4">
        <f t="shared" si="83"/>
        <v>3.5000000000000001E-3</v>
      </c>
      <c r="L354">
        <f t="shared" si="72"/>
        <v>2.5000000000000001E-2</v>
      </c>
      <c r="M354" s="4">
        <f t="shared" si="70"/>
        <v>57.641500000000001</v>
      </c>
      <c r="N354" s="4">
        <f t="shared" si="71"/>
        <v>411.72500000000002</v>
      </c>
    </row>
    <row r="355" spans="1:14">
      <c r="A355" t="str">
        <f t="shared" si="73"/>
        <v>almapbbdo:alp_nova-cielo-atualizado:native:awareness:todos</v>
      </c>
      <c r="B355" t="str">
        <f t="shared" si="74"/>
        <v>Oath - Verizon Media</v>
      </c>
      <c r="C355" t="str">
        <f t="shared" si="75"/>
        <v>verizon:marca:decisor:native:cpc:native-627x267:fre_ins_nova-cielo-danilo_taxa-zero:cidp116.2.1325:2</v>
      </c>
      <c r="D355" t="str">
        <f t="shared" si="76"/>
        <v>257229879</v>
      </c>
      <c r="E355" t="str">
        <f t="shared" si="77"/>
        <v>Dynamic Click</v>
      </c>
      <c r="F355" t="str">
        <f t="shared" si="78"/>
        <v>verizon:marca:decisor:native:cpc:native-627x267:fre_ins_nova-cielo-danilo_taxa-zero:cidp116.2.1325:2</v>
      </c>
      <c r="G355" t="str">
        <f t="shared" si="79"/>
        <v>453005251</v>
      </c>
      <c r="H355" t="str">
        <f t="shared" si="80"/>
        <v>Tracking</v>
      </c>
      <c r="I355">
        <f t="shared" si="81"/>
        <v>53812</v>
      </c>
      <c r="J355">
        <f t="shared" si="82"/>
        <v>658</v>
      </c>
      <c r="K355" s="4">
        <f t="shared" si="83"/>
        <v>3.5000000000000001E-3</v>
      </c>
      <c r="L355">
        <f t="shared" si="72"/>
        <v>2.5000000000000001E-2</v>
      </c>
      <c r="M355" s="4">
        <f t="shared" ref="M355:M417" si="84">IF(E355="Dynamic Click",J355*K355,K355*$I355/1000)</f>
        <v>2.3029999999999999</v>
      </c>
      <c r="N355" s="4">
        <f t="shared" ref="N355:N417" si="85">IF(E355="Dynamic Click",J355*L355,L355*$I355/1000)</f>
        <v>16.45</v>
      </c>
    </row>
    <row r="356" spans="1:14">
      <c r="A356" t="str">
        <f t="shared" si="73"/>
        <v>almapbbdo:alp_nova-cielo-atualizado:native:awareness:todos</v>
      </c>
      <c r="B356" t="str">
        <f t="shared" si="74"/>
        <v>Oath - Verizon Media</v>
      </c>
      <c r="C356" t="str">
        <f t="shared" si="75"/>
        <v>verizon:marca:decisor:native:cpc:native-627x267:fre_ins_nova-cielo-marcello_taxa-zero:cidp116.2.1324:2</v>
      </c>
      <c r="D356" t="str">
        <f t="shared" si="76"/>
        <v>257229882</v>
      </c>
      <c r="E356" t="str">
        <f t="shared" si="77"/>
        <v>Dynamic Click</v>
      </c>
      <c r="F356" t="str">
        <f t="shared" si="78"/>
        <v>verizon:marca:decisor:native:cpc:native-627x267:fre_ins_nova-cielo-marcello_taxa-zero:cidp116.2.1324:2</v>
      </c>
      <c r="G356" t="str">
        <f t="shared" si="79"/>
        <v>453005254</v>
      </c>
      <c r="H356" t="str">
        <f t="shared" si="80"/>
        <v>Tracking</v>
      </c>
      <c r="I356">
        <f t="shared" si="81"/>
        <v>1085604</v>
      </c>
      <c r="J356">
        <f t="shared" si="82"/>
        <v>7311</v>
      </c>
      <c r="K356" s="4">
        <f t="shared" si="83"/>
        <v>3.5000000000000001E-3</v>
      </c>
      <c r="L356">
        <f t="shared" si="72"/>
        <v>2.5000000000000001E-2</v>
      </c>
      <c r="M356" s="4">
        <f t="shared" si="84"/>
        <v>25.5885</v>
      </c>
      <c r="N356" s="4">
        <f t="shared" si="85"/>
        <v>182.77500000000001</v>
      </c>
    </row>
    <row r="357" spans="1:14">
      <c r="A357" t="str">
        <f t="shared" si="73"/>
        <v>almapbbdo:alp_nova-cielo-atualizado:native:awareness:todos</v>
      </c>
      <c r="B357" t="str">
        <f t="shared" si="74"/>
        <v>Oath - Verizon Media</v>
      </c>
      <c r="C357" t="str">
        <f t="shared" si="75"/>
        <v>verizon:marca:decisor:native:cpc:native-627x267:fre_ins_nova-cielo-pedro_taxa-zero:cidp116.2.1322:2</v>
      </c>
      <c r="D357" t="str">
        <f t="shared" si="76"/>
        <v>257229888</v>
      </c>
      <c r="E357" t="str">
        <f t="shared" si="77"/>
        <v>Dynamic Click</v>
      </c>
      <c r="F357" t="str">
        <f t="shared" si="78"/>
        <v>verizon:marca:decisor:native:cpc:native-627x267:fre_ins_nova-cielo-pedro_taxa-zero:cidp116.2.1322:2</v>
      </c>
      <c r="G357" t="str">
        <f t="shared" si="79"/>
        <v>453005260</v>
      </c>
      <c r="H357" t="str">
        <f t="shared" si="80"/>
        <v>Tracking</v>
      </c>
      <c r="I357">
        <f t="shared" si="81"/>
        <v>230892</v>
      </c>
      <c r="J357">
        <f t="shared" si="82"/>
        <v>16106</v>
      </c>
      <c r="K357" s="4">
        <f t="shared" si="83"/>
        <v>3.5000000000000001E-3</v>
      </c>
      <c r="L357">
        <f t="shared" si="72"/>
        <v>2.5000000000000001E-2</v>
      </c>
      <c r="M357" s="4">
        <f t="shared" si="84"/>
        <v>56.371000000000002</v>
      </c>
      <c r="N357" s="4">
        <f t="shared" si="85"/>
        <v>402.65000000000003</v>
      </c>
    </row>
    <row r="358" spans="1:14">
      <c r="A358" t="str">
        <f t="shared" si="73"/>
        <v>almapbbdo:alp_nova-cielo-atualizado:native:awareness:todos</v>
      </c>
      <c r="B358" t="str">
        <f t="shared" si="74"/>
        <v>Oath - Verizon Media</v>
      </c>
      <c r="C358" t="str">
        <f t="shared" si="75"/>
        <v>verizon:marca:decisor:native:cpc:native-627x267:fre_ins_nova-cielo-rita_taxa-zero:cidp116.2.1323:2</v>
      </c>
      <c r="D358" t="str">
        <f t="shared" si="76"/>
        <v>257229885</v>
      </c>
      <c r="E358" t="str">
        <f t="shared" si="77"/>
        <v>Dynamic Click</v>
      </c>
      <c r="F358" t="str">
        <f t="shared" si="78"/>
        <v>verizon:marca:decisor:native:cpc:native-627x267:fre_ins_nova-cielo-rita_taxa-zero:cidp116.2.1323:2</v>
      </c>
      <c r="G358" t="str">
        <f t="shared" si="79"/>
        <v>453005257</v>
      </c>
      <c r="H358" t="str">
        <f t="shared" si="80"/>
        <v>Tracking</v>
      </c>
      <c r="I358">
        <f t="shared" si="81"/>
        <v>1521296</v>
      </c>
      <c r="J358">
        <f t="shared" si="82"/>
        <v>2507</v>
      </c>
      <c r="K358" s="4">
        <f t="shared" si="83"/>
        <v>3.5000000000000001E-3</v>
      </c>
      <c r="L358">
        <f t="shared" si="72"/>
        <v>2.5000000000000001E-2</v>
      </c>
      <c r="M358" s="4">
        <f t="shared" si="84"/>
        <v>8.7744999999999997</v>
      </c>
      <c r="N358" s="4">
        <f t="shared" si="85"/>
        <v>62.675000000000004</v>
      </c>
    </row>
    <row r="359" spans="1:14">
      <c r="A359" t="str">
        <f t="shared" si="73"/>
        <v>almapbbdo:alp_nova-cielo-atualizado:native:awareness:todos</v>
      </c>
      <c r="B359" t="str">
        <f t="shared" si="74"/>
        <v>Oath - Verizon Media</v>
      </c>
      <c r="C359" t="str">
        <f t="shared" si="75"/>
        <v>verizon:marca:independencia:native:cpc:native-627x267:fre_ins_nova-cielo-danilo_taxa-zero:cidp116.2.1321:2</v>
      </c>
      <c r="D359" t="str">
        <f t="shared" si="76"/>
        <v>257229891</v>
      </c>
      <c r="E359" t="str">
        <f t="shared" si="77"/>
        <v>Dynamic Click</v>
      </c>
      <c r="F359" t="str">
        <f t="shared" si="78"/>
        <v>verizon:marca:independencia:native:cpc:native-627x267:fre_ins_nova-cielo-danilo_taxa-zero:cidp116.2.1321:2</v>
      </c>
      <c r="G359" t="str">
        <f t="shared" si="79"/>
        <v>453005263</v>
      </c>
      <c r="H359" t="str">
        <f t="shared" si="80"/>
        <v>Tracking</v>
      </c>
      <c r="I359">
        <f t="shared" si="81"/>
        <v>1660130</v>
      </c>
      <c r="J359">
        <f t="shared" si="82"/>
        <v>5192</v>
      </c>
      <c r="K359" s="4">
        <f t="shared" si="83"/>
        <v>3.5000000000000001E-3</v>
      </c>
      <c r="L359">
        <f t="shared" si="72"/>
        <v>2.5000000000000001E-2</v>
      </c>
      <c r="M359" s="4">
        <f t="shared" si="84"/>
        <v>18.172000000000001</v>
      </c>
      <c r="N359" s="4">
        <f t="shared" si="85"/>
        <v>129.80000000000001</v>
      </c>
    </row>
    <row r="360" spans="1:14">
      <c r="A360" t="str">
        <f t="shared" si="73"/>
        <v>almapbbdo:alp_nova-cielo-atualizado:native:awareness:todos</v>
      </c>
      <c r="B360" t="str">
        <f t="shared" si="74"/>
        <v>Oath - Verizon Media</v>
      </c>
      <c r="C360" t="str">
        <f t="shared" si="75"/>
        <v>verizon:marca:independencia:native:cpc:native-627x267:fre_ins_nova-cielo-marcello_taxa-zero:cidp116.2.1320:2</v>
      </c>
      <c r="D360" t="str">
        <f t="shared" si="76"/>
        <v>257229894</v>
      </c>
      <c r="E360" t="str">
        <f t="shared" si="77"/>
        <v>Dynamic Click</v>
      </c>
      <c r="F360" t="str">
        <f t="shared" si="78"/>
        <v>verizon:marca:independencia:native:cpc:native-627x267:fre_ins_nova-cielo-marcello_taxa-zero:cidp116.2.1320:2</v>
      </c>
      <c r="G360" t="str">
        <f t="shared" si="79"/>
        <v>453005266</v>
      </c>
      <c r="H360" t="str">
        <f t="shared" si="80"/>
        <v>Tracking</v>
      </c>
      <c r="I360">
        <f t="shared" si="81"/>
        <v>43498</v>
      </c>
      <c r="J360">
        <f t="shared" si="82"/>
        <v>142</v>
      </c>
      <c r="K360" s="4">
        <f t="shared" si="83"/>
        <v>3.5000000000000001E-3</v>
      </c>
      <c r="L360">
        <f t="shared" si="72"/>
        <v>2.5000000000000001E-2</v>
      </c>
      <c r="M360" s="4">
        <f t="shared" si="84"/>
        <v>0.497</v>
      </c>
      <c r="N360" s="4">
        <f t="shared" si="85"/>
        <v>3.5500000000000003</v>
      </c>
    </row>
    <row r="361" spans="1:14">
      <c r="A361" t="str">
        <f t="shared" si="73"/>
        <v>almapbbdo:alp_nova-cielo-atualizado:native:awareness:todos</v>
      </c>
      <c r="B361" t="str">
        <f t="shared" si="74"/>
        <v>Oath - Verizon Media</v>
      </c>
      <c r="C361" t="str">
        <f t="shared" si="75"/>
        <v>verizon:marca:independencia:native:cpc:native-627x267:fre_ins_nova-cielo-pedro_taxa-zero:cidp116.2.1318:2</v>
      </c>
      <c r="D361" t="str">
        <f t="shared" si="76"/>
        <v>257229900</v>
      </c>
      <c r="E361" t="str">
        <f t="shared" si="77"/>
        <v>Dynamic Click</v>
      </c>
      <c r="F361" t="str">
        <f t="shared" si="78"/>
        <v>verizon:marca:independencia:native:cpc:native-627x267:fre_ins_nova-cielo-pedro_taxa-zero:cidp116.2.1318:2</v>
      </c>
      <c r="G361" t="str">
        <f t="shared" si="79"/>
        <v>453005272</v>
      </c>
      <c r="H361" t="str">
        <f t="shared" si="80"/>
        <v>Tracking</v>
      </c>
      <c r="I361">
        <f t="shared" si="81"/>
        <v>129718</v>
      </c>
      <c r="J361">
        <f t="shared" si="82"/>
        <v>1553</v>
      </c>
      <c r="K361" s="4">
        <f t="shared" si="83"/>
        <v>3.5000000000000001E-3</v>
      </c>
      <c r="L361">
        <f t="shared" si="72"/>
        <v>2.5000000000000001E-2</v>
      </c>
      <c r="M361" s="4">
        <f t="shared" si="84"/>
        <v>5.4355000000000002</v>
      </c>
      <c r="N361" s="4">
        <f t="shared" si="85"/>
        <v>38.825000000000003</v>
      </c>
    </row>
    <row r="362" spans="1:14">
      <c r="A362" t="str">
        <f t="shared" si="73"/>
        <v>almapbbdo:alp_nova-cielo-atualizado:native:awareness:todos</v>
      </c>
      <c r="B362" t="str">
        <f t="shared" si="74"/>
        <v>Oath - Verizon Media</v>
      </c>
      <c r="C362" t="str">
        <f t="shared" si="75"/>
        <v>verizon:marca:independencia:native:cpc:native-627x267:fre_ins_nova-cielo-rita_taxa-zero:cidp116.2.1319:2</v>
      </c>
      <c r="D362" t="str">
        <f t="shared" si="76"/>
        <v>257229897</v>
      </c>
      <c r="E362" t="str">
        <f t="shared" si="77"/>
        <v>Dynamic Click</v>
      </c>
      <c r="F362" t="str">
        <f t="shared" si="78"/>
        <v>verizon:marca:independencia:native:cpc:native-627x267:fre_ins_nova-cielo-rita_taxa-zero:cidp116.2.1319:2</v>
      </c>
      <c r="G362" t="str">
        <f t="shared" si="79"/>
        <v>453005269</v>
      </c>
      <c r="H362" t="str">
        <f t="shared" si="80"/>
        <v>Tracking</v>
      </c>
      <c r="I362">
        <f t="shared" si="81"/>
        <v>942415</v>
      </c>
      <c r="J362">
        <f t="shared" si="82"/>
        <v>23592</v>
      </c>
      <c r="K362" s="4">
        <f t="shared" si="83"/>
        <v>3.5000000000000001E-3</v>
      </c>
      <c r="L362">
        <f t="shared" si="72"/>
        <v>2.5000000000000001E-2</v>
      </c>
      <c r="M362" s="4">
        <f t="shared" si="84"/>
        <v>82.572000000000003</v>
      </c>
      <c r="N362" s="4">
        <f t="shared" si="85"/>
        <v>589.80000000000007</v>
      </c>
    </row>
    <row r="363" spans="1:14">
      <c r="A363" t="str">
        <f t="shared" si="73"/>
        <v>almapbbdo:alp_nova-cielo-atualizado:native:awareness:todos</v>
      </c>
      <c r="B363" t="str">
        <f t="shared" si="74"/>
        <v>Oath - Verizon Media</v>
      </c>
      <c r="C363" t="str">
        <f t="shared" si="75"/>
        <v>verizon:marca:provedor:native:cpc:native-627x267:fre_ins_nova-cielo-danilo_taxa-zero:cidp116.2.1313:2</v>
      </c>
      <c r="D363" t="str">
        <f t="shared" si="76"/>
        <v>257229915</v>
      </c>
      <c r="E363" t="str">
        <f t="shared" si="77"/>
        <v>Dynamic Click</v>
      </c>
      <c r="F363" t="str">
        <f t="shared" si="78"/>
        <v>verizon:marca:provedor:native:cpc:native-627x267:fre_ins_nova-cielo-danilo_taxa-zero:cidp116.2.1313:2</v>
      </c>
      <c r="G363" t="str">
        <f t="shared" si="79"/>
        <v>453005287</v>
      </c>
      <c r="H363" t="str">
        <f t="shared" si="80"/>
        <v>Tracking</v>
      </c>
      <c r="I363">
        <f t="shared" si="81"/>
        <v>2367207</v>
      </c>
      <c r="J363">
        <f t="shared" si="82"/>
        <v>6635</v>
      </c>
      <c r="K363" s="4">
        <f t="shared" si="83"/>
        <v>3.5000000000000001E-3</v>
      </c>
      <c r="L363">
        <f t="shared" si="72"/>
        <v>2.5000000000000001E-2</v>
      </c>
      <c r="M363" s="4">
        <f t="shared" si="84"/>
        <v>23.2225</v>
      </c>
      <c r="N363" s="4">
        <f t="shared" si="85"/>
        <v>165.875</v>
      </c>
    </row>
    <row r="364" spans="1:14">
      <c r="A364" t="str">
        <f t="shared" si="73"/>
        <v>almapbbdo:alp_nova-cielo-atualizado:native:awareness:todos</v>
      </c>
      <c r="B364" t="str">
        <f t="shared" si="74"/>
        <v>Oath - Verizon Media</v>
      </c>
      <c r="C364" t="str">
        <f t="shared" si="75"/>
        <v>verizon:marca:provedor:native:cpc:native-627x267:fre_ins_nova-cielo-marcello_taxa-zero:cidp116.2.1312:2</v>
      </c>
      <c r="D364" t="str">
        <f t="shared" si="76"/>
        <v>257229918</v>
      </c>
      <c r="E364" t="str">
        <f t="shared" si="77"/>
        <v>Dynamic Click</v>
      </c>
      <c r="F364" t="str">
        <f t="shared" si="78"/>
        <v>verizon:marca:provedor:native:cpc:native-627x267:fre_ins_nova-cielo-marcello_taxa-zero:cidp116.2.1312:2</v>
      </c>
      <c r="G364" t="str">
        <f t="shared" si="79"/>
        <v>453005290</v>
      </c>
      <c r="H364" t="str">
        <f t="shared" si="80"/>
        <v>Tracking</v>
      </c>
      <c r="I364">
        <f t="shared" si="81"/>
        <v>185737</v>
      </c>
      <c r="J364">
        <f t="shared" si="82"/>
        <v>1781</v>
      </c>
      <c r="K364" s="4">
        <f t="shared" si="83"/>
        <v>3.5000000000000001E-3</v>
      </c>
      <c r="L364">
        <f t="shared" ref="L364:L427" si="86">VLOOKUP(E364,tabela,3,FALSE)</f>
        <v>2.5000000000000001E-2</v>
      </c>
      <c r="M364" s="4">
        <f t="shared" si="84"/>
        <v>6.2335000000000003</v>
      </c>
      <c r="N364" s="4">
        <f t="shared" si="85"/>
        <v>44.525000000000006</v>
      </c>
    </row>
    <row r="365" spans="1:14">
      <c r="A365" t="str">
        <f t="shared" si="73"/>
        <v>almapbbdo:alp_nova-cielo-atualizado:native:awareness:todos</v>
      </c>
      <c r="B365" t="str">
        <f t="shared" si="74"/>
        <v>Oath - Verizon Media</v>
      </c>
      <c r="C365" t="str">
        <f t="shared" si="75"/>
        <v>verizon:marca:provedor:native:cpc:native-627x267:fre_ins_nova-cielo-pedro_taxa-zero:cidp116.2.1310:2</v>
      </c>
      <c r="D365" t="str">
        <f t="shared" si="76"/>
        <v>257229924</v>
      </c>
      <c r="E365" t="str">
        <f t="shared" si="77"/>
        <v>Dynamic Click</v>
      </c>
      <c r="F365" t="str">
        <f t="shared" si="78"/>
        <v>verizon:marca:provedor:native:cpc:native-627x267:fre_ins_nova-cielo-pedro_taxa-zero:cidp116.2.1310:2</v>
      </c>
      <c r="G365" t="str">
        <f t="shared" si="79"/>
        <v>453005296</v>
      </c>
      <c r="H365" t="str">
        <f t="shared" si="80"/>
        <v>Tracking</v>
      </c>
      <c r="I365">
        <f t="shared" si="81"/>
        <v>502722</v>
      </c>
      <c r="J365">
        <f t="shared" si="82"/>
        <v>1679</v>
      </c>
      <c r="K365" s="4">
        <f t="shared" si="83"/>
        <v>3.5000000000000001E-3</v>
      </c>
      <c r="L365">
        <f t="shared" si="86"/>
        <v>2.5000000000000001E-2</v>
      </c>
      <c r="M365" s="4">
        <f t="shared" si="84"/>
        <v>5.8765000000000001</v>
      </c>
      <c r="N365" s="4">
        <f t="shared" si="85"/>
        <v>41.975000000000001</v>
      </c>
    </row>
    <row r="366" spans="1:14">
      <c r="A366" t="str">
        <f t="shared" si="73"/>
        <v>almapbbdo:alp_nova-cielo-atualizado:native:awareness:todos</v>
      </c>
      <c r="B366" t="str">
        <f t="shared" si="74"/>
        <v>Oath - Verizon Media</v>
      </c>
      <c r="C366" t="str">
        <f t="shared" si="75"/>
        <v>verizon:marca:provedor:native:cpc:native-627x267:fre_ins_nova-cielo-rita_taxa-zero:cidp116.2.1311:2</v>
      </c>
      <c r="D366" t="str">
        <f t="shared" si="76"/>
        <v>257229921</v>
      </c>
      <c r="E366" t="str">
        <f t="shared" si="77"/>
        <v>Dynamic Click</v>
      </c>
      <c r="F366" t="str">
        <f t="shared" si="78"/>
        <v>verizon:marca:provedor:native:cpc:native-627x267:fre_ins_nova-cielo-rita_taxa-zero:cidp116.2.1311:2</v>
      </c>
      <c r="G366" t="str">
        <f t="shared" si="79"/>
        <v>453005293</v>
      </c>
      <c r="H366" t="str">
        <f t="shared" si="80"/>
        <v>Tracking</v>
      </c>
      <c r="I366">
        <f t="shared" si="81"/>
        <v>649712</v>
      </c>
      <c r="J366">
        <f t="shared" si="82"/>
        <v>10992</v>
      </c>
      <c r="K366" s="4">
        <f t="shared" si="83"/>
        <v>3.5000000000000001E-3</v>
      </c>
      <c r="L366">
        <f t="shared" si="86"/>
        <v>2.5000000000000001E-2</v>
      </c>
      <c r="M366" s="4">
        <f t="shared" si="84"/>
        <v>38.472000000000001</v>
      </c>
      <c r="N366" s="4">
        <f t="shared" si="85"/>
        <v>274.8</v>
      </c>
    </row>
    <row r="367" spans="1:14">
      <c r="A367" t="str">
        <f t="shared" si="73"/>
        <v>almapbbdo:alp_nova-cielo-atualizado:native:consideracao:todos</v>
      </c>
      <c r="B367" t="str">
        <f t="shared" si="74"/>
        <v>Oath - Verizon Media</v>
      </c>
      <c r="C367" t="str">
        <f t="shared" si="75"/>
        <v>verizon:flash:look-a-like_e_predictive_audience:native:cpc:large-image-1200x627:seg_ins_flash-marcello:cidp116.2.674:2</v>
      </c>
      <c r="D367" t="str">
        <f t="shared" si="76"/>
        <v>256514854</v>
      </c>
      <c r="E367" t="str">
        <f t="shared" si="77"/>
        <v>Dynamic Click</v>
      </c>
      <c r="F367" t="str">
        <f t="shared" si="78"/>
        <v>verizon:flash:look-a-like_e_predictive_audience:native:cpc:large-image-1200x627:seg_ins_flash-marcello:cidp116.2.674:2</v>
      </c>
      <c r="G367" t="str">
        <f t="shared" si="79"/>
        <v>452382347</v>
      </c>
      <c r="H367" t="str">
        <f t="shared" si="80"/>
        <v>Tracking</v>
      </c>
      <c r="I367">
        <f t="shared" si="81"/>
        <v>227</v>
      </c>
      <c r="J367">
        <f t="shared" si="82"/>
        <v>9</v>
      </c>
      <c r="K367" s="4">
        <f t="shared" si="83"/>
        <v>3.5000000000000001E-3</v>
      </c>
      <c r="L367">
        <f t="shared" si="86"/>
        <v>2.5000000000000001E-2</v>
      </c>
      <c r="M367" s="4">
        <f t="shared" si="84"/>
        <v>3.15E-2</v>
      </c>
      <c r="N367" s="4">
        <f t="shared" si="85"/>
        <v>0.22500000000000001</v>
      </c>
    </row>
    <row r="368" spans="1:14">
      <c r="A368" t="str">
        <f t="shared" si="73"/>
        <v>almapbbdo:alp_nova-cielo-atualizado:native:consideracao:todos</v>
      </c>
      <c r="B368" t="str">
        <f t="shared" si="74"/>
        <v>Oath - Verizon Media</v>
      </c>
      <c r="C368" t="str">
        <f t="shared" si="75"/>
        <v>verizon:marca:look-a-like_e_predicitive_audience:native:cpc:native-ads-627x627:seg_ins_flash-marcello_taxa-zero:cidp116.2.1345:2</v>
      </c>
      <c r="D368" t="str">
        <f t="shared" si="76"/>
        <v>257093458</v>
      </c>
      <c r="E368" t="str">
        <f t="shared" si="77"/>
        <v>Dynamic Click</v>
      </c>
      <c r="F368" t="str">
        <f t="shared" si="78"/>
        <v>verizon:marca:look-a-like_e_predicitive_audience:native:cpc:native-ads-627x627:seg_ins_flash-marcello_taxa-zero:cidp116.2.1345:2</v>
      </c>
      <c r="G368" t="str">
        <f t="shared" si="79"/>
        <v>453002725</v>
      </c>
      <c r="H368" t="str">
        <f t="shared" si="80"/>
        <v>Tracking</v>
      </c>
      <c r="I368">
        <f t="shared" si="81"/>
        <v>4386935</v>
      </c>
      <c r="J368">
        <f t="shared" si="82"/>
        <v>19877</v>
      </c>
      <c r="K368" s="4">
        <f t="shared" si="83"/>
        <v>3.5000000000000001E-3</v>
      </c>
      <c r="L368">
        <f t="shared" si="86"/>
        <v>2.5000000000000001E-2</v>
      </c>
      <c r="M368" s="4">
        <f t="shared" si="84"/>
        <v>69.569500000000005</v>
      </c>
      <c r="N368" s="4">
        <f t="shared" si="85"/>
        <v>496.92500000000001</v>
      </c>
    </row>
    <row r="369" spans="1:14">
      <c r="A369" t="str">
        <f t="shared" si="73"/>
        <v>almapbbdo:alp_nova-cielo-atualizado:native:consideracao:todos</v>
      </c>
      <c r="B369" t="str">
        <f t="shared" si="74"/>
        <v>Oath - Verizon Media</v>
      </c>
      <c r="C369" t="str">
        <f t="shared" si="75"/>
        <v>verizon:marca:look-a-like_e_predicitive_audience:native:cpc:native-ads-627x627:seg_ins_minizip-rita_taxa-zero:cidp116.2.1344:2</v>
      </c>
      <c r="D369" t="str">
        <f t="shared" si="76"/>
        <v>257093461</v>
      </c>
      <c r="E369" t="str">
        <f t="shared" si="77"/>
        <v>Dynamic Click</v>
      </c>
      <c r="F369" t="str">
        <f t="shared" si="78"/>
        <v>verizon:marca:look-a-like_e_predicitive_audience:native:cpc:native-ads-627x627:seg_ins_minizip-rita_taxa-zero:cidp116.2.1344:2</v>
      </c>
      <c r="G369" t="str">
        <f t="shared" si="79"/>
        <v>453002728</v>
      </c>
      <c r="H369" t="str">
        <f t="shared" si="80"/>
        <v>Tracking</v>
      </c>
      <c r="I369">
        <f t="shared" si="81"/>
        <v>11272929</v>
      </c>
      <c r="J369">
        <f t="shared" si="82"/>
        <v>25697</v>
      </c>
      <c r="K369" s="4">
        <f t="shared" si="83"/>
        <v>3.5000000000000001E-3</v>
      </c>
      <c r="L369">
        <f t="shared" si="86"/>
        <v>2.5000000000000001E-2</v>
      </c>
      <c r="M369" s="4">
        <f t="shared" si="84"/>
        <v>89.939499999999995</v>
      </c>
      <c r="N369" s="4">
        <f t="shared" si="85"/>
        <v>642.42500000000007</v>
      </c>
    </row>
    <row r="370" spans="1:14">
      <c r="A370" t="str">
        <f t="shared" si="73"/>
        <v>almapbbdo:alp_nova-cielo-atualizado:native:consideracao:todos</v>
      </c>
      <c r="B370" t="str">
        <f t="shared" si="74"/>
        <v>Oath - Verizon Media</v>
      </c>
      <c r="C370" t="str">
        <f t="shared" si="75"/>
        <v>verizon:marca:look-a-like_e_predicitive_audience:native:cpc:native-ads-627x627:seg_ins_mob-pedro_taxa-zero:cidp116.2.1343:2</v>
      </c>
      <c r="D370" t="str">
        <f t="shared" si="76"/>
        <v>257093464</v>
      </c>
      <c r="E370" t="str">
        <f t="shared" si="77"/>
        <v>Dynamic Click</v>
      </c>
      <c r="F370" t="str">
        <f t="shared" si="78"/>
        <v>verizon:marca:look-a-like_e_predicitive_audience:native:cpc:native-ads-627x627:seg_ins_mob-pedro_taxa-zero:cidp116.2.1343:2</v>
      </c>
      <c r="G370" t="str">
        <f t="shared" si="79"/>
        <v>453002731</v>
      </c>
      <c r="H370" t="str">
        <f t="shared" si="80"/>
        <v>Tracking</v>
      </c>
      <c r="I370">
        <f t="shared" si="81"/>
        <v>2374496</v>
      </c>
      <c r="J370">
        <f t="shared" si="82"/>
        <v>6134</v>
      </c>
      <c r="K370" s="4">
        <f t="shared" si="83"/>
        <v>3.5000000000000001E-3</v>
      </c>
      <c r="L370">
        <f t="shared" si="86"/>
        <v>2.5000000000000001E-2</v>
      </c>
      <c r="M370" s="4">
        <f t="shared" si="84"/>
        <v>21.469000000000001</v>
      </c>
      <c r="N370" s="4">
        <f t="shared" si="85"/>
        <v>153.35</v>
      </c>
    </row>
    <row r="371" spans="1:14">
      <c r="A371" t="str">
        <f t="shared" si="73"/>
        <v>almapbbdo:alp_nova-cielo-atualizado:native:consideracao:todos</v>
      </c>
      <c r="B371" t="str">
        <f t="shared" si="74"/>
        <v>Oath - Verizon Media</v>
      </c>
      <c r="C371" t="str">
        <f t="shared" si="75"/>
        <v>verizon:marca:look-a-like_e_predicitive_audience:native:cpc:native-ads-627x627:seg_ins_zip-danilo_taxa-zero:cidp116.2.1342:2</v>
      </c>
      <c r="D371" t="str">
        <f t="shared" si="76"/>
        <v>257093467</v>
      </c>
      <c r="E371" t="str">
        <f t="shared" si="77"/>
        <v>Dynamic Click</v>
      </c>
      <c r="F371" t="str">
        <f t="shared" si="78"/>
        <v>verizon:marca:look-a-like_e_predicitive_audience:native:cpc:native-ads-627x627:seg_ins_zip-danilo_taxa-zero:cidp116.2.1342:2</v>
      </c>
      <c r="G371" t="str">
        <f t="shared" si="79"/>
        <v>453002734</v>
      </c>
      <c r="H371" t="str">
        <f t="shared" si="80"/>
        <v>Tracking</v>
      </c>
      <c r="I371">
        <f t="shared" si="81"/>
        <v>2737616</v>
      </c>
      <c r="J371">
        <f t="shared" si="82"/>
        <v>21907</v>
      </c>
      <c r="K371" s="4">
        <f t="shared" si="83"/>
        <v>3.5000000000000001E-3</v>
      </c>
      <c r="L371">
        <f t="shared" si="86"/>
        <v>2.5000000000000001E-2</v>
      </c>
      <c r="M371" s="4">
        <f t="shared" si="84"/>
        <v>76.674499999999995</v>
      </c>
      <c r="N371" s="4">
        <f t="shared" si="85"/>
        <v>547.67500000000007</v>
      </c>
    </row>
    <row r="372" spans="1:14">
      <c r="A372" t="str">
        <f t="shared" si="73"/>
        <v>almapbbdo:alp_nova-cielo-atualizado:native:consideracao:todos</v>
      </c>
      <c r="B372" t="str">
        <f t="shared" si="74"/>
        <v>Oath - Verizon Media</v>
      </c>
      <c r="C372" t="str">
        <f t="shared" si="75"/>
        <v>verizon:mini_zip:look-a-like_e_predictive_audience:native:cpc:large-image-1200x627:seg_ins_minizip-rita:cidp116.2.666:2</v>
      </c>
      <c r="D372" t="str">
        <f t="shared" si="76"/>
        <v>256514878</v>
      </c>
      <c r="E372" t="str">
        <f t="shared" si="77"/>
        <v>Dynamic Click</v>
      </c>
      <c r="F372" t="str">
        <f t="shared" si="78"/>
        <v>verizon:mini_zip:look-a-like_e_predictive_audience:native:cpc:large-image-1200x627:seg_ins_minizip-rita:cidp116.2.666:2</v>
      </c>
      <c r="G372" t="str">
        <f t="shared" si="79"/>
        <v>452382371</v>
      </c>
      <c r="H372" t="str">
        <f t="shared" si="80"/>
        <v>Tracking</v>
      </c>
      <c r="I372">
        <f t="shared" si="81"/>
        <v>139</v>
      </c>
      <c r="J372">
        <f t="shared" si="82"/>
        <v>15</v>
      </c>
      <c r="K372" s="4">
        <f t="shared" si="83"/>
        <v>3.5000000000000001E-3</v>
      </c>
      <c r="L372">
        <f t="shared" si="86"/>
        <v>2.5000000000000001E-2</v>
      </c>
      <c r="M372" s="4">
        <f t="shared" si="84"/>
        <v>5.2499999999999998E-2</v>
      </c>
      <c r="N372" s="4">
        <f t="shared" si="85"/>
        <v>0.375</v>
      </c>
    </row>
    <row r="373" spans="1:14">
      <c r="A373" t="str">
        <f t="shared" si="73"/>
        <v>almapbbdo:alp_nova-cielo-atualizado:native:consideracao:todos</v>
      </c>
      <c r="B373" t="str">
        <f t="shared" si="74"/>
        <v>Oath - Verizon Media</v>
      </c>
      <c r="C373" t="str">
        <f t="shared" si="75"/>
        <v>verizon:mobile:look-a-like_e_predictive_audience:native:cpc:large-image-1200x627:seg_ins_mob-pedro:cidp116.2.662:2</v>
      </c>
      <c r="D373" t="str">
        <f t="shared" si="76"/>
        <v>256514890</v>
      </c>
      <c r="E373" t="str">
        <f t="shared" si="77"/>
        <v>Dynamic Click</v>
      </c>
      <c r="F373" t="str">
        <f t="shared" si="78"/>
        <v>verizon:mobile:look-a-like_e_predictive_audience:native:cpc:large-image-1200x627:seg_ins_mob-pedro:cidp116.2.662:2</v>
      </c>
      <c r="G373" t="str">
        <f t="shared" si="79"/>
        <v>452382383</v>
      </c>
      <c r="H373" t="str">
        <f t="shared" si="80"/>
        <v>Tracking</v>
      </c>
      <c r="I373">
        <f t="shared" si="81"/>
        <v>52</v>
      </c>
      <c r="J373">
        <f t="shared" si="82"/>
        <v>6</v>
      </c>
      <c r="K373" s="4">
        <f t="shared" si="83"/>
        <v>3.5000000000000001E-3</v>
      </c>
      <c r="L373">
        <f t="shared" si="86"/>
        <v>2.5000000000000001E-2</v>
      </c>
      <c r="M373" s="4">
        <f t="shared" si="84"/>
        <v>2.1000000000000001E-2</v>
      </c>
      <c r="N373" s="4">
        <f t="shared" si="85"/>
        <v>0.15000000000000002</v>
      </c>
    </row>
    <row r="374" spans="1:14">
      <c r="A374" t="str">
        <f t="shared" si="73"/>
        <v>almapbbdo:alp_nova-cielo-atualizado:native:consideracao:todos</v>
      </c>
      <c r="B374" t="str">
        <f t="shared" si="74"/>
        <v>Oath - Verizon Media</v>
      </c>
      <c r="C374" t="str">
        <f t="shared" si="75"/>
        <v>verizon:zip:look-a-like_e_predictive_audience:native:cpc:large-image-1200x627:seg_ins_zip-danilo:cidp116.2.670:2</v>
      </c>
      <c r="D374" t="str">
        <f t="shared" si="76"/>
        <v>256514866</v>
      </c>
      <c r="E374" t="str">
        <f t="shared" si="77"/>
        <v>Dynamic Click</v>
      </c>
      <c r="F374" t="str">
        <f t="shared" si="78"/>
        <v>verizon:zip:look-a-like_e_predictive_audience:native:cpc:large-image-1200x627:seg_ins_zip-danilo:cidp116.2.670:2</v>
      </c>
      <c r="G374" t="str">
        <f t="shared" si="79"/>
        <v>452382359</v>
      </c>
      <c r="H374" t="str">
        <f t="shared" si="80"/>
        <v>Tracking</v>
      </c>
      <c r="I374">
        <f t="shared" si="81"/>
        <v>121</v>
      </c>
      <c r="J374">
        <f t="shared" si="82"/>
        <v>27</v>
      </c>
      <c r="K374" s="4">
        <f t="shared" si="83"/>
        <v>3.5000000000000001E-3</v>
      </c>
      <c r="L374">
        <f t="shared" si="86"/>
        <v>2.5000000000000001E-2</v>
      </c>
      <c r="M374" s="4">
        <f t="shared" si="84"/>
        <v>9.4500000000000001E-2</v>
      </c>
      <c r="N374" s="4">
        <f t="shared" si="85"/>
        <v>0.67500000000000004</v>
      </c>
    </row>
    <row r="375" spans="1:14">
      <c r="A375" t="str">
        <f t="shared" si="73"/>
        <v>almapbbdo:alp_nova-cielo-atualizado:video:awareness:todos</v>
      </c>
      <c r="B375" t="str">
        <f t="shared" si="74"/>
        <v>AdsMovil</v>
      </c>
      <c r="C375" t="str">
        <f t="shared" si="75"/>
        <v>adsmovil:marca:ampla:video:cpcv:video-instantplay-1920x1080:aw_ins_nova-cielo-1:cidp116.2.1268:2</v>
      </c>
      <c r="D375" t="str">
        <f t="shared" si="76"/>
        <v>256603745</v>
      </c>
      <c r="E375" t="str">
        <f t="shared" si="77"/>
        <v>Dynamic Click</v>
      </c>
      <c r="F375" t="str">
        <f t="shared" si="78"/>
        <v>adsmovil:marca:ampla:video:cpcv:video-instantplay-1920x1080:aw_ins_nova-cielo-1:cidp116.2.1268:2</v>
      </c>
      <c r="G375" t="str">
        <f t="shared" si="79"/>
        <v>452833240</v>
      </c>
      <c r="H375" t="str">
        <f t="shared" si="80"/>
        <v>Tracking</v>
      </c>
      <c r="I375">
        <f t="shared" si="81"/>
        <v>300324</v>
      </c>
      <c r="J375">
        <f t="shared" si="82"/>
        <v>2399</v>
      </c>
      <c r="K375" s="4">
        <f t="shared" si="83"/>
        <v>3.5000000000000001E-3</v>
      </c>
      <c r="L375">
        <f t="shared" si="86"/>
        <v>2.5000000000000001E-2</v>
      </c>
      <c r="M375" s="4">
        <f t="shared" si="84"/>
        <v>8.3964999999999996</v>
      </c>
      <c r="N375" s="4">
        <f t="shared" si="85"/>
        <v>59.975000000000001</v>
      </c>
    </row>
    <row r="376" spans="1:14">
      <c r="A376" t="str">
        <f t="shared" si="73"/>
        <v>almapbbdo:alp_nova-cielo-atualizado:video:awareness:todos</v>
      </c>
      <c r="B376" t="str">
        <f t="shared" si="74"/>
        <v>AdsMovil</v>
      </c>
      <c r="C376" t="str">
        <f t="shared" si="75"/>
        <v>adsmovil:marca:ampla:video:cpcv:video-instantplay-1920x1080:aw_ins_nova-cielo-2:cidp116.2.1269:2</v>
      </c>
      <c r="D376" t="str">
        <f t="shared" si="76"/>
        <v>256604912</v>
      </c>
      <c r="E376" t="str">
        <f t="shared" si="77"/>
        <v>Dynamic Click</v>
      </c>
      <c r="F376" t="str">
        <f t="shared" si="78"/>
        <v>adsmovil:marca:ampla:video:cpcv:video-instantplay-1920x1080:aw_ins_nova-cielo-2:cidp116.2.1269:2</v>
      </c>
      <c r="G376" t="str">
        <f t="shared" si="79"/>
        <v>452724999</v>
      </c>
      <c r="H376" t="str">
        <f t="shared" si="80"/>
        <v>Tracking</v>
      </c>
      <c r="I376">
        <f t="shared" si="81"/>
        <v>296067</v>
      </c>
      <c r="J376">
        <f t="shared" si="82"/>
        <v>2347</v>
      </c>
      <c r="K376" s="4">
        <f t="shared" si="83"/>
        <v>3.5000000000000001E-3</v>
      </c>
      <c r="L376">
        <f t="shared" si="86"/>
        <v>2.5000000000000001E-2</v>
      </c>
      <c r="M376" s="4">
        <f t="shared" si="84"/>
        <v>8.214500000000001</v>
      </c>
      <c r="N376" s="4">
        <f t="shared" si="85"/>
        <v>58.675000000000004</v>
      </c>
    </row>
    <row r="377" spans="1:14">
      <c r="A377" t="str">
        <f t="shared" si="73"/>
        <v>almapbbdo:alp_nova-cielo-atualizado:video:awareness:todos</v>
      </c>
      <c r="B377" t="str">
        <f t="shared" si="74"/>
        <v>Google Brasil</v>
      </c>
      <c r="C377" t="str">
        <f t="shared" si="75"/>
        <v>dv_360:marca:ampla:video:cpm:video-ad-360x480:fre_ins_nova-cielo-1:cidp116.2.468:2</v>
      </c>
      <c r="D377" t="str">
        <f t="shared" si="76"/>
        <v>256450901</v>
      </c>
      <c r="E377" t="str">
        <f t="shared" si="77"/>
        <v>Rich Media display banner</v>
      </c>
      <c r="F377" t="str">
        <f t="shared" si="78"/>
        <v>dv_360:marca:ampla:video:cpm:video-ad-360x480:fre_ins_nova-cielo-1:cidp116.2.468:2</v>
      </c>
      <c r="G377" t="str">
        <f t="shared" si="79"/>
        <v>452574531</v>
      </c>
      <c r="H377" t="str">
        <f t="shared" si="80"/>
        <v>In-Stream Video</v>
      </c>
      <c r="I377">
        <f t="shared" si="81"/>
        <v>220247</v>
      </c>
      <c r="J377">
        <f t="shared" si="82"/>
        <v>2040</v>
      </c>
      <c r="K377" s="4">
        <f t="shared" si="83"/>
        <v>0.6</v>
      </c>
      <c r="L377">
        <f t="shared" si="86"/>
        <v>0.35</v>
      </c>
      <c r="M377" s="4">
        <f t="shared" si="84"/>
        <v>132.14819999999997</v>
      </c>
      <c r="N377" s="4">
        <f t="shared" si="85"/>
        <v>77.086449999999999</v>
      </c>
    </row>
    <row r="378" spans="1:14">
      <c r="A378" t="str">
        <f t="shared" si="73"/>
        <v>almapbbdo:alp_nova-cielo-atualizado:video:awareness:todos</v>
      </c>
      <c r="B378" t="str">
        <f t="shared" si="74"/>
        <v>Google Brasil</v>
      </c>
      <c r="C378" t="str">
        <f t="shared" si="75"/>
        <v>dv_360:marca:ampla:video:cpm:video-ad-360x480:fre_ins_nova-cielo-2:cidp116.2.469:2</v>
      </c>
      <c r="D378" t="str">
        <f t="shared" si="76"/>
        <v>256900815</v>
      </c>
      <c r="E378" t="str">
        <f t="shared" si="77"/>
        <v>Rich Media display banner</v>
      </c>
      <c r="F378" t="str">
        <f t="shared" si="78"/>
        <v>dv_360:marca:ampla:video:cpm:video-ad-360x480:fre_ins_nova-cielo-2:cidp116.2.469:2</v>
      </c>
      <c r="G378" t="str">
        <f t="shared" si="79"/>
        <v>452619536</v>
      </c>
      <c r="H378" t="str">
        <f t="shared" si="80"/>
        <v>In-Stream Video</v>
      </c>
      <c r="I378">
        <f t="shared" si="81"/>
        <v>217276</v>
      </c>
      <c r="J378">
        <f t="shared" si="82"/>
        <v>2121</v>
      </c>
      <c r="K378" s="4">
        <f t="shared" si="83"/>
        <v>0.6</v>
      </c>
      <c r="L378">
        <f t="shared" si="86"/>
        <v>0.35</v>
      </c>
      <c r="M378" s="4">
        <f t="shared" si="84"/>
        <v>130.3656</v>
      </c>
      <c r="N378" s="4">
        <f t="shared" si="85"/>
        <v>76.046599999999998</v>
      </c>
    </row>
    <row r="379" spans="1:14">
      <c r="A379" t="str">
        <f t="shared" si="73"/>
        <v>almapbbdo:alp_nova-cielo-atualizado:video:awareness:todos</v>
      </c>
      <c r="B379" t="str">
        <f t="shared" si="74"/>
        <v>Oath - Verizon Media</v>
      </c>
      <c r="C379" t="str">
        <f t="shared" si="75"/>
        <v>verizon:marca:ampla:video:cpcv:video-640x80:aw_ins_nova-cielo-1:cidp116.2.270:2</v>
      </c>
      <c r="D379" t="str">
        <f t="shared" si="76"/>
        <v>256770591</v>
      </c>
      <c r="E379" t="str">
        <f t="shared" si="77"/>
        <v>Dynamic Click</v>
      </c>
      <c r="F379" t="str">
        <f t="shared" si="78"/>
        <v>verizon:marca:ampla:video:cpcv:video-640x80:aw_ins_nova-cielo-1:cidp116.2.270:2</v>
      </c>
      <c r="G379" t="str">
        <f t="shared" si="79"/>
        <v>452569141</v>
      </c>
      <c r="H379" t="str">
        <f t="shared" si="80"/>
        <v>Tracking</v>
      </c>
      <c r="I379">
        <f t="shared" si="81"/>
        <v>2407633</v>
      </c>
      <c r="J379">
        <f t="shared" si="82"/>
        <v>7491</v>
      </c>
      <c r="K379" s="4">
        <f t="shared" si="83"/>
        <v>3.5000000000000001E-3</v>
      </c>
      <c r="L379">
        <f t="shared" si="86"/>
        <v>2.5000000000000001E-2</v>
      </c>
      <c r="M379" s="4">
        <f t="shared" si="84"/>
        <v>26.218499999999999</v>
      </c>
      <c r="N379" s="4">
        <f t="shared" si="85"/>
        <v>187.27500000000001</v>
      </c>
    </row>
    <row r="380" spans="1:14">
      <c r="A380" t="str">
        <f t="shared" si="73"/>
        <v>almapbbdo:alp_oktoberfest:display:awareness:todos</v>
      </c>
      <c r="B380" t="str">
        <f t="shared" si="74"/>
        <v>In Loco Media</v>
      </c>
      <c r="C380" t="str">
        <f t="shared" si="75"/>
        <v>inloco:marca:geolocalizada_blumenau:display:cpm:interstitial-320x480:oktoberfest:cidp120.2.12:2</v>
      </c>
      <c r="D380" t="str">
        <f t="shared" si="76"/>
        <v>258049444</v>
      </c>
      <c r="E380" t="str">
        <f t="shared" si="77"/>
        <v>Dynamic Click</v>
      </c>
      <c r="F380" t="str">
        <f t="shared" si="78"/>
        <v>inloco:marca:geolocalizada_blumenau:display:cpm:interstitial-320x480:oktoberfest:cidp120.2.12:2</v>
      </c>
      <c r="G380" t="str">
        <f t="shared" si="79"/>
        <v>453895174</v>
      </c>
      <c r="H380" t="str">
        <f t="shared" si="80"/>
        <v>Tracking</v>
      </c>
      <c r="I380">
        <f t="shared" si="81"/>
        <v>12381</v>
      </c>
      <c r="J380">
        <f t="shared" si="82"/>
        <v>42</v>
      </c>
      <c r="K380" s="4">
        <f t="shared" si="83"/>
        <v>3.5000000000000001E-3</v>
      </c>
      <c r="L380">
        <f t="shared" si="86"/>
        <v>2.5000000000000001E-2</v>
      </c>
      <c r="M380" s="4">
        <f t="shared" si="84"/>
        <v>0.14699999999999999</v>
      </c>
      <c r="N380" s="4">
        <f t="shared" si="85"/>
        <v>1.05</v>
      </c>
    </row>
    <row r="381" spans="1:14">
      <c r="A381" t="str">
        <f t="shared" si="73"/>
        <v>almapbbdo:alp_oktoberfest:display:awareness:todos</v>
      </c>
      <c r="B381" t="str">
        <f t="shared" si="74"/>
        <v>In Loco Media</v>
      </c>
      <c r="C381" t="str">
        <f t="shared" si="75"/>
        <v>inloco:marca:geolocalizada_blumenau:display:cpm:interstitial-480x320:oktoberfest:cidp120.2.13:2</v>
      </c>
      <c r="D381" t="str">
        <f t="shared" si="76"/>
        <v>258049447</v>
      </c>
      <c r="E381" t="str">
        <f t="shared" si="77"/>
        <v>Dynamic Click</v>
      </c>
      <c r="F381" t="str">
        <f t="shared" si="78"/>
        <v>inloco:marca:geolocalizada_blumenau:display:cpm:interstitial-480x320:oktoberfest:cidp120.2.13:2</v>
      </c>
      <c r="G381" t="str">
        <f t="shared" si="79"/>
        <v>453895219</v>
      </c>
      <c r="H381" t="str">
        <f t="shared" si="80"/>
        <v>Tracking</v>
      </c>
      <c r="I381">
        <f t="shared" si="81"/>
        <v>5079</v>
      </c>
      <c r="J381">
        <f t="shared" si="82"/>
        <v>23</v>
      </c>
      <c r="K381" s="4">
        <f t="shared" si="83"/>
        <v>3.5000000000000001E-3</v>
      </c>
      <c r="L381">
        <f t="shared" si="86"/>
        <v>2.5000000000000001E-2</v>
      </c>
      <c r="M381" s="4">
        <f t="shared" si="84"/>
        <v>8.0500000000000002E-2</v>
      </c>
      <c r="N381" s="4">
        <f t="shared" si="85"/>
        <v>0.57500000000000007</v>
      </c>
    </row>
    <row r="382" spans="1:14">
      <c r="A382" t="str">
        <f t="shared" si="73"/>
        <v>almapbbdo:alp_oktoberfest:display:awareness:todos</v>
      </c>
      <c r="B382" t="str">
        <f t="shared" si="74"/>
        <v>In Loco Media</v>
      </c>
      <c r="C382" t="str">
        <f t="shared" si="75"/>
        <v>inloco:marca:geolocalizada_blumenau:display:cpm:medium-rectangle-300x250:oktoberfest:cidp120.2.11:2</v>
      </c>
      <c r="D382" t="str">
        <f t="shared" si="76"/>
        <v>258048937</v>
      </c>
      <c r="E382" t="str">
        <f t="shared" si="77"/>
        <v>Dynamic Click</v>
      </c>
      <c r="F382" t="str">
        <f t="shared" si="78"/>
        <v>inloco:marca:geolocalizada_blumenau:display:cpm:medium-rectangle-300x250:oktoberfest:cidp120.2.11:2</v>
      </c>
      <c r="G382" t="str">
        <f t="shared" si="79"/>
        <v>453895135</v>
      </c>
      <c r="H382" t="str">
        <f t="shared" si="80"/>
        <v>Tracking</v>
      </c>
      <c r="I382">
        <f t="shared" si="81"/>
        <v>278771</v>
      </c>
      <c r="J382">
        <f t="shared" si="82"/>
        <v>263</v>
      </c>
      <c r="K382" s="4">
        <f t="shared" si="83"/>
        <v>3.5000000000000001E-3</v>
      </c>
      <c r="L382">
        <f t="shared" si="86"/>
        <v>2.5000000000000001E-2</v>
      </c>
      <c r="M382" s="4">
        <f t="shared" si="84"/>
        <v>0.92049999999999998</v>
      </c>
      <c r="N382" s="4">
        <f t="shared" si="85"/>
        <v>6.5750000000000002</v>
      </c>
    </row>
    <row r="383" spans="1:14">
      <c r="A383" t="str">
        <f t="shared" si="73"/>
        <v>almapbbdo:alp_oktoberfest:display:awareness:todos</v>
      </c>
      <c r="B383" t="str">
        <f t="shared" si="74"/>
        <v>In Loco Media</v>
      </c>
      <c r="C383" t="str">
        <f t="shared" si="75"/>
        <v>inloco:marca:geolocalizada_blumenau:display:cpm:small_-banner-320x100:oktoberfest:cidp120.2.14:2</v>
      </c>
      <c r="D383" t="str">
        <f t="shared" si="76"/>
        <v>258150069</v>
      </c>
      <c r="E383" t="str">
        <f t="shared" si="77"/>
        <v>Dynamic Click</v>
      </c>
      <c r="F383" t="str">
        <f t="shared" si="78"/>
        <v>inloco:marca:geolocalizada_blumenau:display:cpm:small_-banner-320x100:oktoberfest:cidp120.2.14:2</v>
      </c>
      <c r="G383" t="str">
        <f t="shared" si="79"/>
        <v>453894847</v>
      </c>
      <c r="H383" t="str">
        <f t="shared" si="80"/>
        <v>Tracking</v>
      </c>
      <c r="I383">
        <f t="shared" si="81"/>
        <v>6378</v>
      </c>
      <c r="J383">
        <f t="shared" si="82"/>
        <v>12</v>
      </c>
      <c r="K383" s="4">
        <f t="shared" si="83"/>
        <v>3.5000000000000001E-3</v>
      </c>
      <c r="L383">
        <f t="shared" si="86"/>
        <v>2.5000000000000001E-2</v>
      </c>
      <c r="M383" s="4">
        <f t="shared" si="84"/>
        <v>4.2000000000000003E-2</v>
      </c>
      <c r="N383" s="4">
        <f t="shared" si="85"/>
        <v>0.30000000000000004</v>
      </c>
    </row>
    <row r="384" spans="1:14">
      <c r="A384" t="str">
        <f t="shared" si="73"/>
        <v>almapbbdo:alp_oktoberfest:display:awareness:todos</v>
      </c>
      <c r="B384" t="str">
        <f t="shared" si="74"/>
        <v>In Loco Media</v>
      </c>
      <c r="C384" t="str">
        <f t="shared" si="75"/>
        <v>inloco:marca:geolocalizada_blumenau:display:cpm:small_-banner-320x50:oktoberfest:cidp120.2.10:2</v>
      </c>
      <c r="D384" t="str">
        <f t="shared" si="76"/>
        <v>257720537</v>
      </c>
      <c r="E384" t="str">
        <f t="shared" si="77"/>
        <v>Dynamic Click</v>
      </c>
      <c r="F384" t="str">
        <f t="shared" si="78"/>
        <v>inloco:marca:geolocalizada_blumenau:display:cpm:small_-banner-320x50:oktoberfest:cidp120.2.10:2</v>
      </c>
      <c r="G384" t="str">
        <f t="shared" si="79"/>
        <v>453895102</v>
      </c>
      <c r="H384" t="str">
        <f t="shared" si="80"/>
        <v>Tracking</v>
      </c>
      <c r="I384">
        <f t="shared" si="81"/>
        <v>609880</v>
      </c>
      <c r="J384">
        <f t="shared" si="82"/>
        <v>1931</v>
      </c>
      <c r="K384" s="4">
        <f t="shared" si="83"/>
        <v>3.5000000000000001E-3</v>
      </c>
      <c r="L384">
        <f t="shared" si="86"/>
        <v>2.5000000000000001E-2</v>
      </c>
      <c r="M384" s="4">
        <f t="shared" si="84"/>
        <v>6.7584999999999997</v>
      </c>
      <c r="N384" s="4">
        <f t="shared" si="85"/>
        <v>48.275000000000006</v>
      </c>
    </row>
    <row r="385" spans="1:14">
      <c r="A385" t="str">
        <f t="shared" si="73"/>
        <v>almapbbdo:alp_oktoberfest:display:awareness:todos</v>
      </c>
      <c r="B385" t="str">
        <f t="shared" si="74"/>
        <v>SeedTag</v>
      </c>
      <c r="C385" t="str">
        <f t="shared" si="75"/>
        <v>seedtag:marca:contextos_relacionados_a_oktoberfest:display:cpm:full_image_-_1000x550:oktoberfest:cidp120.2.9:2</v>
      </c>
      <c r="D385" t="str">
        <f t="shared" si="76"/>
        <v>257891695</v>
      </c>
      <c r="E385" t="str">
        <f t="shared" si="77"/>
        <v>Dynamic Click</v>
      </c>
      <c r="F385" t="str">
        <f t="shared" si="78"/>
        <v>seedtag:marca:contextos_relacionados_a_oktoberfest:display:cpm:full_image_-_1000x550:oktoberfest:cidp120.2.9:2</v>
      </c>
      <c r="G385" t="str">
        <f t="shared" si="79"/>
        <v>453750355</v>
      </c>
      <c r="H385" t="str">
        <f t="shared" si="80"/>
        <v>Tracking</v>
      </c>
      <c r="I385">
        <f t="shared" si="81"/>
        <v>172086</v>
      </c>
      <c r="J385">
        <f t="shared" si="82"/>
        <v>1446</v>
      </c>
      <c r="K385" s="4">
        <f t="shared" si="83"/>
        <v>3.5000000000000001E-3</v>
      </c>
      <c r="L385">
        <f t="shared" si="86"/>
        <v>2.5000000000000001E-2</v>
      </c>
      <c r="M385" s="4">
        <f t="shared" si="84"/>
        <v>5.0609999999999999</v>
      </c>
      <c r="N385" s="4">
        <f t="shared" si="85"/>
        <v>36.15</v>
      </c>
    </row>
    <row r="386" spans="1:14">
      <c r="A386" t="str">
        <f t="shared" ref="A386:A449" si="87">bd_campaign</f>
        <v>almapbbdo:alp_oktoberfest:display:awareness:todos</v>
      </c>
      <c r="B386" t="str">
        <f t="shared" ref="B386:B449" si="88">bd_site</f>
        <v>SeedTag</v>
      </c>
      <c r="C386" t="str">
        <f t="shared" ref="C386:C449" si="89">bd_placement</f>
        <v>seedtag:marca:contextos_relacionados_a_oktoberfest:display:cpm:in-image_claim_-_150x150:oktoberfest:cidp120.2.1:2</v>
      </c>
      <c r="D386" t="str">
        <f t="shared" ref="D386:D449" si="90">bd_placementID</f>
        <v>257561273</v>
      </c>
      <c r="E386" t="str">
        <f t="shared" ref="E386:E449" si="91">VLOOKUP(CONCATENATE(bd_adtype,"_",bd_creativetype),tabela,2,FALSE)</f>
        <v>Dynamic Click</v>
      </c>
      <c r="F386" t="str">
        <f t="shared" ref="F386:F449" si="92">bd_ad</f>
        <v>seedtag:marca:contextos_relacionados_a_oktoberfest:display:cpm:in-image_claim_-_150x150:oktoberfest:cidp120.2.1:2</v>
      </c>
      <c r="G386" t="str">
        <f t="shared" ref="G386:G449" si="93">bd_adid</f>
        <v>453649515</v>
      </c>
      <c r="H386" t="str">
        <f t="shared" ref="H386:H449" si="94">bd_creativetype</f>
        <v>Tracking</v>
      </c>
      <c r="I386">
        <f t="shared" ref="I386:I449" si="95">bd_impression</f>
        <v>138320</v>
      </c>
      <c r="J386">
        <f t="shared" ref="J386:J449" si="96">bd_clicks</f>
        <v>623</v>
      </c>
      <c r="K386" s="4">
        <f t="shared" ref="K386:K449" si="97">VLOOKUP(E386,tabela,2,FALSE)</f>
        <v>3.5000000000000001E-3</v>
      </c>
      <c r="L386">
        <f t="shared" si="86"/>
        <v>2.5000000000000001E-2</v>
      </c>
      <c r="M386" s="4">
        <f t="shared" si="84"/>
        <v>2.1804999999999999</v>
      </c>
      <c r="N386" s="4">
        <f t="shared" si="85"/>
        <v>15.575000000000001</v>
      </c>
    </row>
    <row r="387" spans="1:14">
      <c r="A387" t="str">
        <f t="shared" si="87"/>
        <v>almapbbdo:alp_super-link:display:awareness:todos:campo_livre</v>
      </c>
      <c r="B387" t="str">
        <f t="shared" si="88"/>
        <v>R7</v>
      </c>
      <c r="C387" t="str">
        <f t="shared" si="89"/>
        <v>r7:marca:as_abc_25:native:cpm:640x360:super-link:cidp117.2.1:2</v>
      </c>
      <c r="D387" t="str">
        <f t="shared" si="90"/>
        <v>255839423</v>
      </c>
      <c r="E387" t="str">
        <f t="shared" si="91"/>
        <v>Dynamic Click</v>
      </c>
      <c r="F387" t="str">
        <f t="shared" si="92"/>
        <v>r7:marca:as_abc_25:native:cpm:640x360:super-link:cidp117.2.1:2</v>
      </c>
      <c r="G387" t="str">
        <f t="shared" si="93"/>
        <v>452130064</v>
      </c>
      <c r="H387" t="str">
        <f t="shared" si="94"/>
        <v>Tracking</v>
      </c>
      <c r="I387">
        <f t="shared" si="95"/>
        <v>224</v>
      </c>
      <c r="J387">
        <f t="shared" si="96"/>
        <v>0</v>
      </c>
      <c r="K387" s="4">
        <f t="shared" si="97"/>
        <v>3.5000000000000001E-3</v>
      </c>
      <c r="L387">
        <f t="shared" si="86"/>
        <v>2.5000000000000001E-2</v>
      </c>
      <c r="M387" s="4">
        <f t="shared" si="84"/>
        <v>0</v>
      </c>
      <c r="N387" s="4">
        <f t="shared" si="85"/>
        <v>0</v>
      </c>
    </row>
    <row r="388" spans="1:14">
      <c r="A388" t="str">
        <f t="shared" si="87"/>
        <v>almapbbdo:alp_super-link:display:awareness:todos:campo_livre</v>
      </c>
      <c r="B388" t="str">
        <f t="shared" si="88"/>
        <v>Vivo - Ads</v>
      </c>
      <c r="C388" t="str">
        <f t="shared" si="89"/>
        <v>vivo_ads:marca:as_abc_25:mms:cpm:300x250:super-link:cidp117.2.3:2</v>
      </c>
      <c r="D388" t="str">
        <f t="shared" si="90"/>
        <v>256159234</v>
      </c>
      <c r="E388" t="str">
        <f t="shared" si="91"/>
        <v>Dynamic Click</v>
      </c>
      <c r="F388" t="str">
        <f t="shared" si="92"/>
        <v>vivo_ads:marca:as_abc_25:mms:cpm:300x250:super-link:cidp117.2.3:2</v>
      </c>
      <c r="G388" t="str">
        <f t="shared" si="93"/>
        <v>452031486</v>
      </c>
      <c r="H388" t="str">
        <f t="shared" si="94"/>
        <v>Tracking</v>
      </c>
      <c r="I388">
        <f t="shared" si="95"/>
        <v>2191</v>
      </c>
      <c r="J388">
        <f t="shared" si="96"/>
        <v>51</v>
      </c>
      <c r="K388" s="4">
        <f t="shared" si="97"/>
        <v>3.5000000000000001E-3</v>
      </c>
      <c r="L388">
        <f t="shared" si="86"/>
        <v>2.5000000000000001E-2</v>
      </c>
      <c r="M388" s="4">
        <f t="shared" si="84"/>
        <v>0.17849999999999999</v>
      </c>
      <c r="N388" s="4">
        <f t="shared" si="85"/>
        <v>1.2750000000000001</v>
      </c>
    </row>
    <row r="389" spans="1:14">
      <c r="A389" t="str">
        <f t="shared" si="87"/>
        <v>almapbbdo:alp_super-link:display:awareness:todos:campo_livre</v>
      </c>
      <c r="B389" t="str">
        <f t="shared" si="88"/>
        <v>Vivo - Ads</v>
      </c>
      <c r="C389" t="str">
        <f t="shared" si="89"/>
        <v>vivo_ads:marca:as_abc_25:mms:cpm:300x50:super-link:cidp117.2.5:2</v>
      </c>
      <c r="D389" t="str">
        <f t="shared" si="90"/>
        <v>256159501</v>
      </c>
      <c r="E389" t="str">
        <f t="shared" si="91"/>
        <v>Dynamic Click</v>
      </c>
      <c r="F389" t="str">
        <f t="shared" si="92"/>
        <v>vivo_ads:marca:as_abc_25:mms:cpm:300x50:super-link:cidp117.2.5:2</v>
      </c>
      <c r="G389" t="str">
        <f t="shared" si="93"/>
        <v>452084519</v>
      </c>
      <c r="H389" t="str">
        <f t="shared" si="94"/>
        <v>Tracking</v>
      </c>
      <c r="I389">
        <f t="shared" si="95"/>
        <v>36</v>
      </c>
      <c r="J389">
        <f t="shared" si="96"/>
        <v>2</v>
      </c>
      <c r="K389" s="4">
        <f t="shared" si="97"/>
        <v>3.5000000000000001E-3</v>
      </c>
      <c r="L389">
        <f t="shared" si="86"/>
        <v>2.5000000000000001E-2</v>
      </c>
      <c r="M389" s="4">
        <f t="shared" si="84"/>
        <v>7.0000000000000001E-3</v>
      </c>
      <c r="N389" s="4">
        <f t="shared" si="85"/>
        <v>0.05</v>
      </c>
    </row>
    <row r="390" spans="1:14">
      <c r="A390" t="str">
        <f t="shared" si="87"/>
        <v>almapbbdo:alp_super-link:display:awareness:todos:campo_livre</v>
      </c>
      <c r="B390" t="str">
        <f t="shared" si="88"/>
        <v>Vivo - Ads</v>
      </c>
      <c r="C390" t="str">
        <f t="shared" si="89"/>
        <v>vivo_ads:marca:as_abc_25:mms:cpm:320x50:super-link:cidp117.2.6:2</v>
      </c>
      <c r="D390" t="str">
        <f t="shared" si="90"/>
        <v>256294404</v>
      </c>
      <c r="E390" t="str">
        <f t="shared" si="91"/>
        <v>Dynamic Click</v>
      </c>
      <c r="F390" t="str">
        <f t="shared" si="92"/>
        <v>vivo_ads:marca:as_abc_25:mms:cpm:320x50:super-link:cidp117.2.6:2</v>
      </c>
      <c r="G390" t="str">
        <f t="shared" si="93"/>
        <v>452085086</v>
      </c>
      <c r="H390" t="str">
        <f t="shared" si="94"/>
        <v>Tracking</v>
      </c>
      <c r="I390">
        <f t="shared" si="95"/>
        <v>93</v>
      </c>
      <c r="J390">
        <f t="shared" si="96"/>
        <v>1</v>
      </c>
      <c r="K390" s="4">
        <f t="shared" si="97"/>
        <v>3.5000000000000001E-3</v>
      </c>
      <c r="L390">
        <f t="shared" si="86"/>
        <v>2.5000000000000001E-2</v>
      </c>
      <c r="M390" s="4">
        <f t="shared" si="84"/>
        <v>3.5000000000000001E-3</v>
      </c>
      <c r="N390" s="4">
        <f t="shared" si="85"/>
        <v>2.5000000000000001E-2</v>
      </c>
    </row>
    <row r="391" spans="1:14">
      <c r="A391" t="str">
        <f t="shared" si="87"/>
        <v>almapbbdo:alp_super-link:display:awareness:todos:campo_livre</v>
      </c>
      <c r="B391" t="str">
        <f t="shared" si="88"/>
        <v>Vivo - Ads</v>
      </c>
      <c r="C391" t="str">
        <f t="shared" si="89"/>
        <v>vivo_ads:marca:as_abc_25:mms:cpm:920x250:super-link:cidp117.2.2:2</v>
      </c>
      <c r="D391" t="str">
        <f t="shared" si="90"/>
        <v>255843104</v>
      </c>
      <c r="E391" t="str">
        <f t="shared" si="91"/>
        <v>Dynamic Click</v>
      </c>
      <c r="F391" t="str">
        <f t="shared" si="92"/>
        <v>vivo_ads:marca:as_abc_25:mms:cpm:920x250:super-link:cidp117.2.2:2</v>
      </c>
      <c r="G391" t="str">
        <f t="shared" si="93"/>
        <v>452031378</v>
      </c>
      <c r="H391" t="str">
        <f t="shared" si="94"/>
        <v>Tracking</v>
      </c>
      <c r="I391">
        <f t="shared" si="95"/>
        <v>2358</v>
      </c>
      <c r="J391">
        <f t="shared" si="96"/>
        <v>21</v>
      </c>
      <c r="K391" s="4">
        <f t="shared" si="97"/>
        <v>3.5000000000000001E-3</v>
      </c>
      <c r="L391">
        <f t="shared" si="86"/>
        <v>2.5000000000000001E-2</v>
      </c>
      <c r="M391" s="4">
        <f t="shared" si="84"/>
        <v>7.3499999999999996E-2</v>
      </c>
      <c r="N391" s="4">
        <f t="shared" si="85"/>
        <v>0.52500000000000002</v>
      </c>
    </row>
    <row r="392" spans="1:14">
      <c r="A392" t="str">
        <f t="shared" si="87"/>
        <v>almapbbdo:alp_super-link:video:awareness:todos</v>
      </c>
      <c r="B392" t="str">
        <f t="shared" si="88"/>
        <v>Youtube Brasil</v>
      </c>
      <c r="C392" t="str">
        <f t="shared" si="89"/>
        <v>youtube:marca:as_abc_25:video:cpm:video:super-link:cidp117.2.7:2</v>
      </c>
      <c r="D392" t="str">
        <f t="shared" si="90"/>
        <v>256708961</v>
      </c>
      <c r="E392" t="str">
        <f t="shared" si="91"/>
        <v>Dynamic Click</v>
      </c>
      <c r="F392" t="str">
        <f t="shared" si="92"/>
        <v>youtube:marca:as_abc_25:video:cpm:video:super-link:cidp117.2.7:2</v>
      </c>
      <c r="G392" t="str">
        <f t="shared" si="93"/>
        <v>452836296</v>
      </c>
      <c r="H392" t="str">
        <f t="shared" si="94"/>
        <v>Tracking</v>
      </c>
      <c r="I392">
        <f t="shared" si="95"/>
        <v>0</v>
      </c>
      <c r="J392">
        <f t="shared" si="96"/>
        <v>1</v>
      </c>
      <c r="K392" s="4">
        <f t="shared" si="97"/>
        <v>3.5000000000000001E-3</v>
      </c>
      <c r="L392">
        <f t="shared" si="86"/>
        <v>2.5000000000000001E-2</v>
      </c>
      <c r="M392" s="4">
        <f t="shared" si="84"/>
        <v>3.5000000000000001E-3</v>
      </c>
      <c r="N392" s="4">
        <f t="shared" si="85"/>
        <v>2.5000000000000001E-2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23"/>
  <sheetViews>
    <sheetView showGridLines="0" tabSelected="1" workbookViewId="0">
      <selection activeCell="G6" sqref="G6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85</v>
      </c>
      <c r="F3" s="27" t="s">
        <v>49</v>
      </c>
      <c r="G3" s="25" t="s">
        <v>46</v>
      </c>
      <c r="H3" s="25"/>
    </row>
    <row r="4" spans="1:8">
      <c r="B4" s="13" t="s">
        <v>12</v>
      </c>
      <c r="C4" s="2">
        <v>0.1</v>
      </c>
      <c r="D4" s="2">
        <f>SUMIF(adtype_filtrada,$B4,impressoes_filtrada)</f>
        <v>62642030</v>
      </c>
      <c r="E4" s="14">
        <f>C4*D4/1000</f>
        <v>6264.2030000000004</v>
      </c>
      <c r="F4" s="28"/>
      <c r="G4" s="23" t="s">
        <v>48</v>
      </c>
      <c r="H4" s="23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4</v>
      </c>
      <c r="E5" s="14">
        <f>C5*D5/1000</f>
        <v>4.0000000000000002E-4</v>
      </c>
      <c r="F5" s="28"/>
      <c r="G5" s="14">
        <f>SUM(total_adops_filtrada)</f>
        <v>26709.98075000001</v>
      </c>
      <c r="H5" s="14">
        <f>SUM(total_ferramenta_filtrada)</f>
        <v>5646.1914599999936</v>
      </c>
    </row>
    <row r="6" spans="1:8">
      <c r="B6" s="13" t="s">
        <v>10</v>
      </c>
      <c r="C6" s="2">
        <v>2.5000000000000001E-2</v>
      </c>
      <c r="D6" s="2">
        <f>SUMIF(adtype_filtrada,$B6,clicks_filtrada)</f>
        <v>810765</v>
      </c>
      <c r="E6" s="14">
        <f>C6*D6</f>
        <v>20269.125</v>
      </c>
      <c r="F6" s="28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8"/>
    </row>
    <row r="8" spans="1:8">
      <c r="B8" s="13" t="s">
        <v>29</v>
      </c>
      <c r="C8" s="2">
        <v>0.35</v>
      </c>
      <c r="D8" s="2">
        <f>SUMIF(adtype_filtrada,$B8,impressoes_filtrada)</f>
        <v>504721</v>
      </c>
      <c r="E8" s="14">
        <f>C8*D8/1000</f>
        <v>176.65234999999998</v>
      </c>
      <c r="F8" s="28"/>
    </row>
    <row r="9" spans="1:8">
      <c r="B9" s="12" t="s">
        <v>22</v>
      </c>
      <c r="C9" s="12"/>
      <c r="D9" s="12"/>
      <c r="E9" s="15">
        <f>SUM(E4:E8)</f>
        <v>26709.980749999999</v>
      </c>
      <c r="F9" s="29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51</v>
      </c>
      <c r="C19" t="s">
        <v>52</v>
      </c>
      <c r="D19" t="s">
        <v>53</v>
      </c>
      <c r="E19" t="s">
        <v>54</v>
      </c>
      <c r="F19" t="s">
        <v>10</v>
      </c>
      <c r="G19" t="s">
        <v>53</v>
      </c>
      <c r="H19" t="s">
        <v>55</v>
      </c>
      <c r="I19" t="s">
        <v>30</v>
      </c>
      <c r="J19">
        <v>115</v>
      </c>
      <c r="K19">
        <v>111</v>
      </c>
      <c r="L19" s="4">
        <v>3.5000000000000001E-3</v>
      </c>
      <c r="M19">
        <v>2.5000000000000001E-2</v>
      </c>
      <c r="N19" s="4">
        <v>0.38850000000000001</v>
      </c>
      <c r="O19" s="4">
        <v>2.7750000000000004</v>
      </c>
    </row>
    <row r="20" spans="1:15">
      <c r="B20" t="s">
        <v>113</v>
      </c>
      <c r="C20" t="s">
        <v>56</v>
      </c>
      <c r="D20" t="s">
        <v>546</v>
      </c>
      <c r="E20" t="s">
        <v>547</v>
      </c>
      <c r="F20" t="s">
        <v>29</v>
      </c>
      <c r="G20" t="s">
        <v>546</v>
      </c>
      <c r="H20" t="s">
        <v>548</v>
      </c>
      <c r="I20" t="s">
        <v>125</v>
      </c>
      <c r="J20">
        <v>35729</v>
      </c>
      <c r="K20">
        <v>590</v>
      </c>
      <c r="L20" s="4">
        <v>0.6</v>
      </c>
      <c r="M20">
        <v>0.35</v>
      </c>
      <c r="N20" s="4">
        <v>21.437399999999997</v>
      </c>
      <c r="O20" s="4">
        <v>12.50515</v>
      </c>
    </row>
    <row r="21" spans="1:15">
      <c r="B21" t="s">
        <v>113</v>
      </c>
      <c r="C21" t="s">
        <v>56</v>
      </c>
      <c r="D21" t="s">
        <v>549</v>
      </c>
      <c r="E21" t="s">
        <v>550</v>
      </c>
      <c r="F21" t="s">
        <v>29</v>
      </c>
      <c r="G21" t="s">
        <v>549</v>
      </c>
      <c r="H21" t="s">
        <v>551</v>
      </c>
      <c r="I21" t="s">
        <v>125</v>
      </c>
      <c r="J21">
        <v>31469</v>
      </c>
      <c r="K21">
        <v>644</v>
      </c>
      <c r="L21" s="4">
        <v>0.6</v>
      </c>
      <c r="M21">
        <v>0.35</v>
      </c>
      <c r="N21" s="4">
        <v>18.881399999999999</v>
      </c>
      <c r="O21" s="4">
        <v>11.014149999999999</v>
      </c>
    </row>
    <row r="22" spans="1:15">
      <c r="B22" t="s">
        <v>113</v>
      </c>
      <c r="C22" t="s">
        <v>56</v>
      </c>
      <c r="D22" t="s">
        <v>552</v>
      </c>
      <c r="E22" t="s">
        <v>553</v>
      </c>
      <c r="F22" t="s">
        <v>12</v>
      </c>
      <c r="G22" t="s">
        <v>552</v>
      </c>
      <c r="H22" t="s">
        <v>554</v>
      </c>
      <c r="I22" t="s">
        <v>57</v>
      </c>
      <c r="J22">
        <v>36572</v>
      </c>
      <c r="K22">
        <v>65</v>
      </c>
      <c r="L22" s="4">
        <v>0.04</v>
      </c>
      <c r="M22">
        <v>0.1</v>
      </c>
      <c r="N22" s="4">
        <v>1.4628800000000002</v>
      </c>
      <c r="O22" s="4">
        <v>3.6572000000000005</v>
      </c>
    </row>
    <row r="23" spans="1:15">
      <c r="B23" t="s">
        <v>113</v>
      </c>
      <c r="C23" t="s">
        <v>56</v>
      </c>
      <c r="D23" t="s">
        <v>555</v>
      </c>
      <c r="E23" t="s">
        <v>556</v>
      </c>
      <c r="F23" t="s">
        <v>12</v>
      </c>
      <c r="G23" t="s">
        <v>555</v>
      </c>
      <c r="H23" t="s">
        <v>557</v>
      </c>
      <c r="I23" t="s">
        <v>57</v>
      </c>
      <c r="J23">
        <v>30521</v>
      </c>
      <c r="K23">
        <v>27</v>
      </c>
      <c r="L23" s="4">
        <v>0.04</v>
      </c>
      <c r="M23">
        <v>0.1</v>
      </c>
      <c r="N23" s="4">
        <v>1.2208399999999999</v>
      </c>
      <c r="O23" s="4">
        <v>3.0521000000000003</v>
      </c>
    </row>
    <row r="24" spans="1:15">
      <c r="B24" t="s">
        <v>113</v>
      </c>
      <c r="C24" t="s">
        <v>56</v>
      </c>
      <c r="D24" t="s">
        <v>558</v>
      </c>
      <c r="E24" t="s">
        <v>559</v>
      </c>
      <c r="F24" t="s">
        <v>12</v>
      </c>
      <c r="G24" t="s">
        <v>558</v>
      </c>
      <c r="H24" t="s">
        <v>560</v>
      </c>
      <c r="I24" t="s">
        <v>57</v>
      </c>
      <c r="J24">
        <v>45912</v>
      </c>
      <c r="K24">
        <v>64</v>
      </c>
      <c r="L24" s="4">
        <v>0.04</v>
      </c>
      <c r="M24">
        <v>0.1</v>
      </c>
      <c r="N24" s="4">
        <v>1.8364800000000001</v>
      </c>
      <c r="O24" s="4">
        <v>4.5911999999999997</v>
      </c>
    </row>
    <row r="25" spans="1:15">
      <c r="B25" t="s">
        <v>113</v>
      </c>
      <c r="C25" t="s">
        <v>56</v>
      </c>
      <c r="D25" t="s">
        <v>561</v>
      </c>
      <c r="E25" t="s">
        <v>562</v>
      </c>
      <c r="F25" t="s">
        <v>12</v>
      </c>
      <c r="G25" t="s">
        <v>561</v>
      </c>
      <c r="H25" t="s">
        <v>563</v>
      </c>
      <c r="I25" t="s">
        <v>57</v>
      </c>
      <c r="J25">
        <v>139944</v>
      </c>
      <c r="K25">
        <v>178</v>
      </c>
      <c r="L25" s="4">
        <v>0.04</v>
      </c>
      <c r="M25">
        <v>0.1</v>
      </c>
      <c r="N25" s="4">
        <v>5.5977600000000001</v>
      </c>
      <c r="O25" s="4">
        <v>13.994400000000001</v>
      </c>
    </row>
    <row r="26" spans="1:15">
      <c r="B26" t="s">
        <v>113</v>
      </c>
      <c r="C26" t="s">
        <v>56</v>
      </c>
      <c r="D26" t="s">
        <v>564</v>
      </c>
      <c r="E26" t="s">
        <v>565</v>
      </c>
      <c r="F26" t="s">
        <v>12</v>
      </c>
      <c r="G26" t="s">
        <v>564</v>
      </c>
      <c r="H26" t="s">
        <v>566</v>
      </c>
      <c r="I26" t="s">
        <v>57</v>
      </c>
      <c r="J26">
        <v>43683</v>
      </c>
      <c r="K26">
        <v>43</v>
      </c>
      <c r="L26" s="4">
        <v>0.04</v>
      </c>
      <c r="M26">
        <v>0.1</v>
      </c>
      <c r="N26" s="4">
        <v>1.74732</v>
      </c>
      <c r="O26" s="4">
        <v>4.3683000000000005</v>
      </c>
    </row>
    <row r="27" spans="1:15">
      <c r="B27" t="s">
        <v>113</v>
      </c>
      <c r="C27" t="s">
        <v>56</v>
      </c>
      <c r="D27" t="s">
        <v>567</v>
      </c>
      <c r="E27" t="s">
        <v>568</v>
      </c>
      <c r="F27" t="s">
        <v>12</v>
      </c>
      <c r="G27" t="s">
        <v>567</v>
      </c>
      <c r="H27" t="s">
        <v>569</v>
      </c>
      <c r="I27" t="s">
        <v>57</v>
      </c>
      <c r="J27">
        <v>33493</v>
      </c>
      <c r="K27">
        <v>52</v>
      </c>
      <c r="L27" s="4">
        <v>0.04</v>
      </c>
      <c r="M27">
        <v>0.1</v>
      </c>
      <c r="N27" s="4">
        <v>1.33972</v>
      </c>
      <c r="O27" s="4">
        <v>3.3493000000000004</v>
      </c>
    </row>
    <row r="28" spans="1:15">
      <c r="B28" t="s">
        <v>113</v>
      </c>
      <c r="C28" t="s">
        <v>56</v>
      </c>
      <c r="D28" t="s">
        <v>570</v>
      </c>
      <c r="E28" t="s">
        <v>571</v>
      </c>
      <c r="F28" t="s">
        <v>12</v>
      </c>
      <c r="G28" t="s">
        <v>570</v>
      </c>
      <c r="H28" t="s">
        <v>572</v>
      </c>
      <c r="I28" t="s">
        <v>57</v>
      </c>
      <c r="J28">
        <v>133705</v>
      </c>
      <c r="K28">
        <v>398</v>
      </c>
      <c r="L28" s="4">
        <v>0.04</v>
      </c>
      <c r="M28">
        <v>0.1</v>
      </c>
      <c r="N28" s="4">
        <v>5.3481999999999994</v>
      </c>
      <c r="O28" s="4">
        <v>13.3705</v>
      </c>
    </row>
    <row r="29" spans="1:15">
      <c r="B29" t="s">
        <v>113</v>
      </c>
      <c r="C29" t="s">
        <v>56</v>
      </c>
      <c r="D29" t="s">
        <v>573</v>
      </c>
      <c r="E29" t="s">
        <v>574</v>
      </c>
      <c r="F29" t="s">
        <v>12</v>
      </c>
      <c r="G29" t="s">
        <v>573</v>
      </c>
      <c r="H29" t="s">
        <v>575</v>
      </c>
      <c r="I29" t="s">
        <v>57</v>
      </c>
      <c r="J29">
        <v>119572</v>
      </c>
      <c r="K29">
        <v>164</v>
      </c>
      <c r="L29" s="4">
        <v>0.04</v>
      </c>
      <c r="M29">
        <v>0.1</v>
      </c>
      <c r="N29" s="4">
        <v>4.7828800000000005</v>
      </c>
      <c r="O29" s="4">
        <v>11.9572</v>
      </c>
    </row>
    <row r="30" spans="1:15">
      <c r="B30" t="s">
        <v>113</v>
      </c>
      <c r="C30" t="s">
        <v>56</v>
      </c>
      <c r="D30" t="s">
        <v>576</v>
      </c>
      <c r="E30" t="s">
        <v>577</v>
      </c>
      <c r="F30" t="s">
        <v>12</v>
      </c>
      <c r="G30" t="s">
        <v>576</v>
      </c>
      <c r="H30" t="s">
        <v>578</v>
      </c>
      <c r="I30" t="s">
        <v>57</v>
      </c>
      <c r="J30">
        <v>1</v>
      </c>
      <c r="K30">
        <v>1</v>
      </c>
      <c r="L30" s="4">
        <v>0.04</v>
      </c>
      <c r="M30">
        <v>0.1</v>
      </c>
      <c r="N30" s="4">
        <v>4.0000000000000003E-5</v>
      </c>
      <c r="O30" s="4">
        <v>1E-4</v>
      </c>
    </row>
    <row r="31" spans="1:15">
      <c r="B31" t="s">
        <v>113</v>
      </c>
      <c r="C31" t="s">
        <v>56</v>
      </c>
      <c r="D31" t="s">
        <v>579</v>
      </c>
      <c r="E31" t="s">
        <v>580</v>
      </c>
      <c r="F31" t="s">
        <v>12</v>
      </c>
      <c r="G31" t="s">
        <v>579</v>
      </c>
      <c r="H31" t="s">
        <v>581</v>
      </c>
      <c r="I31" t="s">
        <v>57</v>
      </c>
      <c r="J31">
        <v>1</v>
      </c>
      <c r="K31">
        <v>1</v>
      </c>
      <c r="L31" s="4">
        <v>0.04</v>
      </c>
      <c r="M31">
        <v>0.1</v>
      </c>
      <c r="N31" s="4">
        <v>4.0000000000000003E-5</v>
      </c>
      <c r="O31" s="4">
        <v>1E-4</v>
      </c>
    </row>
    <row r="32" spans="1:15">
      <c r="B32" t="s">
        <v>113</v>
      </c>
      <c r="C32" t="s">
        <v>56</v>
      </c>
      <c r="D32" t="s">
        <v>582</v>
      </c>
      <c r="E32" t="s">
        <v>583</v>
      </c>
      <c r="F32" t="s">
        <v>12</v>
      </c>
      <c r="G32" t="s">
        <v>582</v>
      </c>
      <c r="H32" t="s">
        <v>584</v>
      </c>
      <c r="I32" t="s">
        <v>57</v>
      </c>
      <c r="J32">
        <v>3</v>
      </c>
      <c r="K32">
        <v>1</v>
      </c>
      <c r="L32" s="4">
        <v>0.04</v>
      </c>
      <c r="M32">
        <v>0.1</v>
      </c>
      <c r="N32" s="4">
        <v>1.1999999999999999E-4</v>
      </c>
      <c r="O32" s="4">
        <v>3.0000000000000003E-4</v>
      </c>
    </row>
    <row r="33" spans="2:15">
      <c r="B33" t="s">
        <v>113</v>
      </c>
      <c r="C33" t="s">
        <v>56</v>
      </c>
      <c r="D33" t="s">
        <v>585</v>
      </c>
      <c r="E33" t="s">
        <v>586</v>
      </c>
      <c r="F33" t="s">
        <v>12</v>
      </c>
      <c r="G33" t="s">
        <v>585</v>
      </c>
      <c r="H33" t="s">
        <v>587</v>
      </c>
      <c r="I33" t="s">
        <v>57</v>
      </c>
      <c r="J33">
        <v>128401</v>
      </c>
      <c r="K33">
        <v>24</v>
      </c>
      <c r="L33" s="4">
        <v>0.04</v>
      </c>
      <c r="M33">
        <v>0.1</v>
      </c>
      <c r="N33" s="4">
        <v>5.1360400000000004</v>
      </c>
      <c r="O33" s="4">
        <v>12.8401</v>
      </c>
    </row>
    <row r="34" spans="2:15">
      <c r="B34" t="s">
        <v>113</v>
      </c>
      <c r="C34" t="s">
        <v>56</v>
      </c>
      <c r="D34" t="s">
        <v>588</v>
      </c>
      <c r="E34" t="s">
        <v>589</v>
      </c>
      <c r="F34" t="s">
        <v>11</v>
      </c>
      <c r="G34" t="s">
        <v>590</v>
      </c>
      <c r="H34" t="s">
        <v>591</v>
      </c>
      <c r="I34" t="s">
        <v>57</v>
      </c>
      <c r="J34">
        <v>1</v>
      </c>
      <c r="K34">
        <v>0</v>
      </c>
      <c r="L34" s="4">
        <v>0.04</v>
      </c>
      <c r="M34">
        <v>0.1</v>
      </c>
      <c r="N34" s="4">
        <v>4.0000000000000003E-5</v>
      </c>
      <c r="O34" s="4">
        <v>1E-4</v>
      </c>
    </row>
    <row r="35" spans="2:15">
      <c r="B35" t="s">
        <v>113</v>
      </c>
      <c r="C35" t="s">
        <v>56</v>
      </c>
      <c r="D35" t="s">
        <v>588</v>
      </c>
      <c r="E35" t="s">
        <v>589</v>
      </c>
      <c r="F35" t="s">
        <v>12</v>
      </c>
      <c r="G35" t="s">
        <v>588</v>
      </c>
      <c r="H35" t="s">
        <v>592</v>
      </c>
      <c r="I35" t="s">
        <v>57</v>
      </c>
      <c r="J35">
        <v>407277</v>
      </c>
      <c r="K35">
        <v>77</v>
      </c>
      <c r="L35" s="4">
        <v>0.04</v>
      </c>
      <c r="M35">
        <v>0.1</v>
      </c>
      <c r="N35" s="4">
        <v>16.291080000000001</v>
      </c>
      <c r="O35" s="4">
        <v>40.727700000000006</v>
      </c>
    </row>
    <row r="36" spans="2:15">
      <c r="B36" t="s">
        <v>113</v>
      </c>
      <c r="C36" t="s">
        <v>56</v>
      </c>
      <c r="D36" t="s">
        <v>593</v>
      </c>
      <c r="E36" t="s">
        <v>594</v>
      </c>
      <c r="F36" t="s">
        <v>12</v>
      </c>
      <c r="G36" t="s">
        <v>593</v>
      </c>
      <c r="H36" t="s">
        <v>595</v>
      </c>
      <c r="I36" t="s">
        <v>57</v>
      </c>
      <c r="J36">
        <v>90846</v>
      </c>
      <c r="K36">
        <v>15</v>
      </c>
      <c r="L36" s="4">
        <v>0.04</v>
      </c>
      <c r="M36">
        <v>0.1</v>
      </c>
      <c r="N36" s="4">
        <v>3.6338400000000002</v>
      </c>
      <c r="O36" s="4">
        <v>9.0846</v>
      </c>
    </row>
    <row r="37" spans="2:15">
      <c r="B37" t="s">
        <v>113</v>
      </c>
      <c r="C37" t="s">
        <v>56</v>
      </c>
      <c r="D37" t="s">
        <v>596</v>
      </c>
      <c r="E37" t="s">
        <v>597</v>
      </c>
      <c r="F37" t="s">
        <v>12</v>
      </c>
      <c r="G37" t="s">
        <v>596</v>
      </c>
      <c r="H37" t="s">
        <v>598</v>
      </c>
      <c r="I37" t="s">
        <v>57</v>
      </c>
      <c r="J37">
        <v>94036</v>
      </c>
      <c r="K37">
        <v>24</v>
      </c>
      <c r="L37" s="4">
        <v>0.04</v>
      </c>
      <c r="M37">
        <v>0.1</v>
      </c>
      <c r="N37" s="4">
        <v>3.7614399999999999</v>
      </c>
      <c r="O37" s="4">
        <v>9.4036000000000008</v>
      </c>
    </row>
    <row r="38" spans="2:15">
      <c r="B38" t="s">
        <v>114</v>
      </c>
      <c r="C38" t="s">
        <v>56</v>
      </c>
      <c r="D38" t="s">
        <v>115</v>
      </c>
      <c r="E38" t="s">
        <v>116</v>
      </c>
      <c r="F38" t="s">
        <v>12</v>
      </c>
      <c r="G38" t="s">
        <v>115</v>
      </c>
      <c r="H38" t="s">
        <v>117</v>
      </c>
      <c r="I38" t="s">
        <v>57</v>
      </c>
      <c r="J38">
        <v>1</v>
      </c>
      <c r="K38">
        <v>0</v>
      </c>
      <c r="L38" s="4">
        <v>0.04</v>
      </c>
      <c r="M38">
        <v>0.1</v>
      </c>
      <c r="N38" s="4">
        <v>4.0000000000000003E-5</v>
      </c>
      <c r="O38" s="4">
        <v>1E-4</v>
      </c>
    </row>
    <row r="39" spans="2:15">
      <c r="B39" t="s">
        <v>114</v>
      </c>
      <c r="C39" t="s">
        <v>56</v>
      </c>
      <c r="D39" t="s">
        <v>118</v>
      </c>
      <c r="E39" t="s">
        <v>119</v>
      </c>
      <c r="F39" t="s">
        <v>12</v>
      </c>
      <c r="G39" t="s">
        <v>118</v>
      </c>
      <c r="H39" t="s">
        <v>120</v>
      </c>
      <c r="I39" t="s">
        <v>57</v>
      </c>
      <c r="J39">
        <v>2</v>
      </c>
      <c r="K39">
        <v>0</v>
      </c>
      <c r="L39" s="4">
        <v>0.04</v>
      </c>
      <c r="M39">
        <v>0.1</v>
      </c>
      <c r="N39" s="4">
        <v>8.0000000000000007E-5</v>
      </c>
      <c r="O39" s="4">
        <v>2.0000000000000001E-4</v>
      </c>
    </row>
    <row r="40" spans="2:15">
      <c r="B40" t="s">
        <v>114</v>
      </c>
      <c r="C40" t="s">
        <v>56</v>
      </c>
      <c r="D40" t="s">
        <v>121</v>
      </c>
      <c r="E40" t="s">
        <v>122</v>
      </c>
      <c r="F40" t="s">
        <v>10</v>
      </c>
      <c r="G40" t="s">
        <v>121</v>
      </c>
      <c r="H40" t="s">
        <v>123</v>
      </c>
      <c r="I40" t="s">
        <v>30</v>
      </c>
      <c r="J40">
        <v>4</v>
      </c>
      <c r="K40">
        <v>4</v>
      </c>
      <c r="L40" s="4">
        <v>3.5000000000000001E-3</v>
      </c>
      <c r="M40">
        <v>2.5000000000000001E-2</v>
      </c>
      <c r="N40" s="4">
        <v>1.4E-2</v>
      </c>
      <c r="O40" s="4">
        <v>0.1</v>
      </c>
    </row>
    <row r="41" spans="2:15">
      <c r="B41" t="s">
        <v>58</v>
      </c>
      <c r="C41" t="s">
        <v>59</v>
      </c>
      <c r="D41" t="s">
        <v>60</v>
      </c>
      <c r="E41" t="s">
        <v>61</v>
      </c>
      <c r="F41" t="s">
        <v>10</v>
      </c>
      <c r="G41" t="s">
        <v>60</v>
      </c>
      <c r="H41" t="s">
        <v>62</v>
      </c>
      <c r="I41" t="s">
        <v>30</v>
      </c>
      <c r="J41">
        <v>11</v>
      </c>
      <c r="K41">
        <v>11</v>
      </c>
      <c r="L41" s="4">
        <v>3.5000000000000001E-3</v>
      </c>
      <c r="M41">
        <v>2.5000000000000001E-2</v>
      </c>
      <c r="N41" s="4">
        <v>3.85E-2</v>
      </c>
      <c r="O41" s="4">
        <v>0.27500000000000002</v>
      </c>
    </row>
    <row r="42" spans="2:15">
      <c r="B42" t="s">
        <v>58</v>
      </c>
      <c r="C42" t="s">
        <v>59</v>
      </c>
      <c r="D42" t="s">
        <v>63</v>
      </c>
      <c r="E42" t="s">
        <v>64</v>
      </c>
      <c r="F42" t="s">
        <v>10</v>
      </c>
      <c r="G42" t="s">
        <v>63</v>
      </c>
      <c r="H42" t="s">
        <v>65</v>
      </c>
      <c r="I42" t="s">
        <v>30</v>
      </c>
      <c r="J42">
        <v>0</v>
      </c>
      <c r="K42">
        <v>2</v>
      </c>
      <c r="L42" s="4">
        <v>3.5000000000000001E-3</v>
      </c>
      <c r="M42">
        <v>2.5000000000000001E-2</v>
      </c>
      <c r="N42" s="4">
        <v>7.0000000000000001E-3</v>
      </c>
      <c r="O42" s="4">
        <v>0.05</v>
      </c>
    </row>
    <row r="43" spans="2:15">
      <c r="B43" t="s">
        <v>58</v>
      </c>
      <c r="C43" t="s">
        <v>59</v>
      </c>
      <c r="D43" t="s">
        <v>66</v>
      </c>
      <c r="E43" t="s">
        <v>67</v>
      </c>
      <c r="F43" t="s">
        <v>10</v>
      </c>
      <c r="G43" t="s">
        <v>66</v>
      </c>
      <c r="H43" t="s">
        <v>68</v>
      </c>
      <c r="I43" t="s">
        <v>30</v>
      </c>
      <c r="J43">
        <v>0</v>
      </c>
      <c r="K43">
        <v>292</v>
      </c>
      <c r="L43" s="4">
        <v>3.5000000000000001E-3</v>
      </c>
      <c r="M43">
        <v>2.5000000000000001E-2</v>
      </c>
      <c r="N43" s="4">
        <v>1.022</v>
      </c>
      <c r="O43" s="4">
        <v>7.3000000000000007</v>
      </c>
    </row>
    <row r="44" spans="2:15">
      <c r="B44" t="s">
        <v>58</v>
      </c>
      <c r="C44" t="s">
        <v>56</v>
      </c>
      <c r="D44" t="s">
        <v>86</v>
      </c>
      <c r="E44" t="s">
        <v>87</v>
      </c>
      <c r="F44" t="s">
        <v>10</v>
      </c>
      <c r="G44" t="s">
        <v>86</v>
      </c>
      <c r="H44" t="s">
        <v>88</v>
      </c>
      <c r="I44" t="s">
        <v>30</v>
      </c>
      <c r="J44">
        <v>0</v>
      </c>
      <c r="K44">
        <v>2</v>
      </c>
      <c r="L44" s="4">
        <v>3.5000000000000001E-3</v>
      </c>
      <c r="M44">
        <v>2.5000000000000001E-2</v>
      </c>
      <c r="N44" s="4">
        <v>7.0000000000000001E-3</v>
      </c>
      <c r="O44" s="4">
        <v>0.05</v>
      </c>
    </row>
    <row r="45" spans="2:15">
      <c r="B45" t="s">
        <v>58</v>
      </c>
      <c r="C45" t="s">
        <v>56</v>
      </c>
      <c r="D45" t="s">
        <v>89</v>
      </c>
      <c r="E45" t="s">
        <v>90</v>
      </c>
      <c r="F45" t="s">
        <v>10</v>
      </c>
      <c r="G45" t="s">
        <v>89</v>
      </c>
      <c r="H45" t="s">
        <v>91</v>
      </c>
      <c r="I45" t="s">
        <v>30</v>
      </c>
      <c r="J45">
        <v>0</v>
      </c>
      <c r="K45">
        <v>21</v>
      </c>
      <c r="L45" s="4">
        <v>3.5000000000000001E-3</v>
      </c>
      <c r="M45">
        <v>2.5000000000000001E-2</v>
      </c>
      <c r="N45" s="4">
        <v>7.3499999999999996E-2</v>
      </c>
      <c r="O45" s="4">
        <v>0.52500000000000002</v>
      </c>
    </row>
    <row r="46" spans="2:15">
      <c r="B46" t="s">
        <v>58</v>
      </c>
      <c r="C46" t="s">
        <v>56</v>
      </c>
      <c r="D46" t="s">
        <v>92</v>
      </c>
      <c r="E46" t="s">
        <v>93</v>
      </c>
      <c r="F46" t="s">
        <v>10</v>
      </c>
      <c r="G46" t="s">
        <v>92</v>
      </c>
      <c r="H46" t="s">
        <v>94</v>
      </c>
      <c r="I46" t="s">
        <v>30</v>
      </c>
      <c r="J46">
        <v>0</v>
      </c>
      <c r="K46">
        <v>21</v>
      </c>
      <c r="L46" s="4">
        <v>3.5000000000000001E-3</v>
      </c>
      <c r="M46">
        <v>2.5000000000000001E-2</v>
      </c>
      <c r="N46" s="4">
        <v>7.3499999999999996E-2</v>
      </c>
      <c r="O46" s="4">
        <v>0.52500000000000002</v>
      </c>
    </row>
    <row r="47" spans="2:15">
      <c r="B47" t="s">
        <v>58</v>
      </c>
      <c r="C47" t="s">
        <v>56</v>
      </c>
      <c r="D47" t="s">
        <v>599</v>
      </c>
      <c r="E47" t="s">
        <v>600</v>
      </c>
      <c r="F47" t="s">
        <v>12</v>
      </c>
      <c r="G47" t="s">
        <v>599</v>
      </c>
      <c r="H47" t="s">
        <v>601</v>
      </c>
      <c r="I47" t="s">
        <v>57</v>
      </c>
      <c r="J47">
        <v>2</v>
      </c>
      <c r="K47">
        <v>0</v>
      </c>
      <c r="L47" s="4">
        <v>0.04</v>
      </c>
      <c r="M47">
        <v>0.1</v>
      </c>
      <c r="N47" s="4">
        <v>8.0000000000000007E-5</v>
      </c>
      <c r="O47" s="4">
        <v>2.0000000000000001E-4</v>
      </c>
    </row>
    <row r="48" spans="2:15">
      <c r="B48" t="s">
        <v>58</v>
      </c>
      <c r="C48" t="s">
        <v>56</v>
      </c>
      <c r="D48" t="s">
        <v>69</v>
      </c>
      <c r="E48" t="s">
        <v>70</v>
      </c>
      <c r="F48" t="s">
        <v>10</v>
      </c>
      <c r="G48" t="s">
        <v>69</v>
      </c>
      <c r="H48" t="s">
        <v>71</v>
      </c>
      <c r="I48" t="s">
        <v>30</v>
      </c>
      <c r="J48">
        <v>14</v>
      </c>
      <c r="K48">
        <v>0</v>
      </c>
      <c r="L48" s="4">
        <v>3.5000000000000001E-3</v>
      </c>
      <c r="M48">
        <v>2.5000000000000001E-2</v>
      </c>
      <c r="N48" s="4">
        <v>0</v>
      </c>
      <c r="O48" s="4">
        <v>0</v>
      </c>
    </row>
    <row r="49" spans="2:15">
      <c r="B49" t="s">
        <v>58</v>
      </c>
      <c r="C49" t="s">
        <v>52</v>
      </c>
      <c r="D49" t="s">
        <v>95</v>
      </c>
      <c r="E49" t="s">
        <v>96</v>
      </c>
      <c r="F49" t="s">
        <v>10</v>
      </c>
      <c r="G49" t="s">
        <v>95</v>
      </c>
      <c r="H49" t="s">
        <v>97</v>
      </c>
      <c r="I49" t="s">
        <v>30</v>
      </c>
      <c r="J49">
        <v>22</v>
      </c>
      <c r="K49">
        <v>6</v>
      </c>
      <c r="L49" s="4">
        <v>3.5000000000000001E-3</v>
      </c>
      <c r="M49">
        <v>2.5000000000000001E-2</v>
      </c>
      <c r="N49" s="4">
        <v>2.1000000000000001E-2</v>
      </c>
      <c r="O49" s="4">
        <v>0.15000000000000002</v>
      </c>
    </row>
    <row r="50" spans="2:15">
      <c r="B50" t="s">
        <v>58</v>
      </c>
      <c r="C50" t="s">
        <v>52</v>
      </c>
      <c r="D50" t="s">
        <v>98</v>
      </c>
      <c r="E50" t="s">
        <v>99</v>
      </c>
      <c r="F50" t="s">
        <v>10</v>
      </c>
      <c r="G50" t="s">
        <v>98</v>
      </c>
      <c r="H50" t="s">
        <v>100</v>
      </c>
      <c r="I50" t="s">
        <v>30</v>
      </c>
      <c r="J50">
        <v>52</v>
      </c>
      <c r="K50">
        <v>6</v>
      </c>
      <c r="L50" s="4">
        <v>3.5000000000000001E-3</v>
      </c>
      <c r="M50">
        <v>2.5000000000000001E-2</v>
      </c>
      <c r="N50" s="4">
        <v>2.1000000000000001E-2</v>
      </c>
      <c r="O50" s="4">
        <v>0.15000000000000002</v>
      </c>
    </row>
    <row r="51" spans="2:15">
      <c r="B51" t="s">
        <v>58</v>
      </c>
      <c r="C51" t="s">
        <v>52</v>
      </c>
      <c r="D51" t="s">
        <v>101</v>
      </c>
      <c r="E51" t="s">
        <v>102</v>
      </c>
      <c r="F51" t="s">
        <v>10</v>
      </c>
      <c r="G51" t="s">
        <v>101</v>
      </c>
      <c r="H51" t="s">
        <v>103</v>
      </c>
      <c r="I51" t="s">
        <v>30</v>
      </c>
      <c r="J51">
        <v>40</v>
      </c>
      <c r="K51">
        <v>27</v>
      </c>
      <c r="L51" s="4">
        <v>3.5000000000000001E-3</v>
      </c>
      <c r="M51">
        <v>2.5000000000000001E-2</v>
      </c>
      <c r="N51" s="4">
        <v>9.4500000000000001E-2</v>
      </c>
      <c r="O51" s="4">
        <v>0.67500000000000004</v>
      </c>
    </row>
    <row r="52" spans="2:15">
      <c r="B52" t="s">
        <v>58</v>
      </c>
      <c r="C52" t="s">
        <v>52</v>
      </c>
      <c r="D52" t="s">
        <v>104</v>
      </c>
      <c r="E52" t="s">
        <v>105</v>
      </c>
      <c r="F52" t="s">
        <v>10</v>
      </c>
      <c r="G52" t="s">
        <v>104</v>
      </c>
      <c r="H52" t="s">
        <v>106</v>
      </c>
      <c r="I52" t="s">
        <v>30</v>
      </c>
      <c r="J52">
        <v>2</v>
      </c>
      <c r="K52">
        <v>3</v>
      </c>
      <c r="L52" s="4">
        <v>3.5000000000000001E-3</v>
      </c>
      <c r="M52">
        <v>2.5000000000000001E-2</v>
      </c>
      <c r="N52" s="4">
        <v>1.0500000000000001E-2</v>
      </c>
      <c r="O52" s="4">
        <v>7.5000000000000011E-2</v>
      </c>
    </row>
    <row r="53" spans="2:15">
      <c r="B53" t="s">
        <v>58</v>
      </c>
      <c r="C53" t="s">
        <v>52</v>
      </c>
      <c r="D53" t="s">
        <v>107</v>
      </c>
      <c r="E53" t="s">
        <v>108</v>
      </c>
      <c r="F53" t="s">
        <v>10</v>
      </c>
      <c r="G53" t="s">
        <v>107</v>
      </c>
      <c r="H53" t="s">
        <v>109</v>
      </c>
      <c r="I53" t="s">
        <v>30</v>
      </c>
      <c r="J53">
        <v>18</v>
      </c>
      <c r="K53">
        <v>36</v>
      </c>
      <c r="L53" s="4">
        <v>3.5000000000000001E-3</v>
      </c>
      <c r="M53">
        <v>2.5000000000000001E-2</v>
      </c>
      <c r="N53" s="4">
        <v>0.126</v>
      </c>
      <c r="O53" s="4">
        <v>0.9</v>
      </c>
    </row>
    <row r="54" spans="2:15">
      <c r="B54" t="s">
        <v>58</v>
      </c>
      <c r="C54" t="s">
        <v>52</v>
      </c>
      <c r="D54" t="s">
        <v>110</v>
      </c>
      <c r="E54" t="s">
        <v>111</v>
      </c>
      <c r="F54" t="s">
        <v>10</v>
      </c>
      <c r="G54" t="s">
        <v>110</v>
      </c>
      <c r="H54" t="s">
        <v>112</v>
      </c>
      <c r="I54" t="s">
        <v>30</v>
      </c>
      <c r="J54">
        <v>36</v>
      </c>
      <c r="K54">
        <v>24</v>
      </c>
      <c r="L54" s="4">
        <v>3.5000000000000001E-3</v>
      </c>
      <c r="M54">
        <v>2.5000000000000001E-2</v>
      </c>
      <c r="N54" s="4">
        <v>8.4000000000000005E-2</v>
      </c>
      <c r="O54" s="4">
        <v>0.60000000000000009</v>
      </c>
    </row>
    <row r="55" spans="2:15">
      <c r="B55" t="s">
        <v>58</v>
      </c>
      <c r="C55" t="s">
        <v>74</v>
      </c>
      <c r="D55" t="s">
        <v>75</v>
      </c>
      <c r="E55" t="s">
        <v>76</v>
      </c>
      <c r="F55" t="s">
        <v>10</v>
      </c>
      <c r="G55" t="s">
        <v>75</v>
      </c>
      <c r="H55" t="s">
        <v>77</v>
      </c>
      <c r="I55" t="s">
        <v>30</v>
      </c>
      <c r="J55">
        <v>0</v>
      </c>
      <c r="K55">
        <v>2</v>
      </c>
      <c r="L55" s="4">
        <v>3.5000000000000001E-3</v>
      </c>
      <c r="M55">
        <v>2.5000000000000001E-2</v>
      </c>
      <c r="N55" s="4">
        <v>7.0000000000000001E-3</v>
      </c>
      <c r="O55" s="4">
        <v>0.05</v>
      </c>
    </row>
    <row r="56" spans="2:15">
      <c r="B56" t="s">
        <v>58</v>
      </c>
      <c r="C56" t="s">
        <v>74</v>
      </c>
      <c r="D56" t="s">
        <v>78</v>
      </c>
      <c r="E56" t="s">
        <v>79</v>
      </c>
      <c r="F56" t="s">
        <v>10</v>
      </c>
      <c r="G56" t="s">
        <v>78</v>
      </c>
      <c r="H56" t="s">
        <v>80</v>
      </c>
      <c r="I56" t="s">
        <v>30</v>
      </c>
      <c r="J56">
        <v>2</v>
      </c>
      <c r="K56">
        <v>0</v>
      </c>
      <c r="L56" s="4">
        <v>3.5000000000000001E-3</v>
      </c>
      <c r="M56">
        <v>2.5000000000000001E-2</v>
      </c>
      <c r="N56" s="4">
        <v>0</v>
      </c>
      <c r="O56" s="4">
        <v>0</v>
      </c>
    </row>
    <row r="57" spans="2:15">
      <c r="B57" t="s">
        <v>58</v>
      </c>
      <c r="C57" t="s">
        <v>81</v>
      </c>
      <c r="D57" t="s">
        <v>82</v>
      </c>
      <c r="E57" t="s">
        <v>83</v>
      </c>
      <c r="F57" t="s">
        <v>10</v>
      </c>
      <c r="G57" t="s">
        <v>82</v>
      </c>
      <c r="H57" t="s">
        <v>84</v>
      </c>
      <c r="I57" t="s">
        <v>30</v>
      </c>
      <c r="J57">
        <v>0</v>
      </c>
      <c r="K57">
        <v>1</v>
      </c>
      <c r="L57" s="4">
        <v>3.5000000000000001E-3</v>
      </c>
      <c r="M57">
        <v>2.5000000000000001E-2</v>
      </c>
      <c r="N57" s="4">
        <v>3.5000000000000001E-3</v>
      </c>
      <c r="O57" s="4">
        <v>2.5000000000000001E-2</v>
      </c>
    </row>
    <row r="58" spans="2:15">
      <c r="B58" t="s">
        <v>124</v>
      </c>
      <c r="C58" t="s">
        <v>52</v>
      </c>
      <c r="D58" t="s">
        <v>126</v>
      </c>
      <c r="E58" t="s">
        <v>127</v>
      </c>
      <c r="F58" t="s">
        <v>10</v>
      </c>
      <c r="G58" t="s">
        <v>126</v>
      </c>
      <c r="H58" t="s">
        <v>128</v>
      </c>
      <c r="I58" t="s">
        <v>30</v>
      </c>
      <c r="J58">
        <v>0</v>
      </c>
      <c r="K58">
        <v>165</v>
      </c>
      <c r="L58" s="4">
        <v>3.5000000000000001E-3</v>
      </c>
      <c r="M58">
        <v>2.5000000000000001E-2</v>
      </c>
      <c r="N58" s="4">
        <v>0.57750000000000001</v>
      </c>
      <c r="O58" s="4">
        <v>4.125</v>
      </c>
    </row>
    <row r="59" spans="2:15">
      <c r="B59" t="s">
        <v>124</v>
      </c>
      <c r="C59" t="s">
        <v>52</v>
      </c>
      <c r="D59" t="s">
        <v>129</v>
      </c>
      <c r="E59" t="s">
        <v>130</v>
      </c>
      <c r="F59" t="s">
        <v>10</v>
      </c>
      <c r="G59" t="s">
        <v>129</v>
      </c>
      <c r="H59" t="s">
        <v>131</v>
      </c>
      <c r="I59" t="s">
        <v>30</v>
      </c>
      <c r="J59">
        <v>0</v>
      </c>
      <c r="K59">
        <v>1019</v>
      </c>
      <c r="L59" s="4">
        <v>3.5000000000000001E-3</v>
      </c>
      <c r="M59">
        <v>2.5000000000000001E-2</v>
      </c>
      <c r="N59" s="4">
        <v>3.5665</v>
      </c>
      <c r="O59" s="4">
        <v>25.475000000000001</v>
      </c>
    </row>
    <row r="60" spans="2:15">
      <c r="B60" t="s">
        <v>124</v>
      </c>
      <c r="C60" t="s">
        <v>52</v>
      </c>
      <c r="D60" t="s">
        <v>132</v>
      </c>
      <c r="E60" t="s">
        <v>133</v>
      </c>
      <c r="F60" t="s">
        <v>10</v>
      </c>
      <c r="G60" t="s">
        <v>132</v>
      </c>
      <c r="H60" t="s">
        <v>134</v>
      </c>
      <c r="I60" t="s">
        <v>30</v>
      </c>
      <c r="J60">
        <v>0</v>
      </c>
      <c r="K60">
        <v>560</v>
      </c>
      <c r="L60" s="4">
        <v>3.5000000000000001E-3</v>
      </c>
      <c r="M60">
        <v>2.5000000000000001E-2</v>
      </c>
      <c r="N60" s="4">
        <v>1.96</v>
      </c>
      <c r="O60" s="4">
        <v>14</v>
      </c>
    </row>
    <row r="61" spans="2:15">
      <c r="B61" t="s">
        <v>135</v>
      </c>
      <c r="C61" t="s">
        <v>136</v>
      </c>
      <c r="D61" t="s">
        <v>135</v>
      </c>
      <c r="E61" t="s">
        <v>137</v>
      </c>
      <c r="F61" t="s">
        <v>10</v>
      </c>
      <c r="G61" t="s">
        <v>138</v>
      </c>
      <c r="H61" t="s">
        <v>139</v>
      </c>
      <c r="I61" t="s">
        <v>30</v>
      </c>
      <c r="J61">
        <v>1</v>
      </c>
      <c r="K61">
        <v>90</v>
      </c>
      <c r="L61" s="4">
        <v>3.5000000000000001E-3</v>
      </c>
      <c r="M61">
        <v>2.5000000000000001E-2</v>
      </c>
      <c r="N61" s="4">
        <v>0.315</v>
      </c>
      <c r="O61" s="4">
        <v>2.25</v>
      </c>
    </row>
    <row r="62" spans="2:15">
      <c r="B62" t="s">
        <v>602</v>
      </c>
      <c r="C62" t="s">
        <v>603</v>
      </c>
      <c r="D62" t="s">
        <v>604</v>
      </c>
      <c r="E62" t="s">
        <v>605</v>
      </c>
      <c r="F62" t="s">
        <v>10</v>
      </c>
      <c r="G62" t="s">
        <v>604</v>
      </c>
      <c r="H62" t="s">
        <v>606</v>
      </c>
      <c r="I62" t="s">
        <v>30</v>
      </c>
      <c r="J62">
        <v>0</v>
      </c>
      <c r="K62">
        <v>1247</v>
      </c>
      <c r="L62" s="4">
        <v>3.5000000000000001E-3</v>
      </c>
      <c r="M62">
        <v>2.5000000000000001E-2</v>
      </c>
      <c r="N62" s="4">
        <v>4.3645000000000005</v>
      </c>
      <c r="O62" s="4">
        <v>31.175000000000001</v>
      </c>
    </row>
    <row r="63" spans="2:15">
      <c r="B63" t="s">
        <v>602</v>
      </c>
      <c r="C63" t="s">
        <v>603</v>
      </c>
      <c r="D63" t="s">
        <v>607</v>
      </c>
      <c r="E63" t="s">
        <v>608</v>
      </c>
      <c r="F63" t="s">
        <v>10</v>
      </c>
      <c r="G63" t="s">
        <v>607</v>
      </c>
      <c r="H63" t="s">
        <v>609</v>
      </c>
      <c r="I63" t="s">
        <v>30</v>
      </c>
      <c r="J63">
        <v>0</v>
      </c>
      <c r="K63">
        <v>1</v>
      </c>
      <c r="L63" s="4">
        <v>3.5000000000000001E-3</v>
      </c>
      <c r="M63">
        <v>2.5000000000000001E-2</v>
      </c>
      <c r="N63" s="4">
        <v>3.5000000000000001E-3</v>
      </c>
      <c r="O63" s="4">
        <v>2.5000000000000001E-2</v>
      </c>
    </row>
    <row r="64" spans="2:15">
      <c r="B64" t="s">
        <v>602</v>
      </c>
      <c r="C64" t="s">
        <v>603</v>
      </c>
      <c r="D64" t="s">
        <v>610</v>
      </c>
      <c r="E64" t="s">
        <v>611</v>
      </c>
      <c r="F64" t="s">
        <v>10</v>
      </c>
      <c r="G64" t="s">
        <v>610</v>
      </c>
      <c r="H64" t="s">
        <v>612</v>
      </c>
      <c r="I64" t="s">
        <v>30</v>
      </c>
      <c r="J64">
        <v>0</v>
      </c>
      <c r="K64">
        <v>1</v>
      </c>
      <c r="L64" s="4">
        <v>3.5000000000000001E-3</v>
      </c>
      <c r="M64">
        <v>2.5000000000000001E-2</v>
      </c>
      <c r="N64" s="4">
        <v>3.5000000000000001E-3</v>
      </c>
      <c r="O64" s="4">
        <v>2.5000000000000001E-2</v>
      </c>
    </row>
    <row r="65" spans="2:15">
      <c r="B65" t="s">
        <v>602</v>
      </c>
      <c r="C65" t="s">
        <v>603</v>
      </c>
      <c r="D65" t="s">
        <v>613</v>
      </c>
      <c r="E65" t="s">
        <v>614</v>
      </c>
      <c r="F65" t="s">
        <v>10</v>
      </c>
      <c r="G65" t="s">
        <v>613</v>
      </c>
      <c r="H65" t="s">
        <v>615</v>
      </c>
      <c r="I65" t="s">
        <v>30</v>
      </c>
      <c r="J65">
        <v>0</v>
      </c>
      <c r="K65">
        <v>1</v>
      </c>
      <c r="L65" s="4">
        <v>3.5000000000000001E-3</v>
      </c>
      <c r="M65">
        <v>2.5000000000000001E-2</v>
      </c>
      <c r="N65" s="4">
        <v>3.5000000000000001E-3</v>
      </c>
      <c r="O65" s="4">
        <v>2.5000000000000001E-2</v>
      </c>
    </row>
    <row r="66" spans="2:15">
      <c r="B66" t="s">
        <v>602</v>
      </c>
      <c r="C66" t="s">
        <v>616</v>
      </c>
      <c r="D66" t="s">
        <v>617</v>
      </c>
      <c r="E66" t="s">
        <v>618</v>
      </c>
      <c r="F66" t="s">
        <v>10</v>
      </c>
      <c r="G66" t="s">
        <v>617</v>
      </c>
      <c r="H66" t="s">
        <v>619</v>
      </c>
      <c r="I66" t="s">
        <v>30</v>
      </c>
      <c r="J66">
        <v>149917</v>
      </c>
      <c r="K66">
        <v>84</v>
      </c>
      <c r="L66" s="4">
        <v>3.5000000000000001E-3</v>
      </c>
      <c r="M66">
        <v>2.5000000000000001E-2</v>
      </c>
      <c r="N66" s="4">
        <v>0.29399999999999998</v>
      </c>
      <c r="O66" s="4">
        <v>2.1</v>
      </c>
    </row>
    <row r="67" spans="2:15">
      <c r="B67" t="s">
        <v>602</v>
      </c>
      <c r="C67" t="s">
        <v>616</v>
      </c>
      <c r="D67" t="s">
        <v>620</v>
      </c>
      <c r="E67" t="s">
        <v>621</v>
      </c>
      <c r="F67" t="s">
        <v>10</v>
      </c>
      <c r="G67" t="s">
        <v>620</v>
      </c>
      <c r="H67" t="s">
        <v>622</v>
      </c>
      <c r="I67" t="s">
        <v>30</v>
      </c>
      <c r="J67">
        <v>649</v>
      </c>
      <c r="K67">
        <v>1</v>
      </c>
      <c r="L67" s="4">
        <v>3.5000000000000001E-3</v>
      </c>
      <c r="M67">
        <v>2.5000000000000001E-2</v>
      </c>
      <c r="N67" s="4">
        <v>3.5000000000000001E-3</v>
      </c>
      <c r="O67" s="4">
        <v>2.5000000000000001E-2</v>
      </c>
    </row>
    <row r="68" spans="2:15">
      <c r="B68" t="s">
        <v>602</v>
      </c>
      <c r="C68" t="s">
        <v>616</v>
      </c>
      <c r="D68" t="s">
        <v>623</v>
      </c>
      <c r="E68" t="s">
        <v>624</v>
      </c>
      <c r="F68" t="s">
        <v>10</v>
      </c>
      <c r="G68" t="s">
        <v>623</v>
      </c>
      <c r="H68" t="s">
        <v>625</v>
      </c>
      <c r="I68" t="s">
        <v>30</v>
      </c>
      <c r="J68">
        <v>245</v>
      </c>
      <c r="K68">
        <v>8</v>
      </c>
      <c r="L68" s="4">
        <v>3.5000000000000001E-3</v>
      </c>
      <c r="M68">
        <v>2.5000000000000001E-2</v>
      </c>
      <c r="N68" s="4">
        <v>2.8000000000000001E-2</v>
      </c>
      <c r="O68" s="4">
        <v>0.2</v>
      </c>
    </row>
    <row r="69" spans="2:15">
      <c r="B69" t="s">
        <v>602</v>
      </c>
      <c r="C69" t="s">
        <v>616</v>
      </c>
      <c r="D69" t="s">
        <v>626</v>
      </c>
      <c r="E69" t="s">
        <v>627</v>
      </c>
      <c r="F69" t="s">
        <v>10</v>
      </c>
      <c r="G69" t="s">
        <v>626</v>
      </c>
      <c r="H69" t="s">
        <v>628</v>
      </c>
      <c r="I69" t="s">
        <v>30</v>
      </c>
      <c r="J69">
        <v>212780</v>
      </c>
      <c r="K69">
        <v>918</v>
      </c>
      <c r="L69" s="4">
        <v>3.5000000000000001E-3</v>
      </c>
      <c r="M69">
        <v>2.5000000000000001E-2</v>
      </c>
      <c r="N69" s="4">
        <v>3.2130000000000001</v>
      </c>
      <c r="O69" s="4">
        <v>22.950000000000003</v>
      </c>
    </row>
    <row r="70" spans="2:15">
      <c r="B70" t="s">
        <v>629</v>
      </c>
      <c r="C70" t="s">
        <v>603</v>
      </c>
      <c r="D70" t="s">
        <v>630</v>
      </c>
      <c r="E70" t="s">
        <v>631</v>
      </c>
      <c r="F70" t="s">
        <v>10</v>
      </c>
      <c r="G70" t="s">
        <v>630</v>
      </c>
      <c r="H70" t="s">
        <v>632</v>
      </c>
      <c r="I70" t="s">
        <v>30</v>
      </c>
      <c r="J70">
        <v>303242</v>
      </c>
      <c r="K70">
        <v>730</v>
      </c>
      <c r="L70" s="4">
        <v>3.5000000000000001E-3</v>
      </c>
      <c r="M70">
        <v>2.5000000000000001E-2</v>
      </c>
      <c r="N70" s="4">
        <v>2.5550000000000002</v>
      </c>
      <c r="O70" s="4">
        <v>18.25</v>
      </c>
    </row>
    <row r="71" spans="2:15">
      <c r="B71" t="s">
        <v>629</v>
      </c>
      <c r="C71" t="s">
        <v>603</v>
      </c>
      <c r="D71" t="s">
        <v>633</v>
      </c>
      <c r="E71" t="s">
        <v>634</v>
      </c>
      <c r="F71" t="s">
        <v>10</v>
      </c>
      <c r="G71" t="s">
        <v>633</v>
      </c>
      <c r="H71" t="s">
        <v>635</v>
      </c>
      <c r="I71" t="s">
        <v>30</v>
      </c>
      <c r="J71">
        <v>217477</v>
      </c>
      <c r="K71">
        <v>1075</v>
      </c>
      <c r="L71" s="4">
        <v>3.5000000000000001E-3</v>
      </c>
      <c r="M71">
        <v>2.5000000000000001E-2</v>
      </c>
      <c r="N71" s="4">
        <v>3.7625000000000002</v>
      </c>
      <c r="O71" s="4">
        <v>26.875</v>
      </c>
    </row>
    <row r="72" spans="2:15">
      <c r="B72" t="s">
        <v>629</v>
      </c>
      <c r="C72" t="s">
        <v>603</v>
      </c>
      <c r="D72" t="s">
        <v>636</v>
      </c>
      <c r="E72" t="s">
        <v>637</v>
      </c>
      <c r="F72" t="s">
        <v>10</v>
      </c>
      <c r="G72" t="s">
        <v>636</v>
      </c>
      <c r="H72" t="s">
        <v>638</v>
      </c>
      <c r="I72" t="s">
        <v>30</v>
      </c>
      <c r="J72">
        <v>123523</v>
      </c>
      <c r="K72">
        <v>3941</v>
      </c>
      <c r="L72" s="4">
        <v>3.5000000000000001E-3</v>
      </c>
      <c r="M72">
        <v>2.5000000000000001E-2</v>
      </c>
      <c r="N72" s="4">
        <v>13.7935</v>
      </c>
      <c r="O72" s="4">
        <v>98.525000000000006</v>
      </c>
    </row>
    <row r="73" spans="2:15">
      <c r="B73" t="s">
        <v>629</v>
      </c>
      <c r="C73" t="s">
        <v>603</v>
      </c>
      <c r="D73" t="s">
        <v>639</v>
      </c>
      <c r="E73" t="s">
        <v>640</v>
      </c>
      <c r="F73" t="s">
        <v>10</v>
      </c>
      <c r="G73" t="s">
        <v>639</v>
      </c>
      <c r="H73" t="s">
        <v>641</v>
      </c>
      <c r="I73" t="s">
        <v>30</v>
      </c>
      <c r="J73">
        <v>182921</v>
      </c>
      <c r="K73">
        <v>428</v>
      </c>
      <c r="L73" s="4">
        <v>3.5000000000000001E-3</v>
      </c>
      <c r="M73">
        <v>2.5000000000000001E-2</v>
      </c>
      <c r="N73" s="4">
        <v>1.498</v>
      </c>
      <c r="O73" s="4">
        <v>10.700000000000001</v>
      </c>
    </row>
    <row r="74" spans="2:15">
      <c r="B74" t="s">
        <v>629</v>
      </c>
      <c r="C74" t="s">
        <v>642</v>
      </c>
      <c r="D74" t="s">
        <v>643</v>
      </c>
      <c r="E74" t="s">
        <v>644</v>
      </c>
      <c r="F74" t="s">
        <v>10</v>
      </c>
      <c r="G74" t="s">
        <v>643</v>
      </c>
      <c r="H74" t="s">
        <v>645</v>
      </c>
      <c r="I74" t="s">
        <v>30</v>
      </c>
      <c r="J74">
        <v>706117</v>
      </c>
      <c r="K74">
        <v>332</v>
      </c>
      <c r="L74" s="4">
        <v>3.5000000000000001E-3</v>
      </c>
      <c r="M74">
        <v>2.5000000000000001E-2</v>
      </c>
      <c r="N74" s="4">
        <v>1.1619999999999999</v>
      </c>
      <c r="O74" s="4">
        <v>8.3000000000000007</v>
      </c>
    </row>
    <row r="75" spans="2:15">
      <c r="B75" t="s">
        <v>140</v>
      </c>
      <c r="C75" t="s">
        <v>59</v>
      </c>
      <c r="D75" t="s">
        <v>646</v>
      </c>
      <c r="E75" t="s">
        <v>647</v>
      </c>
      <c r="F75" t="s">
        <v>10</v>
      </c>
      <c r="G75" t="s">
        <v>646</v>
      </c>
      <c r="H75" t="s">
        <v>648</v>
      </c>
      <c r="I75" t="s">
        <v>30</v>
      </c>
      <c r="J75">
        <v>107419</v>
      </c>
      <c r="K75">
        <v>4526</v>
      </c>
      <c r="L75" s="4">
        <v>3.5000000000000001E-3</v>
      </c>
      <c r="M75">
        <v>2.5000000000000001E-2</v>
      </c>
      <c r="N75" s="4">
        <v>15.841000000000001</v>
      </c>
      <c r="O75" s="4">
        <v>113.15</v>
      </c>
    </row>
    <row r="76" spans="2:15">
      <c r="B76" t="s">
        <v>140</v>
      </c>
      <c r="C76" t="s">
        <v>59</v>
      </c>
      <c r="D76" t="s">
        <v>649</v>
      </c>
      <c r="E76" t="s">
        <v>650</v>
      </c>
      <c r="F76" t="s">
        <v>10</v>
      </c>
      <c r="G76" t="s">
        <v>649</v>
      </c>
      <c r="H76" t="s">
        <v>651</v>
      </c>
      <c r="I76" t="s">
        <v>30</v>
      </c>
      <c r="J76">
        <v>107256</v>
      </c>
      <c r="K76">
        <v>4407</v>
      </c>
      <c r="L76" s="4">
        <v>3.5000000000000001E-3</v>
      </c>
      <c r="M76">
        <v>2.5000000000000001E-2</v>
      </c>
      <c r="N76" s="4">
        <v>15.4245</v>
      </c>
      <c r="O76" s="4">
        <v>110.17500000000001</v>
      </c>
    </row>
    <row r="77" spans="2:15">
      <c r="B77" t="s">
        <v>140</v>
      </c>
      <c r="C77" t="s">
        <v>59</v>
      </c>
      <c r="D77" t="s">
        <v>652</v>
      </c>
      <c r="E77" t="s">
        <v>653</v>
      </c>
      <c r="F77" t="s">
        <v>10</v>
      </c>
      <c r="G77" t="s">
        <v>652</v>
      </c>
      <c r="H77" t="s">
        <v>654</v>
      </c>
      <c r="I77" t="s">
        <v>30</v>
      </c>
      <c r="J77">
        <v>107259</v>
      </c>
      <c r="K77">
        <v>4299</v>
      </c>
      <c r="L77" s="4">
        <v>3.5000000000000001E-3</v>
      </c>
      <c r="M77">
        <v>2.5000000000000001E-2</v>
      </c>
      <c r="N77" s="4">
        <v>15.0465</v>
      </c>
      <c r="O77" s="4">
        <v>107.47500000000001</v>
      </c>
    </row>
    <row r="78" spans="2:15">
      <c r="B78" t="s">
        <v>140</v>
      </c>
      <c r="C78" t="s">
        <v>59</v>
      </c>
      <c r="D78" t="s">
        <v>655</v>
      </c>
      <c r="E78" t="s">
        <v>656</v>
      </c>
      <c r="F78" t="s">
        <v>10</v>
      </c>
      <c r="G78" t="s">
        <v>655</v>
      </c>
      <c r="H78" t="s">
        <v>657</v>
      </c>
      <c r="I78" t="s">
        <v>30</v>
      </c>
      <c r="J78">
        <v>107008</v>
      </c>
      <c r="K78">
        <v>4475</v>
      </c>
      <c r="L78" s="4">
        <v>3.5000000000000001E-3</v>
      </c>
      <c r="M78">
        <v>2.5000000000000001E-2</v>
      </c>
      <c r="N78" s="4">
        <v>15.6625</v>
      </c>
      <c r="O78" s="4">
        <v>111.875</v>
      </c>
    </row>
    <row r="79" spans="2:15">
      <c r="B79" t="s">
        <v>140</v>
      </c>
      <c r="C79" t="s">
        <v>59</v>
      </c>
      <c r="D79" t="s">
        <v>141</v>
      </c>
      <c r="E79" t="s">
        <v>142</v>
      </c>
      <c r="F79" t="s">
        <v>10</v>
      </c>
      <c r="G79" t="s">
        <v>141</v>
      </c>
      <c r="H79" t="s">
        <v>143</v>
      </c>
      <c r="I79" t="s">
        <v>30</v>
      </c>
      <c r="J79">
        <v>188080</v>
      </c>
      <c r="K79">
        <v>7098</v>
      </c>
      <c r="L79" s="4">
        <v>3.5000000000000001E-3</v>
      </c>
      <c r="M79">
        <v>2.5000000000000001E-2</v>
      </c>
      <c r="N79" s="4">
        <v>24.843</v>
      </c>
      <c r="O79" s="4">
        <v>177.45000000000002</v>
      </c>
    </row>
    <row r="80" spans="2:15">
      <c r="B80" t="s">
        <v>140</v>
      </c>
      <c r="C80" t="s">
        <v>59</v>
      </c>
      <c r="D80" t="s">
        <v>144</v>
      </c>
      <c r="E80" t="s">
        <v>145</v>
      </c>
      <c r="F80" t="s">
        <v>10</v>
      </c>
      <c r="G80" t="s">
        <v>144</v>
      </c>
      <c r="H80" t="s">
        <v>146</v>
      </c>
      <c r="I80" t="s">
        <v>30</v>
      </c>
      <c r="J80">
        <v>186631</v>
      </c>
      <c r="K80">
        <v>7210</v>
      </c>
      <c r="L80" s="4">
        <v>3.5000000000000001E-3</v>
      </c>
      <c r="M80">
        <v>2.5000000000000001E-2</v>
      </c>
      <c r="N80" s="4">
        <v>25.234999999999999</v>
      </c>
      <c r="O80" s="4">
        <v>180.25</v>
      </c>
    </row>
    <row r="81" spans="2:15">
      <c r="B81" t="s">
        <v>140</v>
      </c>
      <c r="C81" t="s">
        <v>59</v>
      </c>
      <c r="D81" t="s">
        <v>147</v>
      </c>
      <c r="E81" t="s">
        <v>148</v>
      </c>
      <c r="F81" t="s">
        <v>10</v>
      </c>
      <c r="G81" t="s">
        <v>147</v>
      </c>
      <c r="H81" t="s">
        <v>149</v>
      </c>
      <c r="I81" t="s">
        <v>30</v>
      </c>
      <c r="J81">
        <v>188780</v>
      </c>
      <c r="K81">
        <v>7391</v>
      </c>
      <c r="L81" s="4">
        <v>3.5000000000000001E-3</v>
      </c>
      <c r="M81">
        <v>2.5000000000000001E-2</v>
      </c>
      <c r="N81" s="4">
        <v>25.868500000000001</v>
      </c>
      <c r="O81" s="4">
        <v>184.77500000000001</v>
      </c>
    </row>
    <row r="82" spans="2:15">
      <c r="B82" t="s">
        <v>140</v>
      </c>
      <c r="C82" t="s">
        <v>59</v>
      </c>
      <c r="D82" t="s">
        <v>150</v>
      </c>
      <c r="E82" t="s">
        <v>151</v>
      </c>
      <c r="F82" t="s">
        <v>10</v>
      </c>
      <c r="G82" t="s">
        <v>150</v>
      </c>
      <c r="H82" t="s">
        <v>152</v>
      </c>
      <c r="I82" t="s">
        <v>30</v>
      </c>
      <c r="J82">
        <v>187799</v>
      </c>
      <c r="K82">
        <v>7122</v>
      </c>
      <c r="L82" s="4">
        <v>3.5000000000000001E-3</v>
      </c>
      <c r="M82">
        <v>2.5000000000000001E-2</v>
      </c>
      <c r="N82" s="4">
        <v>24.927</v>
      </c>
      <c r="O82" s="4">
        <v>178.05</v>
      </c>
    </row>
    <row r="83" spans="2:15">
      <c r="B83" t="s">
        <v>140</v>
      </c>
      <c r="C83" t="s">
        <v>59</v>
      </c>
      <c r="D83" t="s">
        <v>658</v>
      </c>
      <c r="E83" t="s">
        <v>659</v>
      </c>
      <c r="F83" t="s">
        <v>10</v>
      </c>
      <c r="G83" t="s">
        <v>658</v>
      </c>
      <c r="H83" t="s">
        <v>660</v>
      </c>
      <c r="I83" t="s">
        <v>30</v>
      </c>
      <c r="J83">
        <v>119440</v>
      </c>
      <c r="K83">
        <v>5004</v>
      </c>
      <c r="L83" s="4">
        <v>3.5000000000000001E-3</v>
      </c>
      <c r="M83">
        <v>2.5000000000000001E-2</v>
      </c>
      <c r="N83" s="4">
        <v>17.513999999999999</v>
      </c>
      <c r="O83" s="4">
        <v>125.10000000000001</v>
      </c>
    </row>
    <row r="84" spans="2:15">
      <c r="B84" t="s">
        <v>140</v>
      </c>
      <c r="C84" t="s">
        <v>59</v>
      </c>
      <c r="D84" t="s">
        <v>661</v>
      </c>
      <c r="E84" t="s">
        <v>662</v>
      </c>
      <c r="F84" t="s">
        <v>10</v>
      </c>
      <c r="G84" t="s">
        <v>661</v>
      </c>
      <c r="H84" t="s">
        <v>663</v>
      </c>
      <c r="I84" t="s">
        <v>30</v>
      </c>
      <c r="J84">
        <v>116248</v>
      </c>
      <c r="K84">
        <v>4740</v>
      </c>
      <c r="L84" s="4">
        <v>3.5000000000000001E-3</v>
      </c>
      <c r="M84">
        <v>2.5000000000000001E-2</v>
      </c>
      <c r="N84" s="4">
        <v>16.59</v>
      </c>
      <c r="O84" s="4">
        <v>118.5</v>
      </c>
    </row>
    <row r="85" spans="2:15">
      <c r="B85" t="s">
        <v>140</v>
      </c>
      <c r="C85" t="s">
        <v>59</v>
      </c>
      <c r="D85" t="s">
        <v>664</v>
      </c>
      <c r="E85" t="s">
        <v>665</v>
      </c>
      <c r="F85" t="s">
        <v>10</v>
      </c>
      <c r="G85" t="s">
        <v>664</v>
      </c>
      <c r="H85" t="s">
        <v>666</v>
      </c>
      <c r="I85" t="s">
        <v>30</v>
      </c>
      <c r="J85">
        <v>117842</v>
      </c>
      <c r="K85">
        <v>4826</v>
      </c>
      <c r="L85" s="4">
        <v>3.5000000000000001E-3</v>
      </c>
      <c r="M85">
        <v>2.5000000000000001E-2</v>
      </c>
      <c r="N85" s="4">
        <v>16.891000000000002</v>
      </c>
      <c r="O85" s="4">
        <v>120.65</v>
      </c>
    </row>
    <row r="86" spans="2:15">
      <c r="B86" t="s">
        <v>140</v>
      </c>
      <c r="C86" t="s">
        <v>59</v>
      </c>
      <c r="D86" t="s">
        <v>667</v>
      </c>
      <c r="E86" t="s">
        <v>668</v>
      </c>
      <c r="F86" t="s">
        <v>10</v>
      </c>
      <c r="G86" t="s">
        <v>667</v>
      </c>
      <c r="H86" t="s">
        <v>669</v>
      </c>
      <c r="I86" t="s">
        <v>30</v>
      </c>
      <c r="J86">
        <v>117134</v>
      </c>
      <c r="K86">
        <v>4760</v>
      </c>
      <c r="L86" s="4">
        <v>3.5000000000000001E-3</v>
      </c>
      <c r="M86">
        <v>2.5000000000000001E-2</v>
      </c>
      <c r="N86" s="4">
        <v>16.66</v>
      </c>
      <c r="O86" s="4">
        <v>119</v>
      </c>
    </row>
    <row r="87" spans="2:15">
      <c r="B87" t="s">
        <v>140</v>
      </c>
      <c r="C87" t="s">
        <v>59</v>
      </c>
      <c r="D87" t="s">
        <v>153</v>
      </c>
      <c r="E87" t="s">
        <v>154</v>
      </c>
      <c r="F87" t="s">
        <v>10</v>
      </c>
      <c r="G87" t="s">
        <v>153</v>
      </c>
      <c r="H87" t="s">
        <v>155</v>
      </c>
      <c r="I87" t="s">
        <v>30</v>
      </c>
      <c r="J87">
        <v>203971</v>
      </c>
      <c r="K87">
        <v>6708</v>
      </c>
      <c r="L87" s="4">
        <v>3.5000000000000001E-3</v>
      </c>
      <c r="M87">
        <v>2.5000000000000001E-2</v>
      </c>
      <c r="N87" s="4">
        <v>23.478000000000002</v>
      </c>
      <c r="O87" s="4">
        <v>167.70000000000002</v>
      </c>
    </row>
    <row r="88" spans="2:15">
      <c r="B88" t="s">
        <v>140</v>
      </c>
      <c r="C88" t="s">
        <v>59</v>
      </c>
      <c r="D88" t="s">
        <v>156</v>
      </c>
      <c r="E88" t="s">
        <v>157</v>
      </c>
      <c r="F88" t="s">
        <v>10</v>
      </c>
      <c r="G88" t="s">
        <v>156</v>
      </c>
      <c r="H88" t="s">
        <v>158</v>
      </c>
      <c r="I88" t="s">
        <v>30</v>
      </c>
      <c r="J88">
        <v>207379</v>
      </c>
      <c r="K88">
        <v>7018</v>
      </c>
      <c r="L88" s="4">
        <v>3.5000000000000001E-3</v>
      </c>
      <c r="M88">
        <v>2.5000000000000001E-2</v>
      </c>
      <c r="N88" s="4">
        <v>24.562999999999999</v>
      </c>
      <c r="O88" s="4">
        <v>175.45000000000002</v>
      </c>
    </row>
    <row r="89" spans="2:15">
      <c r="B89" t="s">
        <v>140</v>
      </c>
      <c r="C89" t="s">
        <v>59</v>
      </c>
      <c r="D89" t="s">
        <v>159</v>
      </c>
      <c r="E89" t="s">
        <v>160</v>
      </c>
      <c r="F89" t="s">
        <v>10</v>
      </c>
      <c r="G89" t="s">
        <v>159</v>
      </c>
      <c r="H89" t="s">
        <v>161</v>
      </c>
      <c r="I89" t="s">
        <v>30</v>
      </c>
      <c r="J89">
        <v>208358</v>
      </c>
      <c r="K89">
        <v>7011</v>
      </c>
      <c r="L89" s="4">
        <v>3.5000000000000001E-3</v>
      </c>
      <c r="M89">
        <v>2.5000000000000001E-2</v>
      </c>
      <c r="N89" s="4">
        <v>24.538499999999999</v>
      </c>
      <c r="O89" s="4">
        <v>175.27500000000001</v>
      </c>
    </row>
    <row r="90" spans="2:15">
      <c r="B90" t="s">
        <v>140</v>
      </c>
      <c r="C90" t="s">
        <v>59</v>
      </c>
      <c r="D90" t="s">
        <v>162</v>
      </c>
      <c r="E90" t="s">
        <v>163</v>
      </c>
      <c r="F90" t="s">
        <v>10</v>
      </c>
      <c r="G90" t="s">
        <v>162</v>
      </c>
      <c r="H90" t="s">
        <v>164</v>
      </c>
      <c r="I90" t="s">
        <v>30</v>
      </c>
      <c r="J90">
        <v>210068</v>
      </c>
      <c r="K90">
        <v>7096</v>
      </c>
      <c r="L90" s="4">
        <v>3.5000000000000001E-3</v>
      </c>
      <c r="M90">
        <v>2.5000000000000001E-2</v>
      </c>
      <c r="N90" s="4">
        <v>24.836000000000002</v>
      </c>
      <c r="O90" s="4">
        <v>177.4</v>
      </c>
    </row>
    <row r="91" spans="2:15">
      <c r="B91" t="s">
        <v>140</v>
      </c>
      <c r="C91" t="s">
        <v>59</v>
      </c>
      <c r="D91" t="s">
        <v>670</v>
      </c>
      <c r="E91" t="s">
        <v>671</v>
      </c>
      <c r="F91" t="s">
        <v>10</v>
      </c>
      <c r="G91" t="s">
        <v>670</v>
      </c>
      <c r="H91" t="s">
        <v>672</v>
      </c>
      <c r="I91" t="s">
        <v>30</v>
      </c>
      <c r="J91">
        <v>102724</v>
      </c>
      <c r="K91">
        <v>2448</v>
      </c>
      <c r="L91" s="4">
        <v>3.5000000000000001E-3</v>
      </c>
      <c r="M91">
        <v>2.5000000000000001E-2</v>
      </c>
      <c r="N91" s="4">
        <v>8.5679999999999996</v>
      </c>
      <c r="O91" s="4">
        <v>61.2</v>
      </c>
    </row>
    <row r="92" spans="2:15">
      <c r="B92" t="s">
        <v>140</v>
      </c>
      <c r="C92" t="s">
        <v>59</v>
      </c>
      <c r="D92" t="s">
        <v>673</v>
      </c>
      <c r="E92" t="s">
        <v>674</v>
      </c>
      <c r="F92" t="s">
        <v>10</v>
      </c>
      <c r="G92" t="s">
        <v>673</v>
      </c>
      <c r="H92" t="s">
        <v>675</v>
      </c>
      <c r="I92" t="s">
        <v>30</v>
      </c>
      <c r="J92">
        <v>104060</v>
      </c>
      <c r="K92">
        <v>2628</v>
      </c>
      <c r="L92" s="4">
        <v>3.5000000000000001E-3</v>
      </c>
      <c r="M92">
        <v>2.5000000000000001E-2</v>
      </c>
      <c r="N92" s="4">
        <v>9.1980000000000004</v>
      </c>
      <c r="O92" s="4">
        <v>65.7</v>
      </c>
    </row>
    <row r="93" spans="2:15">
      <c r="B93" t="s">
        <v>140</v>
      </c>
      <c r="C93" t="s">
        <v>59</v>
      </c>
      <c r="D93" t="s">
        <v>676</v>
      </c>
      <c r="E93" t="s">
        <v>677</v>
      </c>
      <c r="F93" t="s">
        <v>10</v>
      </c>
      <c r="G93" t="s">
        <v>676</v>
      </c>
      <c r="H93" t="s">
        <v>678</v>
      </c>
      <c r="I93" t="s">
        <v>30</v>
      </c>
      <c r="J93">
        <v>102116</v>
      </c>
      <c r="K93">
        <v>2594</v>
      </c>
      <c r="L93" s="4">
        <v>3.5000000000000001E-3</v>
      </c>
      <c r="M93">
        <v>2.5000000000000001E-2</v>
      </c>
      <c r="N93" s="4">
        <v>9.0790000000000006</v>
      </c>
      <c r="O93" s="4">
        <v>64.850000000000009</v>
      </c>
    </row>
    <row r="94" spans="2:15">
      <c r="B94" t="s">
        <v>140</v>
      </c>
      <c r="C94" t="s">
        <v>59</v>
      </c>
      <c r="D94" t="s">
        <v>679</v>
      </c>
      <c r="E94" t="s">
        <v>680</v>
      </c>
      <c r="F94" t="s">
        <v>10</v>
      </c>
      <c r="G94" t="s">
        <v>679</v>
      </c>
      <c r="H94" t="s">
        <v>681</v>
      </c>
      <c r="I94" t="s">
        <v>30</v>
      </c>
      <c r="J94">
        <v>101505</v>
      </c>
      <c r="K94">
        <v>2493</v>
      </c>
      <c r="L94" s="4">
        <v>3.5000000000000001E-3</v>
      </c>
      <c r="M94">
        <v>2.5000000000000001E-2</v>
      </c>
      <c r="N94" s="4">
        <v>8.7255000000000003</v>
      </c>
      <c r="O94" s="4">
        <v>62.325000000000003</v>
      </c>
    </row>
    <row r="95" spans="2:15">
      <c r="B95" t="s">
        <v>140</v>
      </c>
      <c r="C95" t="s">
        <v>59</v>
      </c>
      <c r="D95" t="s">
        <v>165</v>
      </c>
      <c r="E95" t="s">
        <v>166</v>
      </c>
      <c r="F95" t="s">
        <v>10</v>
      </c>
      <c r="G95" t="s">
        <v>165</v>
      </c>
      <c r="H95" t="s">
        <v>167</v>
      </c>
      <c r="I95" t="s">
        <v>30</v>
      </c>
      <c r="J95">
        <v>171240</v>
      </c>
      <c r="K95">
        <v>4846</v>
      </c>
      <c r="L95" s="4">
        <v>3.5000000000000001E-3</v>
      </c>
      <c r="M95">
        <v>2.5000000000000001E-2</v>
      </c>
      <c r="N95" s="4">
        <v>16.961000000000002</v>
      </c>
      <c r="O95" s="4">
        <v>121.15</v>
      </c>
    </row>
    <row r="96" spans="2:15">
      <c r="B96" t="s">
        <v>140</v>
      </c>
      <c r="C96" t="s">
        <v>59</v>
      </c>
      <c r="D96" t="s">
        <v>168</v>
      </c>
      <c r="E96" t="s">
        <v>169</v>
      </c>
      <c r="F96" t="s">
        <v>10</v>
      </c>
      <c r="G96" t="s">
        <v>168</v>
      </c>
      <c r="H96" t="s">
        <v>170</v>
      </c>
      <c r="I96" t="s">
        <v>30</v>
      </c>
      <c r="J96">
        <v>173651</v>
      </c>
      <c r="K96">
        <v>4956</v>
      </c>
      <c r="L96" s="4">
        <v>3.5000000000000001E-3</v>
      </c>
      <c r="M96">
        <v>2.5000000000000001E-2</v>
      </c>
      <c r="N96" s="4">
        <v>17.346</v>
      </c>
      <c r="O96" s="4">
        <v>123.9</v>
      </c>
    </row>
    <row r="97" spans="2:15">
      <c r="B97" t="s">
        <v>140</v>
      </c>
      <c r="C97" t="s">
        <v>59</v>
      </c>
      <c r="D97" t="s">
        <v>171</v>
      </c>
      <c r="E97" t="s">
        <v>172</v>
      </c>
      <c r="F97" t="s">
        <v>10</v>
      </c>
      <c r="G97" t="s">
        <v>171</v>
      </c>
      <c r="H97" t="s">
        <v>173</v>
      </c>
      <c r="I97" t="s">
        <v>30</v>
      </c>
      <c r="J97">
        <v>181968</v>
      </c>
      <c r="K97">
        <v>5193</v>
      </c>
      <c r="L97" s="4">
        <v>3.5000000000000001E-3</v>
      </c>
      <c r="M97">
        <v>2.5000000000000001E-2</v>
      </c>
      <c r="N97" s="4">
        <v>18.1755</v>
      </c>
      <c r="O97" s="4">
        <v>129.82500000000002</v>
      </c>
    </row>
    <row r="98" spans="2:15">
      <c r="B98" t="s">
        <v>140</v>
      </c>
      <c r="C98" t="s">
        <v>59</v>
      </c>
      <c r="D98" t="s">
        <v>174</v>
      </c>
      <c r="E98" t="s">
        <v>175</v>
      </c>
      <c r="F98" t="s">
        <v>10</v>
      </c>
      <c r="G98" t="s">
        <v>174</v>
      </c>
      <c r="H98" t="s">
        <v>176</v>
      </c>
      <c r="I98" t="s">
        <v>30</v>
      </c>
      <c r="J98">
        <v>175032</v>
      </c>
      <c r="K98">
        <v>5100</v>
      </c>
      <c r="L98" s="4">
        <v>3.5000000000000001E-3</v>
      </c>
      <c r="M98">
        <v>2.5000000000000001E-2</v>
      </c>
      <c r="N98" s="4">
        <v>17.850000000000001</v>
      </c>
      <c r="O98" s="4">
        <v>127.5</v>
      </c>
    </row>
    <row r="99" spans="2:15">
      <c r="B99" t="s">
        <v>140</v>
      </c>
      <c r="C99" t="s">
        <v>59</v>
      </c>
      <c r="D99" t="s">
        <v>682</v>
      </c>
      <c r="E99" t="s">
        <v>683</v>
      </c>
      <c r="F99" t="s">
        <v>10</v>
      </c>
      <c r="G99" t="s">
        <v>682</v>
      </c>
      <c r="H99" t="s">
        <v>684</v>
      </c>
      <c r="I99" t="s">
        <v>30</v>
      </c>
      <c r="J99">
        <v>158556</v>
      </c>
      <c r="K99">
        <v>3676</v>
      </c>
      <c r="L99" s="4">
        <v>3.5000000000000001E-3</v>
      </c>
      <c r="M99">
        <v>2.5000000000000001E-2</v>
      </c>
      <c r="N99" s="4">
        <v>12.866</v>
      </c>
      <c r="O99" s="4">
        <v>91.9</v>
      </c>
    </row>
    <row r="100" spans="2:15">
      <c r="B100" t="s">
        <v>140</v>
      </c>
      <c r="C100" t="s">
        <v>59</v>
      </c>
      <c r="D100" t="s">
        <v>685</v>
      </c>
      <c r="E100" t="s">
        <v>686</v>
      </c>
      <c r="F100" t="s">
        <v>10</v>
      </c>
      <c r="G100" t="s">
        <v>685</v>
      </c>
      <c r="H100" t="s">
        <v>687</v>
      </c>
      <c r="I100" t="s">
        <v>30</v>
      </c>
      <c r="J100">
        <v>161018</v>
      </c>
      <c r="K100">
        <v>3755</v>
      </c>
      <c r="L100" s="4">
        <v>3.5000000000000001E-3</v>
      </c>
      <c r="M100">
        <v>2.5000000000000001E-2</v>
      </c>
      <c r="N100" s="4">
        <v>13.1425</v>
      </c>
      <c r="O100" s="4">
        <v>93.875</v>
      </c>
    </row>
    <row r="101" spans="2:15">
      <c r="B101" t="s">
        <v>140</v>
      </c>
      <c r="C101" t="s">
        <v>59</v>
      </c>
      <c r="D101" t="s">
        <v>688</v>
      </c>
      <c r="E101" t="s">
        <v>689</v>
      </c>
      <c r="F101" t="s">
        <v>10</v>
      </c>
      <c r="G101" t="s">
        <v>688</v>
      </c>
      <c r="H101" t="s">
        <v>690</v>
      </c>
      <c r="I101" t="s">
        <v>30</v>
      </c>
      <c r="J101">
        <v>157596</v>
      </c>
      <c r="K101">
        <v>3694</v>
      </c>
      <c r="L101" s="4">
        <v>3.5000000000000001E-3</v>
      </c>
      <c r="M101">
        <v>2.5000000000000001E-2</v>
      </c>
      <c r="N101" s="4">
        <v>12.929</v>
      </c>
      <c r="O101" s="4">
        <v>92.350000000000009</v>
      </c>
    </row>
    <row r="102" spans="2:15">
      <c r="B102" t="s">
        <v>140</v>
      </c>
      <c r="C102" t="s">
        <v>59</v>
      </c>
      <c r="D102" t="s">
        <v>691</v>
      </c>
      <c r="E102" t="s">
        <v>692</v>
      </c>
      <c r="F102" t="s">
        <v>10</v>
      </c>
      <c r="G102" t="s">
        <v>691</v>
      </c>
      <c r="H102" t="s">
        <v>693</v>
      </c>
      <c r="I102" t="s">
        <v>30</v>
      </c>
      <c r="J102">
        <v>159579</v>
      </c>
      <c r="K102">
        <v>3745</v>
      </c>
      <c r="L102" s="4">
        <v>3.5000000000000001E-3</v>
      </c>
      <c r="M102">
        <v>2.5000000000000001E-2</v>
      </c>
      <c r="N102" s="4">
        <v>13.1075</v>
      </c>
      <c r="O102" s="4">
        <v>93.625</v>
      </c>
    </row>
    <row r="103" spans="2:15">
      <c r="B103" t="s">
        <v>140</v>
      </c>
      <c r="C103" t="s">
        <v>59</v>
      </c>
      <c r="D103" t="s">
        <v>177</v>
      </c>
      <c r="E103" t="s">
        <v>178</v>
      </c>
      <c r="F103" t="s">
        <v>10</v>
      </c>
      <c r="G103" t="s">
        <v>177</v>
      </c>
      <c r="H103" t="s">
        <v>179</v>
      </c>
      <c r="I103" t="s">
        <v>30</v>
      </c>
      <c r="J103">
        <v>293805</v>
      </c>
      <c r="K103">
        <v>6626</v>
      </c>
      <c r="L103" s="4">
        <v>3.5000000000000001E-3</v>
      </c>
      <c r="M103">
        <v>2.5000000000000001E-2</v>
      </c>
      <c r="N103" s="4">
        <v>23.190999999999999</v>
      </c>
      <c r="O103" s="4">
        <v>165.65</v>
      </c>
    </row>
    <row r="104" spans="2:15">
      <c r="B104" t="s">
        <v>140</v>
      </c>
      <c r="C104" t="s">
        <v>59</v>
      </c>
      <c r="D104" t="s">
        <v>180</v>
      </c>
      <c r="E104" t="s">
        <v>181</v>
      </c>
      <c r="F104" t="s">
        <v>10</v>
      </c>
      <c r="G104" t="s">
        <v>180</v>
      </c>
      <c r="H104" t="s">
        <v>182</v>
      </c>
      <c r="I104" t="s">
        <v>30</v>
      </c>
      <c r="J104">
        <v>285999</v>
      </c>
      <c r="K104">
        <v>6509</v>
      </c>
      <c r="L104" s="4">
        <v>3.5000000000000001E-3</v>
      </c>
      <c r="M104">
        <v>2.5000000000000001E-2</v>
      </c>
      <c r="N104" s="4">
        <v>22.781500000000001</v>
      </c>
      <c r="O104" s="4">
        <v>162.72500000000002</v>
      </c>
    </row>
    <row r="105" spans="2:15">
      <c r="B105" t="s">
        <v>140</v>
      </c>
      <c r="C105" t="s">
        <v>59</v>
      </c>
      <c r="D105" t="s">
        <v>183</v>
      </c>
      <c r="E105" t="s">
        <v>184</v>
      </c>
      <c r="F105" t="s">
        <v>10</v>
      </c>
      <c r="G105" t="s">
        <v>183</v>
      </c>
      <c r="H105" t="s">
        <v>185</v>
      </c>
      <c r="I105" t="s">
        <v>30</v>
      </c>
      <c r="J105">
        <v>290850</v>
      </c>
      <c r="K105">
        <v>6542</v>
      </c>
      <c r="L105" s="4">
        <v>3.5000000000000001E-3</v>
      </c>
      <c r="M105">
        <v>2.5000000000000001E-2</v>
      </c>
      <c r="N105" s="4">
        <v>22.897000000000002</v>
      </c>
      <c r="O105" s="4">
        <v>163.55000000000001</v>
      </c>
    </row>
    <row r="106" spans="2:15">
      <c r="B106" t="s">
        <v>140</v>
      </c>
      <c r="C106" t="s">
        <v>59</v>
      </c>
      <c r="D106" t="s">
        <v>186</v>
      </c>
      <c r="E106" t="s">
        <v>187</v>
      </c>
      <c r="F106" t="s">
        <v>10</v>
      </c>
      <c r="G106" t="s">
        <v>186</v>
      </c>
      <c r="H106" t="s">
        <v>188</v>
      </c>
      <c r="I106" t="s">
        <v>30</v>
      </c>
      <c r="J106">
        <v>294940</v>
      </c>
      <c r="K106">
        <v>6537</v>
      </c>
      <c r="L106" s="4">
        <v>3.5000000000000001E-3</v>
      </c>
      <c r="M106">
        <v>2.5000000000000001E-2</v>
      </c>
      <c r="N106" s="4">
        <v>22.8795</v>
      </c>
      <c r="O106" s="4">
        <v>163.42500000000001</v>
      </c>
    </row>
    <row r="107" spans="2:15">
      <c r="B107" t="s">
        <v>140</v>
      </c>
      <c r="C107" t="s">
        <v>72</v>
      </c>
      <c r="D107" t="s">
        <v>189</v>
      </c>
      <c r="E107" t="s">
        <v>190</v>
      </c>
      <c r="F107" t="s">
        <v>12</v>
      </c>
      <c r="G107" t="s">
        <v>189</v>
      </c>
      <c r="H107" t="s">
        <v>191</v>
      </c>
      <c r="I107" t="s">
        <v>57</v>
      </c>
      <c r="J107">
        <v>977665</v>
      </c>
      <c r="K107">
        <v>3179</v>
      </c>
      <c r="L107" s="4">
        <v>0.04</v>
      </c>
      <c r="M107">
        <v>0.1</v>
      </c>
      <c r="N107" s="4">
        <v>39.1066</v>
      </c>
      <c r="O107" s="4">
        <v>97.766499999999994</v>
      </c>
    </row>
    <row r="108" spans="2:15">
      <c r="B108" t="s">
        <v>140</v>
      </c>
      <c r="C108" t="s">
        <v>72</v>
      </c>
      <c r="D108" t="s">
        <v>192</v>
      </c>
      <c r="E108" t="s">
        <v>193</v>
      </c>
      <c r="F108" t="s">
        <v>12</v>
      </c>
      <c r="G108" t="s">
        <v>192</v>
      </c>
      <c r="H108" t="s">
        <v>194</v>
      </c>
      <c r="I108" t="s">
        <v>57</v>
      </c>
      <c r="J108">
        <v>59795</v>
      </c>
      <c r="K108">
        <v>135</v>
      </c>
      <c r="L108" s="4">
        <v>0.04</v>
      </c>
      <c r="M108">
        <v>0.1</v>
      </c>
      <c r="N108" s="4">
        <v>2.3918000000000004</v>
      </c>
      <c r="O108" s="4">
        <v>5.9794999999999998</v>
      </c>
    </row>
    <row r="109" spans="2:15">
      <c r="B109" t="s">
        <v>140</v>
      </c>
      <c r="C109" t="s">
        <v>72</v>
      </c>
      <c r="D109" t="s">
        <v>195</v>
      </c>
      <c r="E109" t="s">
        <v>196</v>
      </c>
      <c r="F109" t="s">
        <v>12</v>
      </c>
      <c r="G109" t="s">
        <v>195</v>
      </c>
      <c r="H109" t="s">
        <v>197</v>
      </c>
      <c r="I109" t="s">
        <v>57</v>
      </c>
      <c r="J109">
        <v>55852</v>
      </c>
      <c r="K109">
        <v>141</v>
      </c>
      <c r="L109" s="4">
        <v>0.04</v>
      </c>
      <c r="M109">
        <v>0.1</v>
      </c>
      <c r="N109" s="4">
        <v>2.2340800000000001</v>
      </c>
      <c r="O109" s="4">
        <v>5.5852000000000004</v>
      </c>
    </row>
    <row r="110" spans="2:15">
      <c r="B110" t="s">
        <v>140</v>
      </c>
      <c r="C110" t="s">
        <v>72</v>
      </c>
      <c r="D110" t="s">
        <v>198</v>
      </c>
      <c r="E110" t="s">
        <v>199</v>
      </c>
      <c r="F110" t="s">
        <v>12</v>
      </c>
      <c r="G110" t="s">
        <v>198</v>
      </c>
      <c r="H110" t="s">
        <v>200</v>
      </c>
      <c r="I110" t="s">
        <v>57</v>
      </c>
      <c r="J110">
        <v>876373</v>
      </c>
      <c r="K110">
        <v>1934</v>
      </c>
      <c r="L110" s="4">
        <v>0.04</v>
      </c>
      <c r="M110">
        <v>0.1</v>
      </c>
      <c r="N110" s="4">
        <v>35.054919999999996</v>
      </c>
      <c r="O110" s="4">
        <v>87.637299999999996</v>
      </c>
    </row>
    <row r="111" spans="2:15">
      <c r="B111" t="s">
        <v>140</v>
      </c>
      <c r="C111" t="s">
        <v>72</v>
      </c>
      <c r="D111" t="s">
        <v>201</v>
      </c>
      <c r="E111" t="s">
        <v>202</v>
      </c>
      <c r="F111" t="s">
        <v>12</v>
      </c>
      <c r="G111" t="s">
        <v>201</v>
      </c>
      <c r="H111" t="s">
        <v>203</v>
      </c>
      <c r="I111" t="s">
        <v>57</v>
      </c>
      <c r="J111">
        <v>648425</v>
      </c>
      <c r="K111">
        <v>156</v>
      </c>
      <c r="L111" s="4">
        <v>0.04</v>
      </c>
      <c r="M111">
        <v>0.1</v>
      </c>
      <c r="N111" s="4">
        <v>25.937000000000001</v>
      </c>
      <c r="O111" s="4">
        <v>64.842500000000001</v>
      </c>
    </row>
    <row r="112" spans="2:15">
      <c r="B112" t="s">
        <v>140</v>
      </c>
      <c r="C112" t="s">
        <v>72</v>
      </c>
      <c r="D112" t="s">
        <v>204</v>
      </c>
      <c r="E112" t="s">
        <v>205</v>
      </c>
      <c r="F112" t="s">
        <v>12</v>
      </c>
      <c r="G112" t="s">
        <v>204</v>
      </c>
      <c r="H112" t="s">
        <v>206</v>
      </c>
      <c r="I112" t="s">
        <v>57</v>
      </c>
      <c r="J112">
        <v>233386</v>
      </c>
      <c r="K112">
        <v>50</v>
      </c>
      <c r="L112" s="4">
        <v>0.04</v>
      </c>
      <c r="M112">
        <v>0.1</v>
      </c>
      <c r="N112" s="4">
        <v>9.3354400000000002</v>
      </c>
      <c r="O112" s="4">
        <v>23.338600000000003</v>
      </c>
    </row>
    <row r="113" spans="2:15">
      <c r="B113" t="s">
        <v>140</v>
      </c>
      <c r="C113" t="s">
        <v>72</v>
      </c>
      <c r="D113" t="s">
        <v>207</v>
      </c>
      <c r="E113" t="s">
        <v>208</v>
      </c>
      <c r="F113" t="s">
        <v>12</v>
      </c>
      <c r="G113" t="s">
        <v>207</v>
      </c>
      <c r="H113" t="s">
        <v>209</v>
      </c>
      <c r="I113" t="s">
        <v>57</v>
      </c>
      <c r="J113">
        <v>94458</v>
      </c>
      <c r="K113">
        <v>23</v>
      </c>
      <c r="L113" s="4">
        <v>0.04</v>
      </c>
      <c r="M113">
        <v>0.1</v>
      </c>
      <c r="N113" s="4">
        <v>3.7783200000000003</v>
      </c>
      <c r="O113" s="4">
        <v>9.445800000000002</v>
      </c>
    </row>
    <row r="114" spans="2:15">
      <c r="B114" t="s">
        <v>140</v>
      </c>
      <c r="C114" t="s">
        <v>72</v>
      </c>
      <c r="D114" t="s">
        <v>210</v>
      </c>
      <c r="E114" t="s">
        <v>211</v>
      </c>
      <c r="F114" t="s">
        <v>12</v>
      </c>
      <c r="G114" t="s">
        <v>210</v>
      </c>
      <c r="H114" t="s">
        <v>212</v>
      </c>
      <c r="I114" t="s">
        <v>57</v>
      </c>
      <c r="J114">
        <v>3373198</v>
      </c>
      <c r="K114">
        <v>1224</v>
      </c>
      <c r="L114" s="4">
        <v>0.04</v>
      </c>
      <c r="M114">
        <v>0.1</v>
      </c>
      <c r="N114" s="4">
        <v>134.92792</v>
      </c>
      <c r="O114" s="4">
        <v>337.31980000000004</v>
      </c>
    </row>
    <row r="115" spans="2:15">
      <c r="B115" t="s">
        <v>140</v>
      </c>
      <c r="C115" t="s">
        <v>72</v>
      </c>
      <c r="D115" t="s">
        <v>213</v>
      </c>
      <c r="E115" t="s">
        <v>214</v>
      </c>
      <c r="F115" t="s">
        <v>12</v>
      </c>
      <c r="G115" t="s">
        <v>213</v>
      </c>
      <c r="H115" t="s">
        <v>215</v>
      </c>
      <c r="I115" t="s">
        <v>57</v>
      </c>
      <c r="J115">
        <v>235743</v>
      </c>
      <c r="K115">
        <v>1042</v>
      </c>
      <c r="L115" s="4">
        <v>0.04</v>
      </c>
      <c r="M115">
        <v>0.1</v>
      </c>
      <c r="N115" s="4">
        <v>9.4297199999999997</v>
      </c>
      <c r="O115" s="4">
        <v>23.574300000000004</v>
      </c>
    </row>
    <row r="116" spans="2:15">
      <c r="B116" t="s">
        <v>140</v>
      </c>
      <c r="C116" t="s">
        <v>72</v>
      </c>
      <c r="D116" t="s">
        <v>216</v>
      </c>
      <c r="E116" t="s">
        <v>217</v>
      </c>
      <c r="F116" t="s">
        <v>12</v>
      </c>
      <c r="G116" t="s">
        <v>216</v>
      </c>
      <c r="H116" t="s">
        <v>218</v>
      </c>
      <c r="I116" t="s">
        <v>57</v>
      </c>
      <c r="J116">
        <v>276696</v>
      </c>
      <c r="K116">
        <v>1350</v>
      </c>
      <c r="L116" s="4">
        <v>0.04</v>
      </c>
      <c r="M116">
        <v>0.1</v>
      </c>
      <c r="N116" s="4">
        <v>11.06784</v>
      </c>
      <c r="O116" s="4">
        <v>27.669600000000003</v>
      </c>
    </row>
    <row r="117" spans="2:15">
      <c r="B117" t="s">
        <v>140</v>
      </c>
      <c r="C117" t="s">
        <v>72</v>
      </c>
      <c r="D117" t="s">
        <v>219</v>
      </c>
      <c r="E117" t="s">
        <v>220</v>
      </c>
      <c r="F117" t="s">
        <v>12</v>
      </c>
      <c r="G117" t="s">
        <v>219</v>
      </c>
      <c r="H117" t="s">
        <v>221</v>
      </c>
      <c r="I117" t="s">
        <v>57</v>
      </c>
      <c r="J117">
        <v>233928</v>
      </c>
      <c r="K117">
        <v>937</v>
      </c>
      <c r="L117" s="4">
        <v>0.04</v>
      </c>
      <c r="M117">
        <v>0.1</v>
      </c>
      <c r="N117" s="4">
        <v>9.3571200000000001</v>
      </c>
      <c r="O117" s="4">
        <v>23.392800000000001</v>
      </c>
    </row>
    <row r="118" spans="2:15">
      <c r="B118" t="s">
        <v>140</v>
      </c>
      <c r="C118" t="s">
        <v>72</v>
      </c>
      <c r="D118" t="s">
        <v>222</v>
      </c>
      <c r="E118" t="s">
        <v>223</v>
      </c>
      <c r="F118" t="s">
        <v>12</v>
      </c>
      <c r="G118" t="s">
        <v>222</v>
      </c>
      <c r="H118" t="s">
        <v>224</v>
      </c>
      <c r="I118" t="s">
        <v>57</v>
      </c>
      <c r="J118">
        <v>13760307</v>
      </c>
      <c r="K118">
        <v>62530</v>
      </c>
      <c r="L118" s="4">
        <v>0.04</v>
      </c>
      <c r="M118">
        <v>0.1</v>
      </c>
      <c r="N118" s="4">
        <v>550.41228000000001</v>
      </c>
      <c r="O118" s="4">
        <v>1376.0307000000003</v>
      </c>
    </row>
    <row r="119" spans="2:15">
      <c r="B119" t="s">
        <v>140</v>
      </c>
      <c r="C119" t="s">
        <v>72</v>
      </c>
      <c r="D119" t="s">
        <v>225</v>
      </c>
      <c r="E119" t="s">
        <v>226</v>
      </c>
      <c r="F119" t="s">
        <v>12</v>
      </c>
      <c r="G119" t="s">
        <v>225</v>
      </c>
      <c r="H119" t="s">
        <v>227</v>
      </c>
      <c r="I119" t="s">
        <v>57</v>
      </c>
      <c r="J119">
        <v>411074</v>
      </c>
      <c r="K119">
        <v>1009</v>
      </c>
      <c r="L119" s="4">
        <v>0.04</v>
      </c>
      <c r="M119">
        <v>0.1</v>
      </c>
      <c r="N119" s="4">
        <v>16.442959999999999</v>
      </c>
      <c r="O119" s="4">
        <v>41.107399999999998</v>
      </c>
    </row>
    <row r="120" spans="2:15">
      <c r="B120" t="s">
        <v>140</v>
      </c>
      <c r="C120" t="s">
        <v>72</v>
      </c>
      <c r="D120" t="s">
        <v>228</v>
      </c>
      <c r="E120" t="s">
        <v>229</v>
      </c>
      <c r="F120" t="s">
        <v>12</v>
      </c>
      <c r="G120" t="s">
        <v>228</v>
      </c>
      <c r="H120" t="s">
        <v>230</v>
      </c>
      <c r="I120" t="s">
        <v>57</v>
      </c>
      <c r="J120">
        <v>302576</v>
      </c>
      <c r="K120">
        <v>993</v>
      </c>
      <c r="L120" s="4">
        <v>0.04</v>
      </c>
      <c r="M120">
        <v>0.1</v>
      </c>
      <c r="N120" s="4">
        <v>12.10304</v>
      </c>
      <c r="O120" s="4">
        <v>30.257600000000004</v>
      </c>
    </row>
    <row r="121" spans="2:15">
      <c r="B121" t="s">
        <v>140</v>
      </c>
      <c r="C121" t="s">
        <v>72</v>
      </c>
      <c r="D121" t="s">
        <v>231</v>
      </c>
      <c r="E121" t="s">
        <v>232</v>
      </c>
      <c r="F121" t="s">
        <v>12</v>
      </c>
      <c r="G121" t="s">
        <v>231</v>
      </c>
      <c r="H121" t="s">
        <v>233</v>
      </c>
      <c r="I121" t="s">
        <v>57</v>
      </c>
      <c r="J121">
        <v>295490</v>
      </c>
      <c r="K121">
        <v>916</v>
      </c>
      <c r="L121" s="4">
        <v>0.04</v>
      </c>
      <c r="M121">
        <v>0.1</v>
      </c>
      <c r="N121" s="4">
        <v>11.819600000000001</v>
      </c>
      <c r="O121" s="4">
        <v>29.548999999999999</v>
      </c>
    </row>
    <row r="122" spans="2:15">
      <c r="B122" t="s">
        <v>140</v>
      </c>
      <c r="C122" t="s">
        <v>72</v>
      </c>
      <c r="D122" t="s">
        <v>234</v>
      </c>
      <c r="E122" t="s">
        <v>235</v>
      </c>
      <c r="F122" t="s">
        <v>12</v>
      </c>
      <c r="G122" t="s">
        <v>234</v>
      </c>
      <c r="H122" t="s">
        <v>236</v>
      </c>
      <c r="I122" t="s">
        <v>57</v>
      </c>
      <c r="J122">
        <v>16718668</v>
      </c>
      <c r="K122">
        <v>63389</v>
      </c>
      <c r="L122" s="4">
        <v>0.04</v>
      </c>
      <c r="M122">
        <v>0.1</v>
      </c>
      <c r="N122" s="4">
        <v>668.74671999999998</v>
      </c>
      <c r="O122" s="4">
        <v>1671.8668</v>
      </c>
    </row>
    <row r="123" spans="2:15">
      <c r="B123" t="s">
        <v>140</v>
      </c>
      <c r="C123" t="s">
        <v>72</v>
      </c>
      <c r="D123" t="s">
        <v>237</v>
      </c>
      <c r="E123" t="s">
        <v>238</v>
      </c>
      <c r="F123" t="s">
        <v>12</v>
      </c>
      <c r="G123" t="s">
        <v>237</v>
      </c>
      <c r="H123" t="s">
        <v>239</v>
      </c>
      <c r="I123" t="s">
        <v>57</v>
      </c>
      <c r="J123">
        <v>61896</v>
      </c>
      <c r="K123">
        <v>814</v>
      </c>
      <c r="L123" s="4">
        <v>0.04</v>
      </c>
      <c r="M123">
        <v>0.1</v>
      </c>
      <c r="N123" s="4">
        <v>2.4758400000000003</v>
      </c>
      <c r="O123" s="4">
        <v>6.1896000000000004</v>
      </c>
    </row>
    <row r="124" spans="2:15">
      <c r="B124" t="s">
        <v>140</v>
      </c>
      <c r="C124" t="s">
        <v>72</v>
      </c>
      <c r="D124" t="s">
        <v>240</v>
      </c>
      <c r="E124" t="s">
        <v>241</v>
      </c>
      <c r="F124" t="s">
        <v>12</v>
      </c>
      <c r="G124" t="s">
        <v>240</v>
      </c>
      <c r="H124" t="s">
        <v>242</v>
      </c>
      <c r="I124" t="s">
        <v>57</v>
      </c>
      <c r="J124">
        <v>3780296</v>
      </c>
      <c r="K124">
        <v>80626</v>
      </c>
      <c r="L124" s="4">
        <v>0.04</v>
      </c>
      <c r="M124">
        <v>0.1</v>
      </c>
      <c r="N124" s="4">
        <v>151.21184</v>
      </c>
      <c r="O124" s="4">
        <v>378.02960000000002</v>
      </c>
    </row>
    <row r="125" spans="2:15">
      <c r="B125" t="s">
        <v>140</v>
      </c>
      <c r="C125" t="s">
        <v>72</v>
      </c>
      <c r="D125" t="s">
        <v>243</v>
      </c>
      <c r="E125" t="s">
        <v>244</v>
      </c>
      <c r="F125" t="s">
        <v>12</v>
      </c>
      <c r="G125" t="s">
        <v>243</v>
      </c>
      <c r="H125" t="s">
        <v>245</v>
      </c>
      <c r="I125" t="s">
        <v>57</v>
      </c>
      <c r="J125">
        <v>281300</v>
      </c>
      <c r="K125">
        <v>1824</v>
      </c>
      <c r="L125" s="4">
        <v>0.04</v>
      </c>
      <c r="M125">
        <v>0.1</v>
      </c>
      <c r="N125" s="4">
        <v>11.252000000000001</v>
      </c>
      <c r="O125" s="4">
        <v>28.13</v>
      </c>
    </row>
    <row r="126" spans="2:15">
      <c r="B126" t="s">
        <v>140</v>
      </c>
      <c r="C126" t="s">
        <v>72</v>
      </c>
      <c r="D126" t="s">
        <v>246</v>
      </c>
      <c r="E126" t="s">
        <v>247</v>
      </c>
      <c r="F126" t="s">
        <v>12</v>
      </c>
      <c r="G126" t="s">
        <v>246</v>
      </c>
      <c r="H126" t="s">
        <v>248</v>
      </c>
      <c r="I126" t="s">
        <v>57</v>
      </c>
      <c r="J126">
        <v>260631</v>
      </c>
      <c r="K126">
        <v>1891</v>
      </c>
      <c r="L126" s="4">
        <v>0.04</v>
      </c>
      <c r="M126">
        <v>0.1</v>
      </c>
      <c r="N126" s="4">
        <v>10.425240000000001</v>
      </c>
      <c r="O126" s="4">
        <v>26.063100000000002</v>
      </c>
    </row>
    <row r="127" spans="2:15">
      <c r="B127" t="s">
        <v>140</v>
      </c>
      <c r="C127" t="s">
        <v>72</v>
      </c>
      <c r="D127" t="s">
        <v>694</v>
      </c>
      <c r="E127" t="s">
        <v>695</v>
      </c>
      <c r="F127" t="s">
        <v>10</v>
      </c>
      <c r="G127" t="s">
        <v>694</v>
      </c>
      <c r="H127" t="s">
        <v>696</v>
      </c>
      <c r="I127" t="s">
        <v>30</v>
      </c>
      <c r="J127">
        <v>1</v>
      </c>
      <c r="K127">
        <v>1</v>
      </c>
      <c r="L127" s="4">
        <v>3.5000000000000001E-3</v>
      </c>
      <c r="M127">
        <v>2.5000000000000001E-2</v>
      </c>
      <c r="N127" s="4">
        <v>3.5000000000000001E-3</v>
      </c>
      <c r="O127" s="4">
        <v>2.5000000000000001E-2</v>
      </c>
    </row>
    <row r="128" spans="2:15">
      <c r="B128" t="s">
        <v>140</v>
      </c>
      <c r="C128" t="s">
        <v>72</v>
      </c>
      <c r="D128" t="s">
        <v>697</v>
      </c>
      <c r="E128" t="s">
        <v>698</v>
      </c>
      <c r="F128" t="s">
        <v>12</v>
      </c>
      <c r="G128" t="s">
        <v>697</v>
      </c>
      <c r="H128" t="s">
        <v>699</v>
      </c>
      <c r="I128" t="s">
        <v>57</v>
      </c>
      <c r="J128">
        <v>1</v>
      </c>
      <c r="K128">
        <v>1</v>
      </c>
      <c r="L128" s="4">
        <v>0.04</v>
      </c>
      <c r="M128">
        <v>0.1</v>
      </c>
      <c r="N128" s="4">
        <v>4.0000000000000003E-5</v>
      </c>
      <c r="O128" s="4">
        <v>1E-4</v>
      </c>
    </row>
    <row r="129" spans="2:15">
      <c r="B129" t="s">
        <v>140</v>
      </c>
      <c r="C129" t="s">
        <v>72</v>
      </c>
      <c r="D129" t="s">
        <v>249</v>
      </c>
      <c r="E129" t="s">
        <v>250</v>
      </c>
      <c r="F129" t="s">
        <v>12</v>
      </c>
      <c r="G129" t="s">
        <v>249</v>
      </c>
      <c r="H129" t="s">
        <v>251</v>
      </c>
      <c r="I129" t="s">
        <v>57</v>
      </c>
      <c r="J129">
        <v>5809</v>
      </c>
      <c r="K129">
        <v>10</v>
      </c>
      <c r="L129" s="4">
        <v>0.04</v>
      </c>
      <c r="M129">
        <v>0.1</v>
      </c>
      <c r="N129" s="4">
        <v>0.23236000000000001</v>
      </c>
      <c r="O129" s="4">
        <v>0.58089999999999997</v>
      </c>
    </row>
    <row r="130" spans="2:15">
      <c r="B130" t="s">
        <v>140</v>
      </c>
      <c r="C130" t="s">
        <v>72</v>
      </c>
      <c r="D130" t="s">
        <v>252</v>
      </c>
      <c r="E130" t="s">
        <v>253</v>
      </c>
      <c r="F130" t="s">
        <v>12</v>
      </c>
      <c r="G130" t="s">
        <v>252</v>
      </c>
      <c r="H130" t="s">
        <v>254</v>
      </c>
      <c r="I130" t="s">
        <v>57</v>
      </c>
      <c r="J130">
        <v>100937</v>
      </c>
      <c r="K130">
        <v>200</v>
      </c>
      <c r="L130" s="4">
        <v>0.04</v>
      </c>
      <c r="M130">
        <v>0.1</v>
      </c>
      <c r="N130" s="4">
        <v>4.0374800000000004</v>
      </c>
      <c r="O130" s="4">
        <v>10.0937</v>
      </c>
    </row>
    <row r="131" spans="2:15">
      <c r="B131" t="s">
        <v>140</v>
      </c>
      <c r="C131" t="s">
        <v>72</v>
      </c>
      <c r="D131" t="s">
        <v>255</v>
      </c>
      <c r="E131" t="s">
        <v>256</v>
      </c>
      <c r="F131" t="s">
        <v>12</v>
      </c>
      <c r="G131" t="s">
        <v>255</v>
      </c>
      <c r="H131" t="s">
        <v>257</v>
      </c>
      <c r="I131" t="s">
        <v>57</v>
      </c>
      <c r="J131">
        <v>39584</v>
      </c>
      <c r="K131">
        <v>95</v>
      </c>
      <c r="L131" s="4">
        <v>0.04</v>
      </c>
      <c r="M131">
        <v>0.1</v>
      </c>
      <c r="N131" s="4">
        <v>1.5833600000000001</v>
      </c>
      <c r="O131" s="4">
        <v>3.9584000000000001</v>
      </c>
    </row>
    <row r="132" spans="2:15">
      <c r="B132" t="s">
        <v>140</v>
      </c>
      <c r="C132" t="s">
        <v>72</v>
      </c>
      <c r="D132" t="s">
        <v>258</v>
      </c>
      <c r="E132" t="s">
        <v>259</v>
      </c>
      <c r="F132" t="s">
        <v>12</v>
      </c>
      <c r="G132" t="s">
        <v>258</v>
      </c>
      <c r="H132" t="s">
        <v>260</v>
      </c>
      <c r="I132" t="s">
        <v>57</v>
      </c>
      <c r="J132">
        <v>165667</v>
      </c>
      <c r="K132">
        <v>33</v>
      </c>
      <c r="L132" s="4">
        <v>0.04</v>
      </c>
      <c r="M132">
        <v>0.1</v>
      </c>
      <c r="N132" s="4">
        <v>6.6266800000000003</v>
      </c>
      <c r="O132" s="4">
        <v>16.566700000000001</v>
      </c>
    </row>
    <row r="133" spans="2:15">
      <c r="B133" t="s">
        <v>140</v>
      </c>
      <c r="C133" t="s">
        <v>72</v>
      </c>
      <c r="D133" t="s">
        <v>261</v>
      </c>
      <c r="E133" t="s">
        <v>262</v>
      </c>
      <c r="F133" t="s">
        <v>12</v>
      </c>
      <c r="G133" t="s">
        <v>261</v>
      </c>
      <c r="H133" t="s">
        <v>263</v>
      </c>
      <c r="I133" t="s">
        <v>57</v>
      </c>
      <c r="J133">
        <v>23303</v>
      </c>
      <c r="K133">
        <v>12</v>
      </c>
      <c r="L133" s="4">
        <v>0.04</v>
      </c>
      <c r="M133">
        <v>0.1</v>
      </c>
      <c r="N133" s="4">
        <v>0.93212000000000006</v>
      </c>
      <c r="O133" s="4">
        <v>2.3303000000000003</v>
      </c>
    </row>
    <row r="134" spans="2:15">
      <c r="B134" t="s">
        <v>140</v>
      </c>
      <c r="C134" t="s">
        <v>72</v>
      </c>
      <c r="D134" t="s">
        <v>264</v>
      </c>
      <c r="E134" t="s">
        <v>265</v>
      </c>
      <c r="F134" t="s">
        <v>12</v>
      </c>
      <c r="G134" t="s">
        <v>264</v>
      </c>
      <c r="H134" t="s">
        <v>266</v>
      </c>
      <c r="I134" t="s">
        <v>57</v>
      </c>
      <c r="J134">
        <v>18931</v>
      </c>
      <c r="K134">
        <v>6</v>
      </c>
      <c r="L134" s="4">
        <v>0.04</v>
      </c>
      <c r="M134">
        <v>0.1</v>
      </c>
      <c r="N134" s="4">
        <v>0.75724000000000002</v>
      </c>
      <c r="O134" s="4">
        <v>1.8931000000000002</v>
      </c>
    </row>
    <row r="135" spans="2:15">
      <c r="B135" t="s">
        <v>140</v>
      </c>
      <c r="C135" t="s">
        <v>72</v>
      </c>
      <c r="D135" t="s">
        <v>267</v>
      </c>
      <c r="E135" t="s">
        <v>268</v>
      </c>
      <c r="F135" t="s">
        <v>12</v>
      </c>
      <c r="G135" t="s">
        <v>267</v>
      </c>
      <c r="H135" t="s">
        <v>269</v>
      </c>
      <c r="I135" t="s">
        <v>57</v>
      </c>
      <c r="J135">
        <v>15677</v>
      </c>
      <c r="K135">
        <v>30</v>
      </c>
      <c r="L135" s="4">
        <v>0.04</v>
      </c>
      <c r="M135">
        <v>0.1</v>
      </c>
      <c r="N135" s="4">
        <v>0.62708000000000008</v>
      </c>
      <c r="O135" s="4">
        <v>1.5677000000000001</v>
      </c>
    </row>
    <row r="136" spans="2:15">
      <c r="B136" t="s">
        <v>140</v>
      </c>
      <c r="C136" t="s">
        <v>72</v>
      </c>
      <c r="D136" t="s">
        <v>270</v>
      </c>
      <c r="E136" t="s">
        <v>271</v>
      </c>
      <c r="F136" t="s">
        <v>12</v>
      </c>
      <c r="G136" t="s">
        <v>270</v>
      </c>
      <c r="H136" t="s">
        <v>272</v>
      </c>
      <c r="I136" t="s">
        <v>57</v>
      </c>
      <c r="J136">
        <v>217940</v>
      </c>
      <c r="K136">
        <v>293</v>
      </c>
      <c r="L136" s="4">
        <v>0.04</v>
      </c>
      <c r="M136">
        <v>0.1</v>
      </c>
      <c r="N136" s="4">
        <v>8.7176000000000009</v>
      </c>
      <c r="O136" s="4">
        <v>21.794</v>
      </c>
    </row>
    <row r="137" spans="2:15">
      <c r="B137" t="s">
        <v>140</v>
      </c>
      <c r="C137" t="s">
        <v>72</v>
      </c>
      <c r="D137" t="s">
        <v>273</v>
      </c>
      <c r="E137" t="s">
        <v>274</v>
      </c>
      <c r="F137" t="s">
        <v>12</v>
      </c>
      <c r="G137" t="s">
        <v>273</v>
      </c>
      <c r="H137" t="s">
        <v>275</v>
      </c>
      <c r="I137" t="s">
        <v>57</v>
      </c>
      <c r="J137">
        <v>162136</v>
      </c>
      <c r="K137">
        <v>229</v>
      </c>
      <c r="L137" s="4">
        <v>0.04</v>
      </c>
      <c r="M137">
        <v>0.1</v>
      </c>
      <c r="N137" s="4">
        <v>6.4854400000000005</v>
      </c>
      <c r="O137" s="4">
        <v>16.2136</v>
      </c>
    </row>
    <row r="138" spans="2:15">
      <c r="B138" t="s">
        <v>140</v>
      </c>
      <c r="C138" t="s">
        <v>72</v>
      </c>
      <c r="D138" t="s">
        <v>276</v>
      </c>
      <c r="E138" t="s">
        <v>277</v>
      </c>
      <c r="F138" t="s">
        <v>12</v>
      </c>
      <c r="G138" t="s">
        <v>276</v>
      </c>
      <c r="H138" t="s">
        <v>278</v>
      </c>
      <c r="I138" t="s">
        <v>57</v>
      </c>
      <c r="J138">
        <v>40311</v>
      </c>
      <c r="K138">
        <v>52</v>
      </c>
      <c r="L138" s="4">
        <v>0.04</v>
      </c>
      <c r="M138">
        <v>0.1</v>
      </c>
      <c r="N138" s="4">
        <v>1.6124400000000001</v>
      </c>
      <c r="O138" s="4">
        <v>4.0311000000000003</v>
      </c>
    </row>
    <row r="139" spans="2:15">
      <c r="B139" t="s">
        <v>140</v>
      </c>
      <c r="C139" t="s">
        <v>72</v>
      </c>
      <c r="D139" t="s">
        <v>279</v>
      </c>
      <c r="E139" t="s">
        <v>280</v>
      </c>
      <c r="F139" t="s">
        <v>12</v>
      </c>
      <c r="G139" t="s">
        <v>279</v>
      </c>
      <c r="H139" t="s">
        <v>281</v>
      </c>
      <c r="I139" t="s">
        <v>57</v>
      </c>
      <c r="J139">
        <v>36764</v>
      </c>
      <c r="K139">
        <v>35</v>
      </c>
      <c r="L139" s="4">
        <v>0.04</v>
      </c>
      <c r="M139">
        <v>0.1</v>
      </c>
      <c r="N139" s="4">
        <v>1.4705599999999999</v>
      </c>
      <c r="O139" s="4">
        <v>3.6764000000000001</v>
      </c>
    </row>
    <row r="140" spans="2:15">
      <c r="B140" t="s">
        <v>140</v>
      </c>
      <c r="C140" t="s">
        <v>72</v>
      </c>
      <c r="D140" t="s">
        <v>282</v>
      </c>
      <c r="E140" t="s">
        <v>283</v>
      </c>
      <c r="F140" t="s">
        <v>12</v>
      </c>
      <c r="G140" t="s">
        <v>282</v>
      </c>
      <c r="H140" t="s">
        <v>284</v>
      </c>
      <c r="I140" t="s">
        <v>57</v>
      </c>
      <c r="J140">
        <v>278462</v>
      </c>
      <c r="K140">
        <v>308</v>
      </c>
      <c r="L140" s="4">
        <v>0.04</v>
      </c>
      <c r="M140">
        <v>0.1</v>
      </c>
      <c r="N140" s="4">
        <v>11.138479999999999</v>
      </c>
      <c r="O140" s="4">
        <v>27.8462</v>
      </c>
    </row>
    <row r="141" spans="2:15">
      <c r="B141" t="s">
        <v>140</v>
      </c>
      <c r="C141" t="s">
        <v>72</v>
      </c>
      <c r="D141" t="s">
        <v>285</v>
      </c>
      <c r="E141" t="s">
        <v>286</v>
      </c>
      <c r="F141" t="s">
        <v>12</v>
      </c>
      <c r="G141" t="s">
        <v>285</v>
      </c>
      <c r="H141" t="s">
        <v>287</v>
      </c>
      <c r="I141" t="s">
        <v>57</v>
      </c>
      <c r="J141">
        <v>35870</v>
      </c>
      <c r="K141">
        <v>32</v>
      </c>
      <c r="L141" s="4">
        <v>0.04</v>
      </c>
      <c r="M141">
        <v>0.1</v>
      </c>
      <c r="N141" s="4">
        <v>1.4347999999999999</v>
      </c>
      <c r="O141" s="4">
        <v>3.5870000000000002</v>
      </c>
    </row>
    <row r="142" spans="2:15">
      <c r="B142" t="s">
        <v>140</v>
      </c>
      <c r="C142" t="s">
        <v>72</v>
      </c>
      <c r="D142" t="s">
        <v>288</v>
      </c>
      <c r="E142" t="s">
        <v>289</v>
      </c>
      <c r="F142" t="s">
        <v>12</v>
      </c>
      <c r="G142" t="s">
        <v>288</v>
      </c>
      <c r="H142" t="s">
        <v>290</v>
      </c>
      <c r="I142" t="s">
        <v>57</v>
      </c>
      <c r="J142">
        <v>1176778</v>
      </c>
      <c r="K142">
        <v>1306</v>
      </c>
      <c r="L142" s="4">
        <v>0.04</v>
      </c>
      <c r="M142">
        <v>0.1</v>
      </c>
      <c r="N142" s="4">
        <v>47.071120000000001</v>
      </c>
      <c r="O142" s="4">
        <v>117.6778</v>
      </c>
    </row>
    <row r="143" spans="2:15">
      <c r="B143" t="s">
        <v>140</v>
      </c>
      <c r="C143" t="s">
        <v>72</v>
      </c>
      <c r="D143" t="s">
        <v>291</v>
      </c>
      <c r="E143" t="s">
        <v>292</v>
      </c>
      <c r="F143" t="s">
        <v>12</v>
      </c>
      <c r="G143" t="s">
        <v>291</v>
      </c>
      <c r="H143" t="s">
        <v>293</v>
      </c>
      <c r="I143" t="s">
        <v>57</v>
      </c>
      <c r="J143">
        <v>7504</v>
      </c>
      <c r="K143">
        <v>5</v>
      </c>
      <c r="L143" s="4">
        <v>0.04</v>
      </c>
      <c r="M143">
        <v>0.1</v>
      </c>
      <c r="N143" s="4">
        <v>0.30016000000000004</v>
      </c>
      <c r="O143" s="4">
        <v>0.75040000000000007</v>
      </c>
    </row>
    <row r="144" spans="2:15">
      <c r="B144" t="s">
        <v>140</v>
      </c>
      <c r="C144" t="s">
        <v>72</v>
      </c>
      <c r="D144" t="s">
        <v>294</v>
      </c>
      <c r="E144" t="s">
        <v>295</v>
      </c>
      <c r="F144" t="s">
        <v>12</v>
      </c>
      <c r="G144" t="s">
        <v>294</v>
      </c>
      <c r="H144" t="s">
        <v>296</v>
      </c>
      <c r="I144" t="s">
        <v>57</v>
      </c>
      <c r="J144">
        <v>42562</v>
      </c>
      <c r="K144">
        <v>60</v>
      </c>
      <c r="L144" s="4">
        <v>0.04</v>
      </c>
      <c r="M144">
        <v>0.1</v>
      </c>
      <c r="N144" s="4">
        <v>1.70248</v>
      </c>
      <c r="O144" s="4">
        <v>4.2561999999999998</v>
      </c>
    </row>
    <row r="145" spans="2:15">
      <c r="B145" t="s">
        <v>140</v>
      </c>
      <c r="C145" t="s">
        <v>72</v>
      </c>
      <c r="D145" t="s">
        <v>297</v>
      </c>
      <c r="E145" t="s">
        <v>298</v>
      </c>
      <c r="F145" t="s">
        <v>12</v>
      </c>
      <c r="G145" t="s">
        <v>297</v>
      </c>
      <c r="H145" t="s">
        <v>299</v>
      </c>
      <c r="I145" t="s">
        <v>57</v>
      </c>
      <c r="J145">
        <v>128900</v>
      </c>
      <c r="K145">
        <v>183</v>
      </c>
      <c r="L145" s="4">
        <v>0.04</v>
      </c>
      <c r="M145">
        <v>0.1</v>
      </c>
      <c r="N145" s="4">
        <v>5.1559999999999997</v>
      </c>
      <c r="O145" s="4">
        <v>12.89</v>
      </c>
    </row>
    <row r="146" spans="2:15">
      <c r="B146" t="s">
        <v>140</v>
      </c>
      <c r="C146" t="s">
        <v>72</v>
      </c>
      <c r="D146" t="s">
        <v>300</v>
      </c>
      <c r="E146" t="s">
        <v>301</v>
      </c>
      <c r="F146" t="s">
        <v>12</v>
      </c>
      <c r="G146" t="s">
        <v>300</v>
      </c>
      <c r="H146" t="s">
        <v>302</v>
      </c>
      <c r="I146" t="s">
        <v>57</v>
      </c>
      <c r="J146">
        <v>939</v>
      </c>
      <c r="K146">
        <v>0</v>
      </c>
      <c r="L146" s="4">
        <v>0.04</v>
      </c>
      <c r="M146">
        <v>0.1</v>
      </c>
      <c r="N146" s="4">
        <v>3.7560000000000003E-2</v>
      </c>
      <c r="O146" s="4">
        <v>9.3900000000000011E-2</v>
      </c>
    </row>
    <row r="147" spans="2:15">
      <c r="B147" t="s">
        <v>140</v>
      </c>
      <c r="C147" t="s">
        <v>72</v>
      </c>
      <c r="D147" t="s">
        <v>303</v>
      </c>
      <c r="E147" t="s">
        <v>304</v>
      </c>
      <c r="F147" t="s">
        <v>12</v>
      </c>
      <c r="G147" t="s">
        <v>303</v>
      </c>
      <c r="H147" t="s">
        <v>305</v>
      </c>
      <c r="I147" t="s">
        <v>57</v>
      </c>
      <c r="J147">
        <v>2851</v>
      </c>
      <c r="K147">
        <v>3</v>
      </c>
      <c r="L147" s="4">
        <v>0.04</v>
      </c>
      <c r="M147">
        <v>0.1</v>
      </c>
      <c r="N147" s="4">
        <v>0.11404</v>
      </c>
      <c r="O147" s="4">
        <v>0.28510000000000002</v>
      </c>
    </row>
    <row r="148" spans="2:15">
      <c r="B148" t="s">
        <v>140</v>
      </c>
      <c r="C148" t="s">
        <v>72</v>
      </c>
      <c r="D148" t="s">
        <v>306</v>
      </c>
      <c r="E148" t="s">
        <v>307</v>
      </c>
      <c r="F148" t="s">
        <v>12</v>
      </c>
      <c r="G148" t="s">
        <v>306</v>
      </c>
      <c r="H148" t="s">
        <v>308</v>
      </c>
      <c r="I148" t="s">
        <v>57</v>
      </c>
      <c r="J148">
        <v>1303</v>
      </c>
      <c r="K148">
        <v>0</v>
      </c>
      <c r="L148" s="4">
        <v>0.04</v>
      </c>
      <c r="M148">
        <v>0.1</v>
      </c>
      <c r="N148" s="4">
        <v>5.2120000000000007E-2</v>
      </c>
      <c r="O148" s="4">
        <v>0.1303</v>
      </c>
    </row>
    <row r="149" spans="2:15">
      <c r="B149" t="s">
        <v>140</v>
      </c>
      <c r="C149" t="s">
        <v>72</v>
      </c>
      <c r="D149" t="s">
        <v>309</v>
      </c>
      <c r="E149" t="s">
        <v>310</v>
      </c>
      <c r="F149" t="s">
        <v>12</v>
      </c>
      <c r="G149" t="s">
        <v>309</v>
      </c>
      <c r="H149" t="s">
        <v>311</v>
      </c>
      <c r="I149" t="s">
        <v>57</v>
      </c>
      <c r="J149">
        <v>32267</v>
      </c>
      <c r="K149">
        <v>67</v>
      </c>
      <c r="L149" s="4">
        <v>0.04</v>
      </c>
      <c r="M149">
        <v>0.1</v>
      </c>
      <c r="N149" s="4">
        <v>1.29068</v>
      </c>
      <c r="O149" s="4">
        <v>3.2267000000000001</v>
      </c>
    </row>
    <row r="150" spans="2:15">
      <c r="B150" t="s">
        <v>140</v>
      </c>
      <c r="C150" t="s">
        <v>72</v>
      </c>
      <c r="D150" t="s">
        <v>312</v>
      </c>
      <c r="E150" t="s">
        <v>313</v>
      </c>
      <c r="F150" t="s">
        <v>12</v>
      </c>
      <c r="G150" t="s">
        <v>312</v>
      </c>
      <c r="H150" t="s">
        <v>314</v>
      </c>
      <c r="I150" t="s">
        <v>57</v>
      </c>
      <c r="J150">
        <v>10185</v>
      </c>
      <c r="K150">
        <v>1</v>
      </c>
      <c r="L150" s="4">
        <v>0.04</v>
      </c>
      <c r="M150">
        <v>0.1</v>
      </c>
      <c r="N150" s="4">
        <v>0.40740000000000004</v>
      </c>
      <c r="O150" s="4">
        <v>1.0185</v>
      </c>
    </row>
    <row r="151" spans="2:15">
      <c r="B151" t="s">
        <v>140</v>
      </c>
      <c r="C151" t="s">
        <v>72</v>
      </c>
      <c r="D151" t="s">
        <v>315</v>
      </c>
      <c r="E151" t="s">
        <v>316</v>
      </c>
      <c r="F151" t="s">
        <v>12</v>
      </c>
      <c r="G151" t="s">
        <v>315</v>
      </c>
      <c r="H151" t="s">
        <v>317</v>
      </c>
      <c r="I151" t="s">
        <v>57</v>
      </c>
      <c r="J151">
        <v>4000</v>
      </c>
      <c r="K151">
        <v>1</v>
      </c>
      <c r="L151" s="4">
        <v>0.04</v>
      </c>
      <c r="M151">
        <v>0.1</v>
      </c>
      <c r="N151" s="4">
        <v>0.16</v>
      </c>
      <c r="O151" s="4">
        <v>0.4</v>
      </c>
    </row>
    <row r="152" spans="2:15">
      <c r="B152" t="s">
        <v>140</v>
      </c>
      <c r="C152" t="s">
        <v>72</v>
      </c>
      <c r="D152" t="s">
        <v>318</v>
      </c>
      <c r="E152" t="s">
        <v>319</v>
      </c>
      <c r="F152" t="s">
        <v>12</v>
      </c>
      <c r="G152" t="s">
        <v>318</v>
      </c>
      <c r="H152" t="s">
        <v>320</v>
      </c>
      <c r="I152" t="s">
        <v>57</v>
      </c>
      <c r="J152">
        <v>50219</v>
      </c>
      <c r="K152">
        <v>8</v>
      </c>
      <c r="L152" s="4">
        <v>0.04</v>
      </c>
      <c r="M152">
        <v>0.1</v>
      </c>
      <c r="N152" s="4">
        <v>2.0087600000000001</v>
      </c>
      <c r="O152" s="4">
        <v>5.0219000000000005</v>
      </c>
    </row>
    <row r="153" spans="2:15">
      <c r="B153" t="s">
        <v>140</v>
      </c>
      <c r="C153" t="s">
        <v>72</v>
      </c>
      <c r="D153" t="s">
        <v>321</v>
      </c>
      <c r="E153" t="s">
        <v>322</v>
      </c>
      <c r="F153" t="s">
        <v>12</v>
      </c>
      <c r="G153" t="s">
        <v>321</v>
      </c>
      <c r="H153" t="s">
        <v>323</v>
      </c>
      <c r="I153" t="s">
        <v>57</v>
      </c>
      <c r="J153">
        <v>7407</v>
      </c>
      <c r="K153">
        <v>0</v>
      </c>
      <c r="L153" s="4">
        <v>0.04</v>
      </c>
      <c r="M153">
        <v>0.1</v>
      </c>
      <c r="N153" s="4">
        <v>0.29628000000000004</v>
      </c>
      <c r="O153" s="4">
        <v>0.74070000000000003</v>
      </c>
    </row>
    <row r="154" spans="2:15">
      <c r="B154" t="s">
        <v>140</v>
      </c>
      <c r="C154" t="s">
        <v>72</v>
      </c>
      <c r="D154" t="s">
        <v>324</v>
      </c>
      <c r="E154" t="s">
        <v>325</v>
      </c>
      <c r="F154" t="s">
        <v>12</v>
      </c>
      <c r="G154" t="s">
        <v>324</v>
      </c>
      <c r="H154" t="s">
        <v>326</v>
      </c>
      <c r="I154" t="s">
        <v>57</v>
      </c>
      <c r="J154">
        <v>34109</v>
      </c>
      <c r="K154">
        <v>57</v>
      </c>
      <c r="L154" s="4">
        <v>0.04</v>
      </c>
      <c r="M154">
        <v>0.1</v>
      </c>
      <c r="N154" s="4">
        <v>1.36436</v>
      </c>
      <c r="O154" s="4">
        <v>3.4109000000000003</v>
      </c>
    </row>
    <row r="155" spans="2:15">
      <c r="B155" t="s">
        <v>140</v>
      </c>
      <c r="C155" t="s">
        <v>72</v>
      </c>
      <c r="D155" t="s">
        <v>327</v>
      </c>
      <c r="E155" t="s">
        <v>328</v>
      </c>
      <c r="F155" t="s">
        <v>12</v>
      </c>
      <c r="G155" t="s">
        <v>327</v>
      </c>
      <c r="H155" t="s">
        <v>329</v>
      </c>
      <c r="I155" t="s">
        <v>57</v>
      </c>
      <c r="J155">
        <v>21288</v>
      </c>
      <c r="K155">
        <v>40</v>
      </c>
      <c r="L155" s="4">
        <v>0.04</v>
      </c>
      <c r="M155">
        <v>0.1</v>
      </c>
      <c r="N155" s="4">
        <v>0.85151999999999994</v>
      </c>
      <c r="O155" s="4">
        <v>2.1288</v>
      </c>
    </row>
    <row r="156" spans="2:15">
      <c r="B156" t="s">
        <v>140</v>
      </c>
      <c r="C156" t="s">
        <v>72</v>
      </c>
      <c r="D156" t="s">
        <v>330</v>
      </c>
      <c r="E156" t="s">
        <v>331</v>
      </c>
      <c r="F156" t="s">
        <v>12</v>
      </c>
      <c r="G156" t="s">
        <v>330</v>
      </c>
      <c r="H156" t="s">
        <v>332</v>
      </c>
      <c r="I156" t="s">
        <v>57</v>
      </c>
      <c r="J156">
        <v>24500</v>
      </c>
      <c r="K156">
        <v>32</v>
      </c>
      <c r="L156" s="4">
        <v>0.04</v>
      </c>
      <c r="M156">
        <v>0.1</v>
      </c>
      <c r="N156" s="4">
        <v>0.98</v>
      </c>
      <c r="O156" s="4">
        <v>2.4500000000000002</v>
      </c>
    </row>
    <row r="157" spans="2:15">
      <c r="B157" t="s">
        <v>140</v>
      </c>
      <c r="C157" t="s">
        <v>72</v>
      </c>
      <c r="D157" t="s">
        <v>333</v>
      </c>
      <c r="E157" t="s">
        <v>334</v>
      </c>
      <c r="F157" t="s">
        <v>12</v>
      </c>
      <c r="G157" t="s">
        <v>333</v>
      </c>
      <c r="H157" t="s">
        <v>335</v>
      </c>
      <c r="I157" t="s">
        <v>57</v>
      </c>
      <c r="J157">
        <v>3200</v>
      </c>
      <c r="K157">
        <v>5</v>
      </c>
      <c r="L157" s="4">
        <v>0.04</v>
      </c>
      <c r="M157">
        <v>0.1</v>
      </c>
      <c r="N157" s="4">
        <v>0.128</v>
      </c>
      <c r="O157" s="4">
        <v>0.32</v>
      </c>
    </row>
    <row r="158" spans="2:15">
      <c r="B158" t="s">
        <v>140</v>
      </c>
      <c r="C158" t="s">
        <v>72</v>
      </c>
      <c r="D158" t="s">
        <v>336</v>
      </c>
      <c r="E158" t="s">
        <v>337</v>
      </c>
      <c r="F158" t="s">
        <v>12</v>
      </c>
      <c r="G158" t="s">
        <v>336</v>
      </c>
      <c r="H158" t="s">
        <v>338</v>
      </c>
      <c r="I158" t="s">
        <v>57</v>
      </c>
      <c r="J158">
        <v>240162</v>
      </c>
      <c r="K158">
        <v>51</v>
      </c>
      <c r="L158" s="4">
        <v>0.04</v>
      </c>
      <c r="M158">
        <v>0.1</v>
      </c>
      <c r="N158" s="4">
        <v>9.6064799999999995</v>
      </c>
      <c r="O158" s="4">
        <v>24.016200000000001</v>
      </c>
    </row>
    <row r="159" spans="2:15">
      <c r="B159" t="s">
        <v>140</v>
      </c>
      <c r="C159" t="s">
        <v>72</v>
      </c>
      <c r="D159" t="s">
        <v>339</v>
      </c>
      <c r="E159" t="s">
        <v>340</v>
      </c>
      <c r="F159" t="s">
        <v>12</v>
      </c>
      <c r="G159" t="s">
        <v>339</v>
      </c>
      <c r="H159" t="s">
        <v>341</v>
      </c>
      <c r="I159" t="s">
        <v>57</v>
      </c>
      <c r="J159">
        <v>248604</v>
      </c>
      <c r="K159">
        <v>48</v>
      </c>
      <c r="L159" s="4">
        <v>0.04</v>
      </c>
      <c r="M159">
        <v>0.1</v>
      </c>
      <c r="N159" s="4">
        <v>9.9441600000000001</v>
      </c>
      <c r="O159" s="4">
        <v>24.860400000000002</v>
      </c>
    </row>
    <row r="160" spans="2:15">
      <c r="B160" t="s">
        <v>140</v>
      </c>
      <c r="C160" t="s">
        <v>72</v>
      </c>
      <c r="D160" t="s">
        <v>342</v>
      </c>
      <c r="E160" t="s">
        <v>343</v>
      </c>
      <c r="F160" t="s">
        <v>12</v>
      </c>
      <c r="G160" t="s">
        <v>342</v>
      </c>
      <c r="H160" t="s">
        <v>344</v>
      </c>
      <c r="I160" t="s">
        <v>57</v>
      </c>
      <c r="J160">
        <v>48637</v>
      </c>
      <c r="K160">
        <v>9</v>
      </c>
      <c r="L160" s="4">
        <v>0.04</v>
      </c>
      <c r="M160">
        <v>0.1</v>
      </c>
      <c r="N160" s="4">
        <v>1.9454800000000001</v>
      </c>
      <c r="O160" s="4">
        <v>4.8636999999999997</v>
      </c>
    </row>
    <row r="161" spans="2:15">
      <c r="B161" t="s">
        <v>140</v>
      </c>
      <c r="C161" t="s">
        <v>72</v>
      </c>
      <c r="D161" t="s">
        <v>345</v>
      </c>
      <c r="E161" t="s">
        <v>346</v>
      </c>
      <c r="F161" t="s">
        <v>12</v>
      </c>
      <c r="G161" t="s">
        <v>345</v>
      </c>
      <c r="H161" t="s">
        <v>347</v>
      </c>
      <c r="I161" t="s">
        <v>57</v>
      </c>
      <c r="J161">
        <v>20314</v>
      </c>
      <c r="K161">
        <v>6</v>
      </c>
      <c r="L161" s="4">
        <v>0.04</v>
      </c>
      <c r="M161">
        <v>0.1</v>
      </c>
      <c r="N161" s="4">
        <v>0.81256000000000006</v>
      </c>
      <c r="O161" s="4">
        <v>2.0314000000000001</v>
      </c>
    </row>
    <row r="162" spans="2:15">
      <c r="B162" t="s">
        <v>140</v>
      </c>
      <c r="C162" t="s">
        <v>72</v>
      </c>
      <c r="D162" t="s">
        <v>348</v>
      </c>
      <c r="E162" t="s">
        <v>349</v>
      </c>
      <c r="F162" t="s">
        <v>12</v>
      </c>
      <c r="G162" t="s">
        <v>348</v>
      </c>
      <c r="H162" t="s">
        <v>350</v>
      </c>
      <c r="I162" t="s">
        <v>57</v>
      </c>
      <c r="J162">
        <v>352</v>
      </c>
      <c r="K162">
        <v>1</v>
      </c>
      <c r="L162" s="4">
        <v>0.04</v>
      </c>
      <c r="M162">
        <v>0.1</v>
      </c>
      <c r="N162" s="4">
        <v>1.4080000000000001E-2</v>
      </c>
      <c r="O162" s="4">
        <v>3.5200000000000002E-2</v>
      </c>
    </row>
    <row r="163" spans="2:15">
      <c r="B163" t="s">
        <v>140</v>
      </c>
      <c r="C163" t="s">
        <v>72</v>
      </c>
      <c r="D163" t="s">
        <v>351</v>
      </c>
      <c r="E163" t="s">
        <v>352</v>
      </c>
      <c r="F163" t="s">
        <v>12</v>
      </c>
      <c r="G163" t="s">
        <v>351</v>
      </c>
      <c r="H163" t="s">
        <v>353</v>
      </c>
      <c r="I163" t="s">
        <v>57</v>
      </c>
      <c r="J163">
        <v>622</v>
      </c>
      <c r="K163">
        <v>1</v>
      </c>
      <c r="L163" s="4">
        <v>0.04</v>
      </c>
      <c r="M163">
        <v>0.1</v>
      </c>
      <c r="N163" s="4">
        <v>2.4879999999999999E-2</v>
      </c>
      <c r="O163" s="4">
        <v>6.2200000000000005E-2</v>
      </c>
    </row>
    <row r="164" spans="2:15">
      <c r="B164" t="s">
        <v>140</v>
      </c>
      <c r="C164" t="s">
        <v>72</v>
      </c>
      <c r="D164" t="s">
        <v>354</v>
      </c>
      <c r="E164" t="s">
        <v>355</v>
      </c>
      <c r="F164" t="s">
        <v>12</v>
      </c>
      <c r="G164" t="s">
        <v>354</v>
      </c>
      <c r="H164" t="s">
        <v>356</v>
      </c>
      <c r="I164" t="s">
        <v>57</v>
      </c>
      <c r="J164">
        <v>1963</v>
      </c>
      <c r="K164">
        <v>0</v>
      </c>
      <c r="L164" s="4">
        <v>0.04</v>
      </c>
      <c r="M164">
        <v>0.1</v>
      </c>
      <c r="N164" s="4">
        <v>7.8519999999999993E-2</v>
      </c>
      <c r="O164" s="4">
        <v>0.1963</v>
      </c>
    </row>
    <row r="165" spans="2:15">
      <c r="B165" t="s">
        <v>140</v>
      </c>
      <c r="C165" t="s">
        <v>72</v>
      </c>
      <c r="D165" t="s">
        <v>357</v>
      </c>
      <c r="E165" t="s">
        <v>358</v>
      </c>
      <c r="F165" t="s">
        <v>12</v>
      </c>
      <c r="G165" t="s">
        <v>357</v>
      </c>
      <c r="H165" t="s">
        <v>359</v>
      </c>
      <c r="I165" t="s">
        <v>57</v>
      </c>
      <c r="J165">
        <v>8857</v>
      </c>
      <c r="K165">
        <v>3</v>
      </c>
      <c r="L165" s="4">
        <v>0.04</v>
      </c>
      <c r="M165">
        <v>0.1</v>
      </c>
      <c r="N165" s="4">
        <v>0.35428000000000004</v>
      </c>
      <c r="O165" s="4">
        <v>0.88570000000000004</v>
      </c>
    </row>
    <row r="166" spans="2:15">
      <c r="B166" t="s">
        <v>140</v>
      </c>
      <c r="C166" t="s">
        <v>72</v>
      </c>
      <c r="D166" t="s">
        <v>360</v>
      </c>
      <c r="E166" t="s">
        <v>361</v>
      </c>
      <c r="F166" t="s">
        <v>12</v>
      </c>
      <c r="G166" t="s">
        <v>360</v>
      </c>
      <c r="H166" t="s">
        <v>362</v>
      </c>
      <c r="I166" t="s">
        <v>57</v>
      </c>
      <c r="J166">
        <v>12288</v>
      </c>
      <c r="K166">
        <v>47</v>
      </c>
      <c r="L166" s="4">
        <v>0.04</v>
      </c>
      <c r="M166">
        <v>0.1</v>
      </c>
      <c r="N166" s="4">
        <v>0.49151999999999996</v>
      </c>
      <c r="O166" s="4">
        <v>1.2288000000000001</v>
      </c>
    </row>
    <row r="167" spans="2:15">
      <c r="B167" t="s">
        <v>140</v>
      </c>
      <c r="C167" t="s">
        <v>72</v>
      </c>
      <c r="D167" t="s">
        <v>363</v>
      </c>
      <c r="E167" t="s">
        <v>364</v>
      </c>
      <c r="F167" t="s">
        <v>12</v>
      </c>
      <c r="G167" t="s">
        <v>363</v>
      </c>
      <c r="H167" t="s">
        <v>365</v>
      </c>
      <c r="I167" t="s">
        <v>57</v>
      </c>
      <c r="J167">
        <v>20531</v>
      </c>
      <c r="K167">
        <v>103</v>
      </c>
      <c r="L167" s="4">
        <v>0.04</v>
      </c>
      <c r="M167">
        <v>0.1</v>
      </c>
      <c r="N167" s="4">
        <v>0.82123999999999997</v>
      </c>
      <c r="O167" s="4">
        <v>2.0530999999999997</v>
      </c>
    </row>
    <row r="168" spans="2:15">
      <c r="B168" t="s">
        <v>140</v>
      </c>
      <c r="C168" t="s">
        <v>72</v>
      </c>
      <c r="D168" t="s">
        <v>366</v>
      </c>
      <c r="E168" t="s">
        <v>367</v>
      </c>
      <c r="F168" t="s">
        <v>12</v>
      </c>
      <c r="G168" t="s">
        <v>366</v>
      </c>
      <c r="H168" t="s">
        <v>368</v>
      </c>
      <c r="I168" t="s">
        <v>57</v>
      </c>
      <c r="J168">
        <v>5985</v>
      </c>
      <c r="K168">
        <v>31</v>
      </c>
      <c r="L168" s="4">
        <v>0.04</v>
      </c>
      <c r="M168">
        <v>0.1</v>
      </c>
      <c r="N168" s="4">
        <v>0.2394</v>
      </c>
      <c r="O168" s="4">
        <v>0.59850000000000003</v>
      </c>
    </row>
    <row r="169" spans="2:15">
      <c r="B169" t="s">
        <v>140</v>
      </c>
      <c r="C169" t="s">
        <v>72</v>
      </c>
      <c r="D169" t="s">
        <v>369</v>
      </c>
      <c r="E169" t="s">
        <v>370</v>
      </c>
      <c r="F169" t="s">
        <v>12</v>
      </c>
      <c r="G169" t="s">
        <v>369</v>
      </c>
      <c r="H169" t="s">
        <v>371</v>
      </c>
      <c r="I169" t="s">
        <v>57</v>
      </c>
      <c r="J169">
        <v>5397</v>
      </c>
      <c r="K169">
        <v>22</v>
      </c>
      <c r="L169" s="4">
        <v>0.04</v>
      </c>
      <c r="M169">
        <v>0.1</v>
      </c>
      <c r="N169" s="4">
        <v>0.21587999999999999</v>
      </c>
      <c r="O169" s="4">
        <v>0.53970000000000007</v>
      </c>
    </row>
    <row r="170" spans="2:15">
      <c r="B170" t="s">
        <v>140</v>
      </c>
      <c r="C170" t="s">
        <v>72</v>
      </c>
      <c r="D170" t="s">
        <v>372</v>
      </c>
      <c r="E170" t="s">
        <v>373</v>
      </c>
      <c r="F170" t="s">
        <v>12</v>
      </c>
      <c r="G170" t="s">
        <v>372</v>
      </c>
      <c r="H170" t="s">
        <v>374</v>
      </c>
      <c r="I170" t="s">
        <v>57</v>
      </c>
      <c r="J170">
        <v>28285</v>
      </c>
      <c r="K170">
        <v>3</v>
      </c>
      <c r="L170" s="4">
        <v>0.04</v>
      </c>
      <c r="M170">
        <v>0.1</v>
      </c>
      <c r="N170" s="4">
        <v>1.1314000000000002</v>
      </c>
      <c r="O170" s="4">
        <v>2.8285</v>
      </c>
    </row>
    <row r="171" spans="2:15">
      <c r="B171" t="s">
        <v>140</v>
      </c>
      <c r="C171" t="s">
        <v>72</v>
      </c>
      <c r="D171" t="s">
        <v>375</v>
      </c>
      <c r="E171" t="s">
        <v>376</v>
      </c>
      <c r="F171" t="s">
        <v>12</v>
      </c>
      <c r="G171" t="s">
        <v>375</v>
      </c>
      <c r="H171" t="s">
        <v>377</v>
      </c>
      <c r="I171" t="s">
        <v>57</v>
      </c>
      <c r="J171">
        <v>27452</v>
      </c>
      <c r="K171">
        <v>2</v>
      </c>
      <c r="L171" s="4">
        <v>0.04</v>
      </c>
      <c r="M171">
        <v>0.1</v>
      </c>
      <c r="N171" s="4">
        <v>1.0980799999999999</v>
      </c>
      <c r="O171" s="4">
        <v>2.7452000000000001</v>
      </c>
    </row>
    <row r="172" spans="2:15">
      <c r="B172" t="s">
        <v>140</v>
      </c>
      <c r="C172" t="s">
        <v>72</v>
      </c>
      <c r="D172" t="s">
        <v>378</v>
      </c>
      <c r="E172" t="s">
        <v>379</v>
      </c>
      <c r="F172" t="s">
        <v>12</v>
      </c>
      <c r="G172" t="s">
        <v>378</v>
      </c>
      <c r="H172" t="s">
        <v>380</v>
      </c>
      <c r="I172" t="s">
        <v>57</v>
      </c>
      <c r="J172">
        <v>9422</v>
      </c>
      <c r="K172">
        <v>0</v>
      </c>
      <c r="L172" s="4">
        <v>0.04</v>
      </c>
      <c r="M172">
        <v>0.1</v>
      </c>
      <c r="N172" s="4">
        <v>0.37687999999999999</v>
      </c>
      <c r="O172" s="4">
        <v>0.94220000000000004</v>
      </c>
    </row>
    <row r="173" spans="2:15">
      <c r="B173" t="s">
        <v>140</v>
      </c>
      <c r="C173" t="s">
        <v>72</v>
      </c>
      <c r="D173" t="s">
        <v>381</v>
      </c>
      <c r="E173" t="s">
        <v>382</v>
      </c>
      <c r="F173" t="s">
        <v>12</v>
      </c>
      <c r="G173" t="s">
        <v>381</v>
      </c>
      <c r="H173" t="s">
        <v>383</v>
      </c>
      <c r="I173" t="s">
        <v>57</v>
      </c>
      <c r="J173">
        <v>27289</v>
      </c>
      <c r="K173">
        <v>0</v>
      </c>
      <c r="L173" s="4">
        <v>0.04</v>
      </c>
      <c r="M173">
        <v>0.1</v>
      </c>
      <c r="N173" s="4">
        <v>1.0915599999999999</v>
      </c>
      <c r="O173" s="4">
        <v>2.7288999999999999</v>
      </c>
    </row>
    <row r="174" spans="2:15">
      <c r="B174" t="s">
        <v>140</v>
      </c>
      <c r="C174" t="s">
        <v>72</v>
      </c>
      <c r="D174" t="s">
        <v>384</v>
      </c>
      <c r="E174" t="s">
        <v>385</v>
      </c>
      <c r="F174" t="s">
        <v>12</v>
      </c>
      <c r="G174" t="s">
        <v>384</v>
      </c>
      <c r="H174" t="s">
        <v>386</v>
      </c>
      <c r="I174" t="s">
        <v>57</v>
      </c>
      <c r="J174">
        <v>7854</v>
      </c>
      <c r="K174">
        <v>14</v>
      </c>
      <c r="L174" s="4">
        <v>0.04</v>
      </c>
      <c r="M174">
        <v>0.1</v>
      </c>
      <c r="N174" s="4">
        <v>0.31416000000000005</v>
      </c>
      <c r="O174" s="4">
        <v>0.7854000000000001</v>
      </c>
    </row>
    <row r="175" spans="2:15">
      <c r="B175" t="s">
        <v>140</v>
      </c>
      <c r="C175" t="s">
        <v>72</v>
      </c>
      <c r="D175" t="s">
        <v>387</v>
      </c>
      <c r="E175" t="s">
        <v>388</v>
      </c>
      <c r="F175" t="s">
        <v>12</v>
      </c>
      <c r="G175" t="s">
        <v>387</v>
      </c>
      <c r="H175" t="s">
        <v>389</v>
      </c>
      <c r="I175" t="s">
        <v>57</v>
      </c>
      <c r="J175">
        <v>28307</v>
      </c>
      <c r="K175">
        <v>39</v>
      </c>
      <c r="L175" s="4">
        <v>0.04</v>
      </c>
      <c r="M175">
        <v>0.1</v>
      </c>
      <c r="N175" s="4">
        <v>1.13228</v>
      </c>
      <c r="O175" s="4">
        <v>2.8307000000000002</v>
      </c>
    </row>
    <row r="176" spans="2:15">
      <c r="B176" t="s">
        <v>140</v>
      </c>
      <c r="C176" t="s">
        <v>72</v>
      </c>
      <c r="D176" t="s">
        <v>390</v>
      </c>
      <c r="E176" t="s">
        <v>391</v>
      </c>
      <c r="F176" t="s">
        <v>12</v>
      </c>
      <c r="G176" t="s">
        <v>390</v>
      </c>
      <c r="H176" t="s">
        <v>392</v>
      </c>
      <c r="I176" t="s">
        <v>57</v>
      </c>
      <c r="J176">
        <v>43481</v>
      </c>
      <c r="K176">
        <v>107</v>
      </c>
      <c r="L176" s="4">
        <v>0.04</v>
      </c>
      <c r="M176">
        <v>0.1</v>
      </c>
      <c r="N176" s="4">
        <v>1.7392400000000001</v>
      </c>
      <c r="O176" s="4">
        <v>4.3481000000000005</v>
      </c>
    </row>
    <row r="177" spans="2:15">
      <c r="B177" t="s">
        <v>140</v>
      </c>
      <c r="C177" t="s">
        <v>72</v>
      </c>
      <c r="D177" t="s">
        <v>393</v>
      </c>
      <c r="E177" t="s">
        <v>394</v>
      </c>
      <c r="F177" t="s">
        <v>12</v>
      </c>
      <c r="G177" t="s">
        <v>393</v>
      </c>
      <c r="H177" t="s">
        <v>395</v>
      </c>
      <c r="I177" t="s">
        <v>57</v>
      </c>
      <c r="J177">
        <v>38659</v>
      </c>
      <c r="K177">
        <v>57</v>
      </c>
      <c r="L177" s="4">
        <v>0.04</v>
      </c>
      <c r="M177">
        <v>0.1</v>
      </c>
      <c r="N177" s="4">
        <v>1.5463600000000002</v>
      </c>
      <c r="O177" s="4">
        <v>3.8658999999999999</v>
      </c>
    </row>
    <row r="178" spans="2:15">
      <c r="B178" t="s">
        <v>140</v>
      </c>
      <c r="C178" t="s">
        <v>72</v>
      </c>
      <c r="D178" t="s">
        <v>396</v>
      </c>
      <c r="E178" t="s">
        <v>397</v>
      </c>
      <c r="F178" t="s">
        <v>12</v>
      </c>
      <c r="G178" t="s">
        <v>396</v>
      </c>
      <c r="H178" t="s">
        <v>398</v>
      </c>
      <c r="I178" t="s">
        <v>57</v>
      </c>
      <c r="J178">
        <v>76302</v>
      </c>
      <c r="K178">
        <v>62</v>
      </c>
      <c r="L178" s="4">
        <v>0.04</v>
      </c>
      <c r="M178">
        <v>0.1</v>
      </c>
      <c r="N178" s="4">
        <v>3.0520800000000001</v>
      </c>
      <c r="O178" s="4">
        <v>7.6302000000000003</v>
      </c>
    </row>
    <row r="179" spans="2:15">
      <c r="B179" t="s">
        <v>140</v>
      </c>
      <c r="C179" t="s">
        <v>72</v>
      </c>
      <c r="D179" t="s">
        <v>399</v>
      </c>
      <c r="E179" t="s">
        <v>400</v>
      </c>
      <c r="F179" t="s">
        <v>12</v>
      </c>
      <c r="G179" t="s">
        <v>399</v>
      </c>
      <c r="H179" t="s">
        <v>401</v>
      </c>
      <c r="I179" t="s">
        <v>57</v>
      </c>
      <c r="J179">
        <v>43730</v>
      </c>
      <c r="K179">
        <v>28</v>
      </c>
      <c r="L179" s="4">
        <v>0.04</v>
      </c>
      <c r="M179">
        <v>0.1</v>
      </c>
      <c r="N179" s="4">
        <v>1.7492000000000001</v>
      </c>
      <c r="O179" s="4">
        <v>4.3730000000000002</v>
      </c>
    </row>
    <row r="180" spans="2:15">
      <c r="B180" t="s">
        <v>140</v>
      </c>
      <c r="C180" t="s">
        <v>72</v>
      </c>
      <c r="D180" t="s">
        <v>402</v>
      </c>
      <c r="E180" t="s">
        <v>403</v>
      </c>
      <c r="F180" t="s">
        <v>12</v>
      </c>
      <c r="G180" t="s">
        <v>402</v>
      </c>
      <c r="H180" t="s">
        <v>404</v>
      </c>
      <c r="I180" t="s">
        <v>57</v>
      </c>
      <c r="J180">
        <v>26639</v>
      </c>
      <c r="K180">
        <v>20</v>
      </c>
      <c r="L180" s="4">
        <v>0.04</v>
      </c>
      <c r="M180">
        <v>0.1</v>
      </c>
      <c r="N180" s="4">
        <v>1.0655599999999998</v>
      </c>
      <c r="O180" s="4">
        <v>2.6638999999999999</v>
      </c>
    </row>
    <row r="181" spans="2:15">
      <c r="B181" t="s">
        <v>140</v>
      </c>
      <c r="C181" t="s">
        <v>72</v>
      </c>
      <c r="D181" t="s">
        <v>405</v>
      </c>
      <c r="E181" t="s">
        <v>406</v>
      </c>
      <c r="F181" t="s">
        <v>12</v>
      </c>
      <c r="G181" t="s">
        <v>405</v>
      </c>
      <c r="H181" t="s">
        <v>407</v>
      </c>
      <c r="I181" t="s">
        <v>57</v>
      </c>
      <c r="J181">
        <v>89106</v>
      </c>
      <c r="K181">
        <v>61</v>
      </c>
      <c r="L181" s="4">
        <v>0.04</v>
      </c>
      <c r="M181">
        <v>0.1</v>
      </c>
      <c r="N181" s="4">
        <v>3.5642400000000003</v>
      </c>
      <c r="O181" s="4">
        <v>8.9106000000000005</v>
      </c>
    </row>
    <row r="182" spans="2:15">
      <c r="B182" t="s">
        <v>140</v>
      </c>
      <c r="C182" t="s">
        <v>72</v>
      </c>
      <c r="D182" t="s">
        <v>408</v>
      </c>
      <c r="E182" t="s">
        <v>409</v>
      </c>
      <c r="F182" t="s">
        <v>12</v>
      </c>
      <c r="G182" t="s">
        <v>408</v>
      </c>
      <c r="H182" t="s">
        <v>410</v>
      </c>
      <c r="I182" t="s">
        <v>57</v>
      </c>
      <c r="J182">
        <v>5720</v>
      </c>
      <c r="K182">
        <v>5</v>
      </c>
      <c r="L182" s="4">
        <v>0.04</v>
      </c>
      <c r="M182">
        <v>0.1</v>
      </c>
      <c r="N182" s="4">
        <v>0.2288</v>
      </c>
      <c r="O182" s="4">
        <v>0.57199999999999995</v>
      </c>
    </row>
    <row r="183" spans="2:15">
      <c r="B183" t="s">
        <v>140</v>
      </c>
      <c r="C183" t="s">
        <v>72</v>
      </c>
      <c r="D183" t="s">
        <v>411</v>
      </c>
      <c r="E183" t="s">
        <v>412</v>
      </c>
      <c r="F183" t="s">
        <v>12</v>
      </c>
      <c r="G183" t="s">
        <v>411</v>
      </c>
      <c r="H183" t="s">
        <v>413</v>
      </c>
      <c r="I183" t="s">
        <v>57</v>
      </c>
      <c r="J183">
        <v>27890</v>
      </c>
      <c r="K183">
        <v>18</v>
      </c>
      <c r="L183" s="4">
        <v>0.04</v>
      </c>
      <c r="M183">
        <v>0.1</v>
      </c>
      <c r="N183" s="4">
        <v>1.1156000000000001</v>
      </c>
      <c r="O183" s="4">
        <v>2.7890000000000001</v>
      </c>
    </row>
    <row r="184" spans="2:15">
      <c r="B184" t="s">
        <v>140</v>
      </c>
      <c r="C184" t="s">
        <v>72</v>
      </c>
      <c r="D184" t="s">
        <v>414</v>
      </c>
      <c r="E184" t="s">
        <v>415</v>
      </c>
      <c r="F184" t="s">
        <v>12</v>
      </c>
      <c r="G184" t="s">
        <v>414</v>
      </c>
      <c r="H184" t="s">
        <v>416</v>
      </c>
      <c r="I184" t="s">
        <v>57</v>
      </c>
      <c r="J184">
        <v>12348</v>
      </c>
      <c r="K184">
        <v>10</v>
      </c>
      <c r="L184" s="4">
        <v>0.04</v>
      </c>
      <c r="M184">
        <v>0.1</v>
      </c>
      <c r="N184" s="4">
        <v>0.49392000000000003</v>
      </c>
      <c r="O184" s="4">
        <v>1.2348000000000001</v>
      </c>
    </row>
    <row r="185" spans="2:15">
      <c r="B185" t="s">
        <v>140</v>
      </c>
      <c r="C185" t="s">
        <v>72</v>
      </c>
      <c r="D185" t="s">
        <v>417</v>
      </c>
      <c r="E185" t="s">
        <v>418</v>
      </c>
      <c r="F185" t="s">
        <v>12</v>
      </c>
      <c r="G185" t="s">
        <v>417</v>
      </c>
      <c r="H185" t="s">
        <v>419</v>
      </c>
      <c r="I185" t="s">
        <v>57</v>
      </c>
      <c r="J185">
        <v>14782</v>
      </c>
      <c r="K185">
        <v>4</v>
      </c>
      <c r="L185" s="4">
        <v>0.04</v>
      </c>
      <c r="M185">
        <v>0.1</v>
      </c>
      <c r="N185" s="4">
        <v>0.59128000000000003</v>
      </c>
      <c r="O185" s="4">
        <v>1.4782</v>
      </c>
    </row>
    <row r="186" spans="2:15">
      <c r="B186" t="s">
        <v>140</v>
      </c>
      <c r="C186" t="s">
        <v>700</v>
      </c>
      <c r="D186" t="s">
        <v>701</v>
      </c>
      <c r="E186" t="s">
        <v>702</v>
      </c>
      <c r="F186" t="s">
        <v>10</v>
      </c>
      <c r="G186" t="s">
        <v>701</v>
      </c>
      <c r="H186" t="s">
        <v>703</v>
      </c>
      <c r="I186" t="s">
        <v>30</v>
      </c>
      <c r="J186">
        <v>192350</v>
      </c>
      <c r="K186">
        <v>109</v>
      </c>
      <c r="L186" s="4">
        <v>3.5000000000000001E-3</v>
      </c>
      <c r="M186">
        <v>2.5000000000000001E-2</v>
      </c>
      <c r="N186" s="4">
        <v>0.38150000000000001</v>
      </c>
      <c r="O186" s="4">
        <v>2.7250000000000001</v>
      </c>
    </row>
    <row r="187" spans="2:15">
      <c r="B187" t="s">
        <v>140</v>
      </c>
      <c r="C187" t="s">
        <v>700</v>
      </c>
      <c r="D187" t="s">
        <v>704</v>
      </c>
      <c r="E187" t="s">
        <v>705</v>
      </c>
      <c r="F187" t="s">
        <v>10</v>
      </c>
      <c r="G187" t="s">
        <v>704</v>
      </c>
      <c r="H187" t="s">
        <v>706</v>
      </c>
      <c r="I187" t="s">
        <v>30</v>
      </c>
      <c r="J187">
        <v>588186</v>
      </c>
      <c r="K187">
        <v>320</v>
      </c>
      <c r="L187" s="4">
        <v>3.5000000000000001E-3</v>
      </c>
      <c r="M187">
        <v>2.5000000000000001E-2</v>
      </c>
      <c r="N187" s="4">
        <v>1.1200000000000001</v>
      </c>
      <c r="O187" s="4">
        <v>8</v>
      </c>
    </row>
    <row r="188" spans="2:15">
      <c r="B188" t="s">
        <v>140</v>
      </c>
      <c r="C188" t="s">
        <v>700</v>
      </c>
      <c r="D188" t="s">
        <v>707</v>
      </c>
      <c r="E188" t="s">
        <v>708</v>
      </c>
      <c r="F188" t="s">
        <v>10</v>
      </c>
      <c r="G188" t="s">
        <v>707</v>
      </c>
      <c r="H188" t="s">
        <v>709</v>
      </c>
      <c r="I188" t="s">
        <v>30</v>
      </c>
      <c r="J188">
        <v>760196</v>
      </c>
      <c r="K188">
        <v>772</v>
      </c>
      <c r="L188" s="4">
        <v>3.5000000000000001E-3</v>
      </c>
      <c r="M188">
        <v>2.5000000000000001E-2</v>
      </c>
      <c r="N188" s="4">
        <v>2.702</v>
      </c>
      <c r="O188" s="4">
        <v>19.3</v>
      </c>
    </row>
    <row r="189" spans="2:15">
      <c r="B189" t="s">
        <v>140</v>
      </c>
      <c r="C189" t="s">
        <v>700</v>
      </c>
      <c r="D189" t="s">
        <v>710</v>
      </c>
      <c r="E189" t="s">
        <v>711</v>
      </c>
      <c r="F189" t="s">
        <v>10</v>
      </c>
      <c r="G189" t="s">
        <v>710</v>
      </c>
      <c r="H189" t="s">
        <v>712</v>
      </c>
      <c r="I189" t="s">
        <v>30</v>
      </c>
      <c r="J189">
        <v>308783</v>
      </c>
      <c r="K189">
        <v>176</v>
      </c>
      <c r="L189" s="4">
        <v>3.5000000000000001E-3</v>
      </c>
      <c r="M189">
        <v>2.5000000000000001E-2</v>
      </c>
      <c r="N189" s="4">
        <v>0.61599999999999999</v>
      </c>
      <c r="O189" s="4">
        <v>4.4000000000000004</v>
      </c>
    </row>
    <row r="190" spans="2:15">
      <c r="B190" t="s">
        <v>140</v>
      </c>
      <c r="C190" t="s">
        <v>700</v>
      </c>
      <c r="D190" t="s">
        <v>713</v>
      </c>
      <c r="E190" t="s">
        <v>714</v>
      </c>
      <c r="F190" t="s">
        <v>10</v>
      </c>
      <c r="G190" t="s">
        <v>713</v>
      </c>
      <c r="H190" t="s">
        <v>715</v>
      </c>
      <c r="I190" t="s">
        <v>30</v>
      </c>
      <c r="J190">
        <v>365303</v>
      </c>
      <c r="K190">
        <v>278</v>
      </c>
      <c r="L190" s="4">
        <v>3.5000000000000001E-3</v>
      </c>
      <c r="M190">
        <v>2.5000000000000001E-2</v>
      </c>
      <c r="N190" s="4">
        <v>0.97299999999999998</v>
      </c>
      <c r="O190" s="4">
        <v>6.95</v>
      </c>
    </row>
    <row r="191" spans="2:15">
      <c r="B191" t="s">
        <v>140</v>
      </c>
      <c r="C191" t="s">
        <v>700</v>
      </c>
      <c r="D191" t="s">
        <v>716</v>
      </c>
      <c r="E191" t="s">
        <v>717</v>
      </c>
      <c r="F191" t="s">
        <v>10</v>
      </c>
      <c r="G191" t="s">
        <v>716</v>
      </c>
      <c r="H191" t="s">
        <v>718</v>
      </c>
      <c r="I191" t="s">
        <v>30</v>
      </c>
      <c r="J191">
        <v>326676</v>
      </c>
      <c r="K191">
        <v>434</v>
      </c>
      <c r="L191" s="4">
        <v>3.5000000000000001E-3</v>
      </c>
      <c r="M191">
        <v>2.5000000000000001E-2</v>
      </c>
      <c r="N191" s="4">
        <v>1.5190000000000001</v>
      </c>
      <c r="O191" s="4">
        <v>10.850000000000001</v>
      </c>
    </row>
    <row r="192" spans="2:15">
      <c r="B192" t="s">
        <v>140</v>
      </c>
      <c r="C192" t="s">
        <v>700</v>
      </c>
      <c r="D192" t="s">
        <v>719</v>
      </c>
      <c r="E192" t="s">
        <v>720</v>
      </c>
      <c r="F192" t="s">
        <v>10</v>
      </c>
      <c r="G192" t="s">
        <v>719</v>
      </c>
      <c r="H192" t="s">
        <v>721</v>
      </c>
      <c r="I192" t="s">
        <v>30</v>
      </c>
      <c r="J192">
        <v>891301</v>
      </c>
      <c r="K192">
        <v>219</v>
      </c>
      <c r="L192" s="4">
        <v>3.5000000000000001E-3</v>
      </c>
      <c r="M192">
        <v>2.5000000000000001E-2</v>
      </c>
      <c r="N192" s="4">
        <v>0.76650000000000007</v>
      </c>
      <c r="O192" s="4">
        <v>5.4750000000000005</v>
      </c>
    </row>
    <row r="193" spans="2:15">
      <c r="B193" t="s">
        <v>140</v>
      </c>
      <c r="C193" t="s">
        <v>700</v>
      </c>
      <c r="D193" t="s">
        <v>722</v>
      </c>
      <c r="E193" t="s">
        <v>723</v>
      </c>
      <c r="F193" t="s">
        <v>10</v>
      </c>
      <c r="G193" t="s">
        <v>722</v>
      </c>
      <c r="H193" t="s">
        <v>724</v>
      </c>
      <c r="I193" t="s">
        <v>30</v>
      </c>
      <c r="J193">
        <v>444442</v>
      </c>
      <c r="K193">
        <v>266</v>
      </c>
      <c r="L193" s="4">
        <v>3.5000000000000001E-3</v>
      </c>
      <c r="M193">
        <v>2.5000000000000001E-2</v>
      </c>
      <c r="N193" s="4">
        <v>0.93100000000000005</v>
      </c>
      <c r="O193" s="4">
        <v>6.65</v>
      </c>
    </row>
    <row r="194" spans="2:15">
      <c r="B194" t="s">
        <v>140</v>
      </c>
      <c r="C194" t="s">
        <v>700</v>
      </c>
      <c r="D194" t="s">
        <v>725</v>
      </c>
      <c r="E194" t="s">
        <v>726</v>
      </c>
      <c r="F194" t="s">
        <v>10</v>
      </c>
      <c r="G194" t="s">
        <v>725</v>
      </c>
      <c r="H194" t="s">
        <v>727</v>
      </c>
      <c r="I194" t="s">
        <v>30</v>
      </c>
      <c r="J194">
        <v>816917</v>
      </c>
      <c r="K194">
        <v>439</v>
      </c>
      <c r="L194" s="4">
        <v>3.5000000000000001E-3</v>
      </c>
      <c r="M194">
        <v>2.5000000000000001E-2</v>
      </c>
      <c r="N194" s="4">
        <v>1.5365</v>
      </c>
      <c r="O194" s="4">
        <v>10.975000000000001</v>
      </c>
    </row>
    <row r="195" spans="2:15">
      <c r="B195" t="s">
        <v>140</v>
      </c>
      <c r="C195" t="s">
        <v>700</v>
      </c>
      <c r="D195" t="s">
        <v>728</v>
      </c>
      <c r="E195" t="s">
        <v>729</v>
      </c>
      <c r="F195" t="s">
        <v>10</v>
      </c>
      <c r="G195" t="s">
        <v>728</v>
      </c>
      <c r="H195" t="s">
        <v>730</v>
      </c>
      <c r="I195" t="s">
        <v>30</v>
      </c>
      <c r="J195">
        <v>638440</v>
      </c>
      <c r="K195">
        <v>305</v>
      </c>
      <c r="L195" s="4">
        <v>3.5000000000000001E-3</v>
      </c>
      <c r="M195">
        <v>2.5000000000000001E-2</v>
      </c>
      <c r="N195" s="4">
        <v>1.0675000000000001</v>
      </c>
      <c r="O195" s="4">
        <v>7.625</v>
      </c>
    </row>
    <row r="196" spans="2:15">
      <c r="B196" t="s">
        <v>140</v>
      </c>
      <c r="C196" t="s">
        <v>700</v>
      </c>
      <c r="D196" t="s">
        <v>731</v>
      </c>
      <c r="E196" t="s">
        <v>732</v>
      </c>
      <c r="F196" t="s">
        <v>10</v>
      </c>
      <c r="G196" t="s">
        <v>731</v>
      </c>
      <c r="H196" t="s">
        <v>733</v>
      </c>
      <c r="I196" t="s">
        <v>30</v>
      </c>
      <c r="J196">
        <v>624910</v>
      </c>
      <c r="K196">
        <v>277</v>
      </c>
      <c r="L196" s="4">
        <v>3.5000000000000001E-3</v>
      </c>
      <c r="M196">
        <v>2.5000000000000001E-2</v>
      </c>
      <c r="N196" s="4">
        <v>0.96950000000000003</v>
      </c>
      <c r="O196" s="4">
        <v>6.9250000000000007</v>
      </c>
    </row>
    <row r="197" spans="2:15">
      <c r="B197" t="s">
        <v>140</v>
      </c>
      <c r="C197" t="s">
        <v>700</v>
      </c>
      <c r="D197" t="s">
        <v>734</v>
      </c>
      <c r="E197" t="s">
        <v>735</v>
      </c>
      <c r="F197" t="s">
        <v>10</v>
      </c>
      <c r="G197" t="s">
        <v>734</v>
      </c>
      <c r="H197" t="s">
        <v>736</v>
      </c>
      <c r="I197" t="s">
        <v>30</v>
      </c>
      <c r="J197">
        <v>651938</v>
      </c>
      <c r="K197">
        <v>310</v>
      </c>
      <c r="L197" s="4">
        <v>3.5000000000000001E-3</v>
      </c>
      <c r="M197">
        <v>2.5000000000000001E-2</v>
      </c>
      <c r="N197" s="4">
        <v>1.085</v>
      </c>
      <c r="O197" s="4">
        <v>7.75</v>
      </c>
    </row>
    <row r="198" spans="2:15">
      <c r="B198" t="s">
        <v>140</v>
      </c>
      <c r="C198" t="s">
        <v>700</v>
      </c>
      <c r="D198" t="s">
        <v>737</v>
      </c>
      <c r="E198" t="s">
        <v>738</v>
      </c>
      <c r="F198" t="s">
        <v>10</v>
      </c>
      <c r="G198" t="s">
        <v>737</v>
      </c>
      <c r="H198" t="s">
        <v>739</v>
      </c>
      <c r="I198" t="s">
        <v>30</v>
      </c>
      <c r="J198">
        <v>745549</v>
      </c>
      <c r="K198">
        <v>382</v>
      </c>
      <c r="L198" s="4">
        <v>3.5000000000000001E-3</v>
      </c>
      <c r="M198">
        <v>2.5000000000000001E-2</v>
      </c>
      <c r="N198" s="4">
        <v>1.337</v>
      </c>
      <c r="O198" s="4">
        <v>9.5500000000000007</v>
      </c>
    </row>
    <row r="199" spans="2:15">
      <c r="B199" t="s">
        <v>140</v>
      </c>
      <c r="C199" t="s">
        <v>700</v>
      </c>
      <c r="D199" t="s">
        <v>740</v>
      </c>
      <c r="E199" t="s">
        <v>741</v>
      </c>
      <c r="F199" t="s">
        <v>10</v>
      </c>
      <c r="G199" t="s">
        <v>740</v>
      </c>
      <c r="H199" t="s">
        <v>742</v>
      </c>
      <c r="I199" t="s">
        <v>30</v>
      </c>
      <c r="J199">
        <v>744979</v>
      </c>
      <c r="K199">
        <v>371</v>
      </c>
      <c r="L199" s="4">
        <v>3.5000000000000001E-3</v>
      </c>
      <c r="M199">
        <v>2.5000000000000001E-2</v>
      </c>
      <c r="N199" s="4">
        <v>1.2985</v>
      </c>
      <c r="O199" s="4">
        <v>9.2750000000000004</v>
      </c>
    </row>
    <row r="200" spans="2:15">
      <c r="B200" t="s">
        <v>140</v>
      </c>
      <c r="C200" t="s">
        <v>700</v>
      </c>
      <c r="D200" t="s">
        <v>743</v>
      </c>
      <c r="E200" t="s">
        <v>744</v>
      </c>
      <c r="F200" t="s">
        <v>10</v>
      </c>
      <c r="G200" t="s">
        <v>743</v>
      </c>
      <c r="H200" t="s">
        <v>745</v>
      </c>
      <c r="I200" t="s">
        <v>30</v>
      </c>
      <c r="J200">
        <v>746707</v>
      </c>
      <c r="K200">
        <v>398</v>
      </c>
      <c r="L200" s="4">
        <v>3.5000000000000001E-3</v>
      </c>
      <c r="M200">
        <v>2.5000000000000001E-2</v>
      </c>
      <c r="N200" s="4">
        <v>1.393</v>
      </c>
      <c r="O200" s="4">
        <v>9.9500000000000011</v>
      </c>
    </row>
    <row r="201" spans="2:15">
      <c r="B201" t="s">
        <v>140</v>
      </c>
      <c r="C201" t="s">
        <v>700</v>
      </c>
      <c r="D201" t="s">
        <v>746</v>
      </c>
      <c r="E201" t="s">
        <v>747</v>
      </c>
      <c r="F201" t="s">
        <v>10</v>
      </c>
      <c r="G201" t="s">
        <v>746</v>
      </c>
      <c r="H201" t="s">
        <v>748</v>
      </c>
      <c r="I201" t="s">
        <v>30</v>
      </c>
      <c r="J201">
        <v>748250</v>
      </c>
      <c r="K201">
        <v>392</v>
      </c>
      <c r="L201" s="4">
        <v>3.5000000000000001E-3</v>
      </c>
      <c r="M201">
        <v>2.5000000000000001E-2</v>
      </c>
      <c r="N201" s="4">
        <v>1.3720000000000001</v>
      </c>
      <c r="O201" s="4">
        <v>9.8000000000000007</v>
      </c>
    </row>
    <row r="202" spans="2:15">
      <c r="B202" t="s">
        <v>140</v>
      </c>
      <c r="C202" t="s">
        <v>700</v>
      </c>
      <c r="D202" t="s">
        <v>749</v>
      </c>
      <c r="E202" t="s">
        <v>750</v>
      </c>
      <c r="F202" t="s">
        <v>10</v>
      </c>
      <c r="G202" t="s">
        <v>749</v>
      </c>
      <c r="H202" t="s">
        <v>751</v>
      </c>
      <c r="I202" t="s">
        <v>30</v>
      </c>
      <c r="J202">
        <v>1137628</v>
      </c>
      <c r="K202">
        <v>2333</v>
      </c>
      <c r="L202" s="4">
        <v>3.5000000000000001E-3</v>
      </c>
      <c r="M202">
        <v>2.5000000000000001E-2</v>
      </c>
      <c r="N202" s="4">
        <v>8.1654999999999998</v>
      </c>
      <c r="O202" s="4">
        <v>58.325000000000003</v>
      </c>
    </row>
    <row r="203" spans="2:15">
      <c r="B203" t="s">
        <v>140</v>
      </c>
      <c r="C203" t="s">
        <v>700</v>
      </c>
      <c r="D203" t="s">
        <v>752</v>
      </c>
      <c r="E203" t="s">
        <v>753</v>
      </c>
      <c r="F203" t="s">
        <v>10</v>
      </c>
      <c r="G203" t="s">
        <v>752</v>
      </c>
      <c r="H203" t="s">
        <v>754</v>
      </c>
      <c r="I203" t="s">
        <v>30</v>
      </c>
      <c r="J203">
        <v>1892288</v>
      </c>
      <c r="K203">
        <v>4145</v>
      </c>
      <c r="L203" s="4">
        <v>3.5000000000000001E-3</v>
      </c>
      <c r="M203">
        <v>2.5000000000000001E-2</v>
      </c>
      <c r="N203" s="4">
        <v>14.5075</v>
      </c>
      <c r="O203" s="4">
        <v>103.625</v>
      </c>
    </row>
    <row r="204" spans="2:15">
      <c r="B204" t="s">
        <v>140</v>
      </c>
      <c r="C204" t="s">
        <v>700</v>
      </c>
      <c r="D204" t="s">
        <v>755</v>
      </c>
      <c r="E204" t="s">
        <v>756</v>
      </c>
      <c r="F204" t="s">
        <v>10</v>
      </c>
      <c r="G204" t="s">
        <v>755</v>
      </c>
      <c r="H204" t="s">
        <v>757</v>
      </c>
      <c r="I204" t="s">
        <v>30</v>
      </c>
      <c r="J204">
        <v>871066</v>
      </c>
      <c r="K204">
        <v>1778</v>
      </c>
      <c r="L204" s="4">
        <v>3.5000000000000001E-3</v>
      </c>
      <c r="M204">
        <v>2.5000000000000001E-2</v>
      </c>
      <c r="N204" s="4">
        <v>6.2229999999999999</v>
      </c>
      <c r="O204" s="4">
        <v>44.45</v>
      </c>
    </row>
    <row r="205" spans="2:15">
      <c r="B205" t="s">
        <v>140</v>
      </c>
      <c r="C205" t="s">
        <v>700</v>
      </c>
      <c r="D205" t="s">
        <v>758</v>
      </c>
      <c r="E205" t="s">
        <v>759</v>
      </c>
      <c r="F205" t="s">
        <v>10</v>
      </c>
      <c r="G205" t="s">
        <v>758</v>
      </c>
      <c r="H205" t="s">
        <v>760</v>
      </c>
      <c r="I205" t="s">
        <v>30</v>
      </c>
      <c r="J205">
        <v>990256</v>
      </c>
      <c r="K205">
        <v>2283</v>
      </c>
      <c r="L205" s="4">
        <v>3.5000000000000001E-3</v>
      </c>
      <c r="M205">
        <v>2.5000000000000001E-2</v>
      </c>
      <c r="N205" s="4">
        <v>7.9904999999999999</v>
      </c>
      <c r="O205" s="4">
        <v>57.075000000000003</v>
      </c>
    </row>
    <row r="206" spans="2:15">
      <c r="B206" t="s">
        <v>140</v>
      </c>
      <c r="C206" t="s">
        <v>700</v>
      </c>
      <c r="D206" t="s">
        <v>761</v>
      </c>
      <c r="E206" t="s">
        <v>762</v>
      </c>
      <c r="F206" t="s">
        <v>10</v>
      </c>
      <c r="G206" t="s">
        <v>761</v>
      </c>
      <c r="H206" t="s">
        <v>763</v>
      </c>
      <c r="I206" t="s">
        <v>30</v>
      </c>
      <c r="J206">
        <v>40482</v>
      </c>
      <c r="K206">
        <v>138</v>
      </c>
      <c r="L206" s="4">
        <v>3.5000000000000001E-3</v>
      </c>
      <c r="M206">
        <v>2.5000000000000001E-2</v>
      </c>
      <c r="N206" s="4">
        <v>0.48299999999999998</v>
      </c>
      <c r="O206" s="4">
        <v>3.45</v>
      </c>
    </row>
    <row r="207" spans="2:15">
      <c r="B207" t="s">
        <v>140</v>
      </c>
      <c r="C207" t="s">
        <v>700</v>
      </c>
      <c r="D207" t="s">
        <v>764</v>
      </c>
      <c r="E207" t="s">
        <v>765</v>
      </c>
      <c r="F207" t="s">
        <v>10</v>
      </c>
      <c r="G207" t="s">
        <v>764</v>
      </c>
      <c r="H207" t="s">
        <v>766</v>
      </c>
      <c r="I207" t="s">
        <v>30</v>
      </c>
      <c r="J207">
        <v>40637</v>
      </c>
      <c r="K207">
        <v>143</v>
      </c>
      <c r="L207" s="4">
        <v>3.5000000000000001E-3</v>
      </c>
      <c r="M207">
        <v>2.5000000000000001E-2</v>
      </c>
      <c r="N207" s="4">
        <v>0.50050000000000006</v>
      </c>
      <c r="O207" s="4">
        <v>3.5750000000000002</v>
      </c>
    </row>
    <row r="208" spans="2:15">
      <c r="B208" t="s">
        <v>140</v>
      </c>
      <c r="C208" t="s">
        <v>700</v>
      </c>
      <c r="D208" t="s">
        <v>767</v>
      </c>
      <c r="E208" t="s">
        <v>768</v>
      </c>
      <c r="F208" t="s">
        <v>10</v>
      </c>
      <c r="G208" t="s">
        <v>767</v>
      </c>
      <c r="H208" t="s">
        <v>769</v>
      </c>
      <c r="I208" t="s">
        <v>30</v>
      </c>
      <c r="J208">
        <v>4100</v>
      </c>
      <c r="K208">
        <v>21</v>
      </c>
      <c r="L208" s="4">
        <v>3.5000000000000001E-3</v>
      </c>
      <c r="M208">
        <v>2.5000000000000001E-2</v>
      </c>
      <c r="N208" s="4">
        <v>7.3499999999999996E-2</v>
      </c>
      <c r="O208" s="4">
        <v>0.52500000000000002</v>
      </c>
    </row>
    <row r="209" spans="2:15">
      <c r="B209" t="s">
        <v>140</v>
      </c>
      <c r="C209" t="s">
        <v>700</v>
      </c>
      <c r="D209" t="s">
        <v>770</v>
      </c>
      <c r="E209" t="s">
        <v>771</v>
      </c>
      <c r="F209" t="s">
        <v>10</v>
      </c>
      <c r="G209" t="s">
        <v>770</v>
      </c>
      <c r="H209" t="s">
        <v>772</v>
      </c>
      <c r="I209" t="s">
        <v>30</v>
      </c>
      <c r="J209">
        <v>44937</v>
      </c>
      <c r="K209">
        <v>136</v>
      </c>
      <c r="L209" s="4">
        <v>3.5000000000000001E-3</v>
      </c>
      <c r="M209">
        <v>2.5000000000000001E-2</v>
      </c>
      <c r="N209" s="4">
        <v>0.47600000000000003</v>
      </c>
      <c r="O209" s="4">
        <v>3.4000000000000004</v>
      </c>
    </row>
    <row r="210" spans="2:15">
      <c r="B210" t="s">
        <v>140</v>
      </c>
      <c r="C210" t="s">
        <v>700</v>
      </c>
      <c r="D210" t="s">
        <v>773</v>
      </c>
      <c r="E210" t="s">
        <v>774</v>
      </c>
      <c r="F210" t="s">
        <v>10</v>
      </c>
      <c r="G210" t="s">
        <v>773</v>
      </c>
      <c r="H210" t="s">
        <v>775</v>
      </c>
      <c r="I210" t="s">
        <v>30</v>
      </c>
      <c r="J210">
        <v>0</v>
      </c>
      <c r="K210">
        <v>1</v>
      </c>
      <c r="L210" s="4">
        <v>3.5000000000000001E-3</v>
      </c>
      <c r="M210">
        <v>2.5000000000000001E-2</v>
      </c>
      <c r="N210" s="4">
        <v>3.5000000000000001E-3</v>
      </c>
      <c r="O210" s="4">
        <v>2.5000000000000001E-2</v>
      </c>
    </row>
    <row r="211" spans="2:15">
      <c r="B211" t="s">
        <v>140</v>
      </c>
      <c r="C211" t="s">
        <v>700</v>
      </c>
      <c r="D211" t="s">
        <v>776</v>
      </c>
      <c r="E211" t="s">
        <v>777</v>
      </c>
      <c r="F211" t="s">
        <v>10</v>
      </c>
      <c r="G211" t="s">
        <v>776</v>
      </c>
      <c r="H211" t="s">
        <v>778</v>
      </c>
      <c r="I211" t="s">
        <v>30</v>
      </c>
      <c r="J211">
        <v>659410</v>
      </c>
      <c r="K211">
        <v>886</v>
      </c>
      <c r="L211" s="4">
        <v>3.5000000000000001E-3</v>
      </c>
      <c r="M211">
        <v>2.5000000000000001E-2</v>
      </c>
      <c r="N211" s="4">
        <v>3.101</v>
      </c>
      <c r="O211" s="4">
        <v>22.150000000000002</v>
      </c>
    </row>
    <row r="212" spans="2:15">
      <c r="B212" t="s">
        <v>140</v>
      </c>
      <c r="C212" t="s">
        <v>700</v>
      </c>
      <c r="D212" t="s">
        <v>779</v>
      </c>
      <c r="E212" t="s">
        <v>780</v>
      </c>
      <c r="F212" t="s">
        <v>10</v>
      </c>
      <c r="G212" t="s">
        <v>779</v>
      </c>
      <c r="H212" t="s">
        <v>781</v>
      </c>
      <c r="I212" t="s">
        <v>30</v>
      </c>
      <c r="J212">
        <v>568605</v>
      </c>
      <c r="K212">
        <v>1883</v>
      </c>
      <c r="L212" s="4">
        <v>3.5000000000000001E-3</v>
      </c>
      <c r="M212">
        <v>2.5000000000000001E-2</v>
      </c>
      <c r="N212" s="4">
        <v>6.5905000000000005</v>
      </c>
      <c r="O212" s="4">
        <v>47.075000000000003</v>
      </c>
    </row>
    <row r="213" spans="2:15">
      <c r="B213" t="s">
        <v>140</v>
      </c>
      <c r="C213" t="s">
        <v>52</v>
      </c>
      <c r="D213" t="s">
        <v>420</v>
      </c>
      <c r="E213" t="s">
        <v>421</v>
      </c>
      <c r="F213" t="s">
        <v>10</v>
      </c>
      <c r="G213" t="s">
        <v>420</v>
      </c>
      <c r="H213" t="s">
        <v>422</v>
      </c>
      <c r="I213" t="s">
        <v>30</v>
      </c>
      <c r="J213">
        <v>8</v>
      </c>
      <c r="K213">
        <v>0</v>
      </c>
      <c r="L213" s="4">
        <v>3.5000000000000001E-3</v>
      </c>
      <c r="M213">
        <v>2.5000000000000001E-2</v>
      </c>
      <c r="N213" s="4">
        <v>0</v>
      </c>
      <c r="O213" s="4">
        <v>0</v>
      </c>
    </row>
    <row r="214" spans="2:15">
      <c r="B214" t="s">
        <v>140</v>
      </c>
      <c r="C214" t="s">
        <v>52</v>
      </c>
      <c r="D214" t="s">
        <v>423</v>
      </c>
      <c r="E214" t="s">
        <v>424</v>
      </c>
      <c r="F214" t="s">
        <v>10</v>
      </c>
      <c r="G214" t="s">
        <v>423</v>
      </c>
      <c r="H214" t="s">
        <v>425</v>
      </c>
      <c r="I214" t="s">
        <v>30</v>
      </c>
      <c r="J214">
        <v>106</v>
      </c>
      <c r="K214">
        <v>8</v>
      </c>
      <c r="L214" s="4">
        <v>3.5000000000000001E-3</v>
      </c>
      <c r="M214">
        <v>2.5000000000000001E-2</v>
      </c>
      <c r="N214" s="4">
        <v>2.8000000000000001E-2</v>
      </c>
      <c r="O214" s="4">
        <v>0.2</v>
      </c>
    </row>
    <row r="215" spans="2:15">
      <c r="B215" t="s">
        <v>140</v>
      </c>
      <c r="C215" t="s">
        <v>52</v>
      </c>
      <c r="D215" t="s">
        <v>426</v>
      </c>
      <c r="E215" t="s">
        <v>427</v>
      </c>
      <c r="F215" t="s">
        <v>10</v>
      </c>
      <c r="G215" t="s">
        <v>426</v>
      </c>
      <c r="H215" t="s">
        <v>428</v>
      </c>
      <c r="I215" t="s">
        <v>30</v>
      </c>
      <c r="J215">
        <v>672</v>
      </c>
      <c r="K215">
        <v>184</v>
      </c>
      <c r="L215" s="4">
        <v>3.5000000000000001E-3</v>
      </c>
      <c r="M215">
        <v>2.5000000000000001E-2</v>
      </c>
      <c r="N215" s="4">
        <v>0.64400000000000002</v>
      </c>
      <c r="O215" s="4">
        <v>4.6000000000000005</v>
      </c>
    </row>
    <row r="216" spans="2:15">
      <c r="B216" t="s">
        <v>140</v>
      </c>
      <c r="C216" t="s">
        <v>52</v>
      </c>
      <c r="D216" t="s">
        <v>429</v>
      </c>
      <c r="E216" t="s">
        <v>430</v>
      </c>
      <c r="F216" t="s">
        <v>10</v>
      </c>
      <c r="G216" t="s">
        <v>429</v>
      </c>
      <c r="H216" t="s">
        <v>431</v>
      </c>
      <c r="I216" t="s">
        <v>30</v>
      </c>
      <c r="J216">
        <v>452</v>
      </c>
      <c r="K216">
        <v>8</v>
      </c>
      <c r="L216" s="4">
        <v>3.5000000000000001E-3</v>
      </c>
      <c r="M216">
        <v>2.5000000000000001E-2</v>
      </c>
      <c r="N216" s="4">
        <v>2.8000000000000001E-2</v>
      </c>
      <c r="O216" s="4">
        <v>0.2</v>
      </c>
    </row>
    <row r="217" spans="2:15">
      <c r="B217" t="s">
        <v>140</v>
      </c>
      <c r="C217" t="s">
        <v>52</v>
      </c>
      <c r="D217" t="s">
        <v>432</v>
      </c>
      <c r="E217" t="s">
        <v>433</v>
      </c>
      <c r="F217" t="s">
        <v>10</v>
      </c>
      <c r="G217" t="s">
        <v>432</v>
      </c>
      <c r="H217" t="s">
        <v>434</v>
      </c>
      <c r="I217" t="s">
        <v>30</v>
      </c>
      <c r="J217">
        <v>61</v>
      </c>
      <c r="K217">
        <v>1</v>
      </c>
      <c r="L217" s="4">
        <v>3.5000000000000001E-3</v>
      </c>
      <c r="M217">
        <v>2.5000000000000001E-2</v>
      </c>
      <c r="N217" s="4">
        <v>3.5000000000000001E-3</v>
      </c>
      <c r="O217" s="4">
        <v>2.5000000000000001E-2</v>
      </c>
    </row>
    <row r="218" spans="2:15">
      <c r="B218" t="s">
        <v>140</v>
      </c>
      <c r="C218" t="s">
        <v>52</v>
      </c>
      <c r="D218" t="s">
        <v>435</v>
      </c>
      <c r="E218" t="s">
        <v>436</v>
      </c>
      <c r="F218" t="s">
        <v>10</v>
      </c>
      <c r="G218" t="s">
        <v>435</v>
      </c>
      <c r="H218" t="s">
        <v>437</v>
      </c>
      <c r="I218" t="s">
        <v>30</v>
      </c>
      <c r="J218">
        <v>198</v>
      </c>
      <c r="K218">
        <v>4</v>
      </c>
      <c r="L218" s="4">
        <v>3.5000000000000001E-3</v>
      </c>
      <c r="M218">
        <v>2.5000000000000001E-2</v>
      </c>
      <c r="N218" s="4">
        <v>1.4E-2</v>
      </c>
      <c r="O218" s="4">
        <v>0.1</v>
      </c>
    </row>
    <row r="219" spans="2:15">
      <c r="B219" t="s">
        <v>140</v>
      </c>
      <c r="C219" t="s">
        <v>52</v>
      </c>
      <c r="D219" t="s">
        <v>438</v>
      </c>
      <c r="E219" t="s">
        <v>439</v>
      </c>
      <c r="F219" t="s">
        <v>10</v>
      </c>
      <c r="G219" t="s">
        <v>438</v>
      </c>
      <c r="H219" t="s">
        <v>440</v>
      </c>
      <c r="I219" t="s">
        <v>30</v>
      </c>
      <c r="J219">
        <v>1225</v>
      </c>
      <c r="K219">
        <v>105</v>
      </c>
      <c r="L219" s="4">
        <v>3.5000000000000001E-3</v>
      </c>
      <c r="M219">
        <v>2.5000000000000001E-2</v>
      </c>
      <c r="N219" s="4">
        <v>0.36749999999999999</v>
      </c>
      <c r="O219" s="4">
        <v>2.625</v>
      </c>
    </row>
    <row r="220" spans="2:15">
      <c r="B220" t="s">
        <v>140</v>
      </c>
      <c r="C220" t="s">
        <v>52</v>
      </c>
      <c r="D220" t="s">
        <v>441</v>
      </c>
      <c r="E220" t="s">
        <v>442</v>
      </c>
      <c r="F220" t="s">
        <v>10</v>
      </c>
      <c r="G220" t="s">
        <v>441</v>
      </c>
      <c r="H220" t="s">
        <v>443</v>
      </c>
      <c r="I220" t="s">
        <v>30</v>
      </c>
      <c r="J220">
        <v>442</v>
      </c>
      <c r="K220">
        <v>8</v>
      </c>
      <c r="L220" s="4">
        <v>3.5000000000000001E-3</v>
      </c>
      <c r="M220">
        <v>2.5000000000000001E-2</v>
      </c>
      <c r="N220" s="4">
        <v>2.8000000000000001E-2</v>
      </c>
      <c r="O220" s="4">
        <v>0.2</v>
      </c>
    </row>
    <row r="221" spans="2:15">
      <c r="B221" t="s">
        <v>140</v>
      </c>
      <c r="C221" t="s">
        <v>52</v>
      </c>
      <c r="D221" t="s">
        <v>444</v>
      </c>
      <c r="E221" t="s">
        <v>445</v>
      </c>
      <c r="F221" t="s">
        <v>10</v>
      </c>
      <c r="G221" t="s">
        <v>444</v>
      </c>
      <c r="H221" t="s">
        <v>446</v>
      </c>
      <c r="I221" t="s">
        <v>30</v>
      </c>
      <c r="J221">
        <v>124</v>
      </c>
      <c r="K221">
        <v>0</v>
      </c>
      <c r="L221" s="4">
        <v>3.5000000000000001E-3</v>
      </c>
      <c r="M221">
        <v>2.5000000000000001E-2</v>
      </c>
      <c r="N221" s="4">
        <v>0</v>
      </c>
      <c r="O221" s="4">
        <v>0</v>
      </c>
    </row>
    <row r="222" spans="2:15">
      <c r="B222" t="s">
        <v>140</v>
      </c>
      <c r="C222" t="s">
        <v>52</v>
      </c>
      <c r="D222" t="s">
        <v>447</v>
      </c>
      <c r="E222" t="s">
        <v>448</v>
      </c>
      <c r="F222" t="s">
        <v>10</v>
      </c>
      <c r="G222" t="s">
        <v>447</v>
      </c>
      <c r="H222" t="s">
        <v>449</v>
      </c>
      <c r="I222" t="s">
        <v>30</v>
      </c>
      <c r="J222">
        <v>245</v>
      </c>
      <c r="K222">
        <v>17</v>
      </c>
      <c r="L222" s="4">
        <v>3.5000000000000001E-3</v>
      </c>
      <c r="M222">
        <v>2.5000000000000001E-2</v>
      </c>
      <c r="N222" s="4">
        <v>5.9500000000000004E-2</v>
      </c>
      <c r="O222" s="4">
        <v>0.42500000000000004</v>
      </c>
    </row>
    <row r="223" spans="2:15">
      <c r="B223" t="s">
        <v>140</v>
      </c>
      <c r="C223" t="s">
        <v>52</v>
      </c>
      <c r="D223" t="s">
        <v>450</v>
      </c>
      <c r="E223" t="s">
        <v>451</v>
      </c>
      <c r="F223" t="s">
        <v>10</v>
      </c>
      <c r="G223" t="s">
        <v>450</v>
      </c>
      <c r="H223" t="s">
        <v>452</v>
      </c>
      <c r="I223" t="s">
        <v>30</v>
      </c>
      <c r="J223">
        <v>125</v>
      </c>
      <c r="K223">
        <v>16</v>
      </c>
      <c r="L223" s="4">
        <v>3.5000000000000001E-3</v>
      </c>
      <c r="M223">
        <v>2.5000000000000001E-2</v>
      </c>
      <c r="N223" s="4">
        <v>5.6000000000000001E-2</v>
      </c>
      <c r="O223" s="4">
        <v>0.4</v>
      </c>
    </row>
    <row r="224" spans="2:15">
      <c r="B224" t="s">
        <v>140</v>
      </c>
      <c r="C224" t="s">
        <v>52</v>
      </c>
      <c r="D224" t="s">
        <v>453</v>
      </c>
      <c r="E224" t="s">
        <v>454</v>
      </c>
      <c r="F224" t="s">
        <v>10</v>
      </c>
      <c r="G224" t="s">
        <v>453</v>
      </c>
      <c r="H224" t="s">
        <v>455</v>
      </c>
      <c r="I224" t="s">
        <v>30</v>
      </c>
      <c r="J224">
        <v>919</v>
      </c>
      <c r="K224">
        <v>48</v>
      </c>
      <c r="L224" s="4">
        <v>3.5000000000000001E-3</v>
      </c>
      <c r="M224">
        <v>2.5000000000000001E-2</v>
      </c>
      <c r="N224" s="4">
        <v>0.16800000000000001</v>
      </c>
      <c r="O224" s="4">
        <v>1.2000000000000002</v>
      </c>
    </row>
    <row r="225" spans="2:15">
      <c r="B225" t="s">
        <v>140</v>
      </c>
      <c r="C225" t="s">
        <v>52</v>
      </c>
      <c r="D225" t="s">
        <v>456</v>
      </c>
      <c r="E225" t="s">
        <v>457</v>
      </c>
      <c r="F225" t="s">
        <v>10</v>
      </c>
      <c r="G225" t="s">
        <v>456</v>
      </c>
      <c r="H225" t="s">
        <v>458</v>
      </c>
      <c r="I225" t="s">
        <v>30</v>
      </c>
      <c r="J225">
        <v>388</v>
      </c>
      <c r="K225">
        <v>2</v>
      </c>
      <c r="L225" s="4">
        <v>3.5000000000000001E-3</v>
      </c>
      <c r="M225">
        <v>2.5000000000000001E-2</v>
      </c>
      <c r="N225" s="4">
        <v>7.0000000000000001E-3</v>
      </c>
      <c r="O225" s="4">
        <v>0.05</v>
      </c>
    </row>
    <row r="226" spans="2:15">
      <c r="B226" t="s">
        <v>140</v>
      </c>
      <c r="C226" t="s">
        <v>52</v>
      </c>
      <c r="D226" t="s">
        <v>459</v>
      </c>
      <c r="E226" t="s">
        <v>460</v>
      </c>
      <c r="F226" t="s">
        <v>10</v>
      </c>
      <c r="G226" t="s">
        <v>459</v>
      </c>
      <c r="H226" t="s">
        <v>461</v>
      </c>
      <c r="I226" t="s">
        <v>30</v>
      </c>
      <c r="J226">
        <v>311</v>
      </c>
      <c r="K226">
        <v>5</v>
      </c>
      <c r="L226" s="4">
        <v>3.5000000000000001E-3</v>
      </c>
      <c r="M226">
        <v>2.5000000000000001E-2</v>
      </c>
      <c r="N226" s="4">
        <v>1.7500000000000002E-2</v>
      </c>
      <c r="O226" s="4">
        <v>0.125</v>
      </c>
    </row>
    <row r="227" spans="2:15">
      <c r="B227" t="s">
        <v>140</v>
      </c>
      <c r="C227" t="s">
        <v>52</v>
      </c>
      <c r="D227" t="s">
        <v>462</v>
      </c>
      <c r="E227" t="s">
        <v>463</v>
      </c>
      <c r="F227" t="s">
        <v>10</v>
      </c>
      <c r="G227" t="s">
        <v>462</v>
      </c>
      <c r="H227" t="s">
        <v>464</v>
      </c>
      <c r="I227" t="s">
        <v>30</v>
      </c>
      <c r="J227">
        <v>517</v>
      </c>
      <c r="K227">
        <v>89</v>
      </c>
      <c r="L227" s="4">
        <v>3.5000000000000001E-3</v>
      </c>
      <c r="M227">
        <v>2.5000000000000001E-2</v>
      </c>
      <c r="N227" s="4">
        <v>0.3115</v>
      </c>
      <c r="O227" s="4">
        <v>2.2250000000000001</v>
      </c>
    </row>
    <row r="228" spans="2:15">
      <c r="B228" t="s">
        <v>140</v>
      </c>
      <c r="C228" t="s">
        <v>52</v>
      </c>
      <c r="D228" t="s">
        <v>465</v>
      </c>
      <c r="E228" t="s">
        <v>466</v>
      </c>
      <c r="F228" t="s">
        <v>10</v>
      </c>
      <c r="G228" t="s">
        <v>465</v>
      </c>
      <c r="H228" t="s">
        <v>467</v>
      </c>
      <c r="I228" t="s">
        <v>30</v>
      </c>
      <c r="J228">
        <v>86</v>
      </c>
      <c r="K228">
        <v>5</v>
      </c>
      <c r="L228" s="4">
        <v>3.5000000000000001E-3</v>
      </c>
      <c r="M228">
        <v>2.5000000000000001E-2</v>
      </c>
      <c r="N228" s="4">
        <v>1.7500000000000002E-2</v>
      </c>
      <c r="O228" s="4">
        <v>0.125</v>
      </c>
    </row>
    <row r="229" spans="2:15">
      <c r="B229" t="s">
        <v>468</v>
      </c>
      <c r="C229" t="s">
        <v>59</v>
      </c>
      <c r="D229" t="s">
        <v>469</v>
      </c>
      <c r="E229" t="s">
        <v>470</v>
      </c>
      <c r="F229" t="s">
        <v>10</v>
      </c>
      <c r="G229" t="s">
        <v>469</v>
      </c>
      <c r="H229" t="s">
        <v>471</v>
      </c>
      <c r="I229" t="s">
        <v>30</v>
      </c>
      <c r="J229">
        <v>1475</v>
      </c>
      <c r="K229">
        <v>336</v>
      </c>
      <c r="L229" s="4">
        <v>3.5000000000000001E-3</v>
      </c>
      <c r="M229">
        <v>2.5000000000000001E-2</v>
      </c>
      <c r="N229" s="4">
        <v>1.1759999999999999</v>
      </c>
      <c r="O229" s="4">
        <v>8.4</v>
      </c>
    </row>
    <row r="230" spans="2:15">
      <c r="B230" t="s">
        <v>468</v>
      </c>
      <c r="C230" t="s">
        <v>59</v>
      </c>
      <c r="D230" t="s">
        <v>782</v>
      </c>
      <c r="E230" t="s">
        <v>783</v>
      </c>
      <c r="F230" t="s">
        <v>10</v>
      </c>
      <c r="G230" t="s">
        <v>782</v>
      </c>
      <c r="H230" t="s">
        <v>784</v>
      </c>
      <c r="I230" t="s">
        <v>30</v>
      </c>
      <c r="J230">
        <v>626564</v>
      </c>
      <c r="K230">
        <v>40048</v>
      </c>
      <c r="L230" s="4">
        <v>3.5000000000000001E-3</v>
      </c>
      <c r="M230">
        <v>2.5000000000000001E-2</v>
      </c>
      <c r="N230" s="4">
        <v>140.16800000000001</v>
      </c>
      <c r="O230" s="4">
        <v>1001.2</v>
      </c>
    </row>
    <row r="231" spans="2:15">
      <c r="B231" t="s">
        <v>468</v>
      </c>
      <c r="C231" t="s">
        <v>59</v>
      </c>
      <c r="D231" t="s">
        <v>785</v>
      </c>
      <c r="E231" t="s">
        <v>786</v>
      </c>
      <c r="F231" t="s">
        <v>10</v>
      </c>
      <c r="G231" t="s">
        <v>785</v>
      </c>
      <c r="H231" t="s">
        <v>787</v>
      </c>
      <c r="I231" t="s">
        <v>30</v>
      </c>
      <c r="J231">
        <v>531879</v>
      </c>
      <c r="K231">
        <v>35353</v>
      </c>
      <c r="L231" s="4">
        <v>3.5000000000000001E-3</v>
      </c>
      <c r="M231">
        <v>2.5000000000000001E-2</v>
      </c>
      <c r="N231" s="4">
        <v>123.7355</v>
      </c>
      <c r="O231" s="4">
        <v>883.82500000000005</v>
      </c>
    </row>
    <row r="232" spans="2:15">
      <c r="B232" t="s">
        <v>468</v>
      </c>
      <c r="C232" t="s">
        <v>59</v>
      </c>
      <c r="D232" t="s">
        <v>788</v>
      </c>
      <c r="E232" t="s">
        <v>789</v>
      </c>
      <c r="F232" t="s">
        <v>10</v>
      </c>
      <c r="G232" t="s">
        <v>788</v>
      </c>
      <c r="H232" t="s">
        <v>790</v>
      </c>
      <c r="I232" t="s">
        <v>30</v>
      </c>
      <c r="J232">
        <v>616265</v>
      </c>
      <c r="K232">
        <v>36670</v>
      </c>
      <c r="L232" s="4">
        <v>3.5000000000000001E-3</v>
      </c>
      <c r="M232">
        <v>2.5000000000000001E-2</v>
      </c>
      <c r="N232" s="4">
        <v>128.345</v>
      </c>
      <c r="O232" s="4">
        <v>916.75</v>
      </c>
    </row>
    <row r="233" spans="2:15">
      <c r="B233" t="s">
        <v>468</v>
      </c>
      <c r="C233" t="s">
        <v>59</v>
      </c>
      <c r="D233" t="s">
        <v>791</v>
      </c>
      <c r="E233" t="s">
        <v>792</v>
      </c>
      <c r="F233" t="s">
        <v>10</v>
      </c>
      <c r="G233" t="s">
        <v>791</v>
      </c>
      <c r="H233" t="s">
        <v>793</v>
      </c>
      <c r="I233" t="s">
        <v>30</v>
      </c>
      <c r="J233">
        <v>505576</v>
      </c>
      <c r="K233">
        <v>37565</v>
      </c>
      <c r="L233" s="4">
        <v>3.5000000000000001E-3</v>
      </c>
      <c r="M233">
        <v>2.5000000000000001E-2</v>
      </c>
      <c r="N233" s="4">
        <v>131.47749999999999</v>
      </c>
      <c r="O233" s="4">
        <v>939.125</v>
      </c>
    </row>
    <row r="234" spans="2:15">
      <c r="B234" t="s">
        <v>468</v>
      </c>
      <c r="C234" t="s">
        <v>59</v>
      </c>
      <c r="D234" t="s">
        <v>472</v>
      </c>
      <c r="E234" t="s">
        <v>473</v>
      </c>
      <c r="F234" t="s">
        <v>10</v>
      </c>
      <c r="G234" t="s">
        <v>472</v>
      </c>
      <c r="H234" t="s">
        <v>474</v>
      </c>
      <c r="I234" t="s">
        <v>30</v>
      </c>
      <c r="J234">
        <v>432</v>
      </c>
      <c r="K234">
        <v>178</v>
      </c>
      <c r="L234" s="4">
        <v>3.5000000000000001E-3</v>
      </c>
      <c r="M234">
        <v>2.5000000000000001E-2</v>
      </c>
      <c r="N234" s="4">
        <v>0.623</v>
      </c>
      <c r="O234" s="4">
        <v>4.45</v>
      </c>
    </row>
    <row r="235" spans="2:15">
      <c r="B235" t="s">
        <v>468</v>
      </c>
      <c r="C235" t="s">
        <v>59</v>
      </c>
      <c r="D235" t="s">
        <v>475</v>
      </c>
      <c r="E235" t="s">
        <v>476</v>
      </c>
      <c r="F235" t="s">
        <v>10</v>
      </c>
      <c r="G235" t="s">
        <v>475</v>
      </c>
      <c r="H235" t="s">
        <v>477</v>
      </c>
      <c r="I235" t="s">
        <v>30</v>
      </c>
      <c r="J235">
        <v>247</v>
      </c>
      <c r="K235">
        <v>131</v>
      </c>
      <c r="L235" s="4">
        <v>3.5000000000000001E-3</v>
      </c>
      <c r="M235">
        <v>2.5000000000000001E-2</v>
      </c>
      <c r="N235" s="4">
        <v>0.45850000000000002</v>
      </c>
      <c r="O235" s="4">
        <v>3.2750000000000004</v>
      </c>
    </row>
    <row r="236" spans="2:15">
      <c r="B236" t="s">
        <v>468</v>
      </c>
      <c r="C236" t="s">
        <v>59</v>
      </c>
      <c r="D236" t="s">
        <v>478</v>
      </c>
      <c r="E236" t="s">
        <v>479</v>
      </c>
      <c r="F236" t="s">
        <v>10</v>
      </c>
      <c r="G236" t="s">
        <v>478</v>
      </c>
      <c r="H236" t="s">
        <v>480</v>
      </c>
      <c r="I236" t="s">
        <v>30</v>
      </c>
      <c r="J236">
        <v>1600</v>
      </c>
      <c r="K236">
        <v>76</v>
      </c>
      <c r="L236" s="4">
        <v>3.5000000000000001E-3</v>
      </c>
      <c r="M236">
        <v>2.5000000000000001E-2</v>
      </c>
      <c r="N236" s="4">
        <v>0.26600000000000001</v>
      </c>
      <c r="O236" s="4">
        <v>1.9000000000000001</v>
      </c>
    </row>
    <row r="237" spans="2:15">
      <c r="B237" t="s">
        <v>468</v>
      </c>
      <c r="C237" t="s">
        <v>72</v>
      </c>
      <c r="D237" t="s">
        <v>794</v>
      </c>
      <c r="E237" t="s">
        <v>795</v>
      </c>
      <c r="F237" t="s">
        <v>12</v>
      </c>
      <c r="G237" t="s">
        <v>794</v>
      </c>
      <c r="H237" t="s">
        <v>796</v>
      </c>
      <c r="I237" t="s">
        <v>57</v>
      </c>
      <c r="J237">
        <v>43391</v>
      </c>
      <c r="K237">
        <v>191</v>
      </c>
      <c r="L237" s="4">
        <v>0.04</v>
      </c>
      <c r="M237">
        <v>0.1</v>
      </c>
      <c r="N237" s="4">
        <v>1.7356400000000001</v>
      </c>
      <c r="O237" s="4">
        <v>4.3391000000000002</v>
      </c>
    </row>
    <row r="238" spans="2:15">
      <c r="B238" t="s">
        <v>468</v>
      </c>
      <c r="C238" t="s">
        <v>72</v>
      </c>
      <c r="D238" t="s">
        <v>797</v>
      </c>
      <c r="E238" t="s">
        <v>798</v>
      </c>
      <c r="F238" t="s">
        <v>12</v>
      </c>
      <c r="G238" t="s">
        <v>797</v>
      </c>
      <c r="H238" t="s">
        <v>799</v>
      </c>
      <c r="I238" t="s">
        <v>57</v>
      </c>
      <c r="J238">
        <v>14676</v>
      </c>
      <c r="K238">
        <v>25</v>
      </c>
      <c r="L238" s="4">
        <v>0.04</v>
      </c>
      <c r="M238">
        <v>0.1</v>
      </c>
      <c r="N238" s="4">
        <v>0.58704000000000001</v>
      </c>
      <c r="O238" s="4">
        <v>1.4676000000000002</v>
      </c>
    </row>
    <row r="239" spans="2:15">
      <c r="B239" t="s">
        <v>468</v>
      </c>
      <c r="C239" t="s">
        <v>72</v>
      </c>
      <c r="D239" t="s">
        <v>800</v>
      </c>
      <c r="E239" t="s">
        <v>801</v>
      </c>
      <c r="F239" t="s">
        <v>12</v>
      </c>
      <c r="G239" t="s">
        <v>800</v>
      </c>
      <c r="H239" t="s">
        <v>802</v>
      </c>
      <c r="I239" t="s">
        <v>57</v>
      </c>
      <c r="J239">
        <v>313321</v>
      </c>
      <c r="K239">
        <v>3166</v>
      </c>
      <c r="L239" s="4">
        <v>0.04</v>
      </c>
      <c r="M239">
        <v>0.1</v>
      </c>
      <c r="N239" s="4">
        <v>12.53284</v>
      </c>
      <c r="O239" s="4">
        <v>31.332100000000001</v>
      </c>
    </row>
    <row r="240" spans="2:15">
      <c r="B240" t="s">
        <v>468</v>
      </c>
      <c r="C240" t="s">
        <v>72</v>
      </c>
      <c r="D240" t="s">
        <v>803</v>
      </c>
      <c r="E240" t="s">
        <v>804</v>
      </c>
      <c r="F240" t="s">
        <v>12</v>
      </c>
      <c r="G240" t="s">
        <v>803</v>
      </c>
      <c r="H240" t="s">
        <v>805</v>
      </c>
      <c r="I240" t="s">
        <v>57</v>
      </c>
      <c r="J240">
        <v>212325</v>
      </c>
      <c r="K240">
        <v>1757</v>
      </c>
      <c r="L240" s="4">
        <v>0.04</v>
      </c>
      <c r="M240">
        <v>0.1</v>
      </c>
      <c r="N240" s="4">
        <v>8.4930000000000003</v>
      </c>
      <c r="O240" s="4">
        <v>21.232500000000002</v>
      </c>
    </row>
    <row r="241" spans="2:15">
      <c r="B241" t="s">
        <v>468</v>
      </c>
      <c r="C241" t="s">
        <v>72</v>
      </c>
      <c r="D241" t="s">
        <v>806</v>
      </c>
      <c r="E241" t="s">
        <v>807</v>
      </c>
      <c r="F241" t="s">
        <v>12</v>
      </c>
      <c r="G241" t="s">
        <v>806</v>
      </c>
      <c r="H241" t="s">
        <v>808</v>
      </c>
      <c r="I241" t="s">
        <v>57</v>
      </c>
      <c r="J241">
        <v>111855</v>
      </c>
      <c r="K241">
        <v>4164</v>
      </c>
      <c r="L241" s="4">
        <v>0.04</v>
      </c>
      <c r="M241">
        <v>0.1</v>
      </c>
      <c r="N241" s="4">
        <v>4.4741999999999997</v>
      </c>
      <c r="O241" s="4">
        <v>11.185499999999999</v>
      </c>
    </row>
    <row r="242" spans="2:15">
      <c r="B242" t="s">
        <v>468</v>
      </c>
      <c r="C242" t="s">
        <v>72</v>
      </c>
      <c r="D242" t="s">
        <v>809</v>
      </c>
      <c r="E242" t="s">
        <v>810</v>
      </c>
      <c r="F242" t="s">
        <v>12</v>
      </c>
      <c r="G242" t="s">
        <v>809</v>
      </c>
      <c r="H242" t="s">
        <v>811</v>
      </c>
      <c r="I242" t="s">
        <v>57</v>
      </c>
      <c r="J242">
        <v>73212</v>
      </c>
      <c r="K242">
        <v>226</v>
      </c>
      <c r="L242" s="4">
        <v>0.04</v>
      </c>
      <c r="M242">
        <v>0.1</v>
      </c>
      <c r="N242" s="4">
        <v>2.92848</v>
      </c>
      <c r="O242" s="4">
        <v>7.321200000000001</v>
      </c>
    </row>
    <row r="243" spans="2:15">
      <c r="B243" t="s">
        <v>468</v>
      </c>
      <c r="C243" t="s">
        <v>72</v>
      </c>
      <c r="D243" t="s">
        <v>812</v>
      </c>
      <c r="E243" t="s">
        <v>813</v>
      </c>
      <c r="F243" t="s">
        <v>12</v>
      </c>
      <c r="G243" t="s">
        <v>812</v>
      </c>
      <c r="H243" t="s">
        <v>814</v>
      </c>
      <c r="I243" t="s">
        <v>57</v>
      </c>
      <c r="J243">
        <v>17465</v>
      </c>
      <c r="K243">
        <v>12</v>
      </c>
      <c r="L243" s="4">
        <v>0.04</v>
      </c>
      <c r="M243">
        <v>0.1</v>
      </c>
      <c r="N243" s="4">
        <v>0.6986</v>
      </c>
      <c r="O243" s="4">
        <v>1.7464999999999999</v>
      </c>
    </row>
    <row r="244" spans="2:15">
      <c r="B244" t="s">
        <v>468</v>
      </c>
      <c r="C244" t="s">
        <v>72</v>
      </c>
      <c r="D244" t="s">
        <v>815</v>
      </c>
      <c r="E244" t="s">
        <v>816</v>
      </c>
      <c r="F244" t="s">
        <v>12</v>
      </c>
      <c r="G244" t="s">
        <v>815</v>
      </c>
      <c r="H244" t="s">
        <v>817</v>
      </c>
      <c r="I244" t="s">
        <v>57</v>
      </c>
      <c r="J244">
        <v>210703</v>
      </c>
      <c r="K244">
        <v>1904</v>
      </c>
      <c r="L244" s="4">
        <v>0.04</v>
      </c>
      <c r="M244">
        <v>0.1</v>
      </c>
      <c r="N244" s="4">
        <v>8.4281200000000016</v>
      </c>
      <c r="O244" s="4">
        <v>21.070300000000003</v>
      </c>
    </row>
    <row r="245" spans="2:15">
      <c r="B245" t="s">
        <v>468</v>
      </c>
      <c r="C245" t="s">
        <v>72</v>
      </c>
      <c r="D245" t="s">
        <v>818</v>
      </c>
      <c r="E245" t="s">
        <v>819</v>
      </c>
      <c r="F245" t="s">
        <v>12</v>
      </c>
      <c r="G245" t="s">
        <v>818</v>
      </c>
      <c r="H245" t="s">
        <v>820</v>
      </c>
      <c r="I245" t="s">
        <v>57</v>
      </c>
      <c r="J245">
        <v>67717</v>
      </c>
      <c r="K245">
        <v>270</v>
      </c>
      <c r="L245" s="4">
        <v>0.04</v>
      </c>
      <c r="M245">
        <v>0.1</v>
      </c>
      <c r="N245" s="4">
        <v>2.7086799999999998</v>
      </c>
      <c r="O245" s="4">
        <v>6.7717000000000009</v>
      </c>
    </row>
    <row r="246" spans="2:15">
      <c r="B246" t="s">
        <v>468</v>
      </c>
      <c r="C246" t="s">
        <v>72</v>
      </c>
      <c r="D246" t="s">
        <v>821</v>
      </c>
      <c r="E246" t="s">
        <v>822</v>
      </c>
      <c r="F246" t="s">
        <v>12</v>
      </c>
      <c r="G246" t="s">
        <v>821</v>
      </c>
      <c r="H246" t="s">
        <v>823</v>
      </c>
      <c r="I246" t="s">
        <v>57</v>
      </c>
      <c r="J246">
        <v>32951</v>
      </c>
      <c r="K246">
        <v>97</v>
      </c>
      <c r="L246" s="4">
        <v>0.04</v>
      </c>
      <c r="M246">
        <v>0.1</v>
      </c>
      <c r="N246" s="4">
        <v>1.3180399999999999</v>
      </c>
      <c r="O246" s="4">
        <v>3.2951000000000006</v>
      </c>
    </row>
    <row r="247" spans="2:15">
      <c r="B247" t="s">
        <v>468</v>
      </c>
      <c r="C247" t="s">
        <v>72</v>
      </c>
      <c r="D247" t="s">
        <v>824</v>
      </c>
      <c r="E247" t="s">
        <v>825</v>
      </c>
      <c r="F247" t="s">
        <v>12</v>
      </c>
      <c r="G247" t="s">
        <v>824</v>
      </c>
      <c r="H247" t="s">
        <v>826</v>
      </c>
      <c r="I247" t="s">
        <v>57</v>
      </c>
      <c r="J247">
        <v>606886</v>
      </c>
      <c r="K247">
        <v>5918</v>
      </c>
      <c r="L247" s="4">
        <v>0.04</v>
      </c>
      <c r="M247">
        <v>0.1</v>
      </c>
      <c r="N247" s="4">
        <v>24.27544</v>
      </c>
      <c r="O247" s="4">
        <v>60.688600000000008</v>
      </c>
    </row>
    <row r="248" spans="2:15">
      <c r="B248" t="s">
        <v>468</v>
      </c>
      <c r="C248" t="s">
        <v>72</v>
      </c>
      <c r="D248" t="s">
        <v>827</v>
      </c>
      <c r="E248" t="s">
        <v>828</v>
      </c>
      <c r="F248" t="s">
        <v>12</v>
      </c>
      <c r="G248" t="s">
        <v>827</v>
      </c>
      <c r="H248" t="s">
        <v>829</v>
      </c>
      <c r="I248" t="s">
        <v>57</v>
      </c>
      <c r="J248">
        <v>303219</v>
      </c>
      <c r="K248">
        <v>3118</v>
      </c>
      <c r="L248" s="4">
        <v>0.04</v>
      </c>
      <c r="M248">
        <v>0.1</v>
      </c>
      <c r="N248" s="4">
        <v>12.12876</v>
      </c>
      <c r="O248" s="4">
        <v>30.321900000000003</v>
      </c>
    </row>
    <row r="249" spans="2:15">
      <c r="B249" t="s">
        <v>468</v>
      </c>
      <c r="C249" t="s">
        <v>72</v>
      </c>
      <c r="D249" t="s">
        <v>830</v>
      </c>
      <c r="E249" t="s">
        <v>831</v>
      </c>
      <c r="F249" t="s">
        <v>12</v>
      </c>
      <c r="G249" t="s">
        <v>830</v>
      </c>
      <c r="H249" t="s">
        <v>832</v>
      </c>
      <c r="I249" t="s">
        <v>57</v>
      </c>
      <c r="J249">
        <v>75553</v>
      </c>
      <c r="K249">
        <v>2591</v>
      </c>
      <c r="L249" s="4">
        <v>0.04</v>
      </c>
      <c r="M249">
        <v>0.1</v>
      </c>
      <c r="N249" s="4">
        <v>3.0221199999999997</v>
      </c>
      <c r="O249" s="4">
        <v>7.5552999999999999</v>
      </c>
    </row>
    <row r="250" spans="2:15">
      <c r="B250" t="s">
        <v>468</v>
      </c>
      <c r="C250" t="s">
        <v>72</v>
      </c>
      <c r="D250" t="s">
        <v>481</v>
      </c>
      <c r="E250" t="s">
        <v>482</v>
      </c>
      <c r="F250" t="s">
        <v>12</v>
      </c>
      <c r="G250" t="s">
        <v>481</v>
      </c>
      <c r="H250" t="s">
        <v>483</v>
      </c>
      <c r="I250" t="s">
        <v>57</v>
      </c>
      <c r="J250">
        <v>768223</v>
      </c>
      <c r="K250">
        <v>4036</v>
      </c>
      <c r="L250" s="4">
        <v>0.04</v>
      </c>
      <c r="M250">
        <v>0.1</v>
      </c>
      <c r="N250" s="4">
        <v>30.728920000000002</v>
      </c>
      <c r="O250" s="4">
        <v>76.822299999999998</v>
      </c>
    </row>
    <row r="251" spans="2:15">
      <c r="B251" t="s">
        <v>468</v>
      </c>
      <c r="C251" t="s">
        <v>72</v>
      </c>
      <c r="D251" t="s">
        <v>484</v>
      </c>
      <c r="E251" t="s">
        <v>485</v>
      </c>
      <c r="F251" t="s">
        <v>12</v>
      </c>
      <c r="G251" t="s">
        <v>484</v>
      </c>
      <c r="H251" t="s">
        <v>486</v>
      </c>
      <c r="I251" t="s">
        <v>57</v>
      </c>
      <c r="J251">
        <v>129683</v>
      </c>
      <c r="K251">
        <v>350</v>
      </c>
      <c r="L251" s="4">
        <v>0.04</v>
      </c>
      <c r="M251">
        <v>0.1</v>
      </c>
      <c r="N251" s="4">
        <v>5.1873199999999997</v>
      </c>
      <c r="O251" s="4">
        <v>12.968300000000001</v>
      </c>
    </row>
    <row r="252" spans="2:15">
      <c r="B252" t="s">
        <v>468</v>
      </c>
      <c r="C252" t="s">
        <v>72</v>
      </c>
      <c r="D252" t="s">
        <v>487</v>
      </c>
      <c r="E252" t="s">
        <v>488</v>
      </c>
      <c r="F252" t="s">
        <v>11</v>
      </c>
      <c r="G252" t="s">
        <v>833</v>
      </c>
      <c r="H252" t="s">
        <v>834</v>
      </c>
      <c r="I252" t="s">
        <v>57</v>
      </c>
      <c r="J252">
        <v>1</v>
      </c>
      <c r="K252">
        <v>0</v>
      </c>
      <c r="L252" s="4">
        <v>0.04</v>
      </c>
      <c r="M252">
        <v>0.1</v>
      </c>
      <c r="N252" s="4">
        <v>4.0000000000000003E-5</v>
      </c>
      <c r="O252" s="4">
        <v>1E-4</v>
      </c>
    </row>
    <row r="253" spans="2:15">
      <c r="B253" t="s">
        <v>468</v>
      </c>
      <c r="C253" t="s">
        <v>72</v>
      </c>
      <c r="D253" t="s">
        <v>487</v>
      </c>
      <c r="E253" t="s">
        <v>488</v>
      </c>
      <c r="F253" t="s">
        <v>12</v>
      </c>
      <c r="G253" t="s">
        <v>487</v>
      </c>
      <c r="H253" t="s">
        <v>489</v>
      </c>
      <c r="I253" t="s">
        <v>57</v>
      </c>
      <c r="J253">
        <v>6279102</v>
      </c>
      <c r="K253">
        <v>71562</v>
      </c>
      <c r="L253" s="4">
        <v>0.04</v>
      </c>
      <c r="M253">
        <v>0.1</v>
      </c>
      <c r="N253" s="4">
        <v>251.16408000000001</v>
      </c>
      <c r="O253" s="4">
        <v>627.91020000000003</v>
      </c>
    </row>
    <row r="254" spans="2:15">
      <c r="B254" t="s">
        <v>468</v>
      </c>
      <c r="C254" t="s">
        <v>72</v>
      </c>
      <c r="D254" t="s">
        <v>835</v>
      </c>
      <c r="E254" t="s">
        <v>836</v>
      </c>
      <c r="F254" t="s">
        <v>11</v>
      </c>
      <c r="G254" t="s">
        <v>833</v>
      </c>
      <c r="H254" t="s">
        <v>834</v>
      </c>
      <c r="I254" t="s">
        <v>57</v>
      </c>
      <c r="J254">
        <v>1</v>
      </c>
      <c r="K254">
        <v>1</v>
      </c>
      <c r="L254" s="4">
        <v>0.04</v>
      </c>
      <c r="M254">
        <v>0.1</v>
      </c>
      <c r="N254" s="4">
        <v>4.0000000000000003E-5</v>
      </c>
      <c r="O254" s="4">
        <v>1E-4</v>
      </c>
    </row>
    <row r="255" spans="2:15">
      <c r="B255" t="s">
        <v>468</v>
      </c>
      <c r="C255" t="s">
        <v>72</v>
      </c>
      <c r="D255" t="s">
        <v>490</v>
      </c>
      <c r="E255" t="s">
        <v>491</v>
      </c>
      <c r="F255" t="s">
        <v>11</v>
      </c>
      <c r="G255" t="s">
        <v>73</v>
      </c>
      <c r="H255" t="s">
        <v>500</v>
      </c>
      <c r="I255" t="s">
        <v>57</v>
      </c>
      <c r="J255">
        <v>1</v>
      </c>
      <c r="K255">
        <v>0</v>
      </c>
      <c r="L255" s="4">
        <v>0.04</v>
      </c>
      <c r="M255">
        <v>0.1</v>
      </c>
      <c r="N255" s="4">
        <v>4.0000000000000003E-5</v>
      </c>
      <c r="O255" s="4">
        <v>1E-4</v>
      </c>
    </row>
    <row r="256" spans="2:15">
      <c r="B256" t="s">
        <v>468</v>
      </c>
      <c r="C256" t="s">
        <v>72</v>
      </c>
      <c r="D256" t="s">
        <v>490</v>
      </c>
      <c r="E256" t="s">
        <v>491</v>
      </c>
      <c r="F256" t="s">
        <v>12</v>
      </c>
      <c r="G256" t="s">
        <v>490</v>
      </c>
      <c r="H256" t="s">
        <v>492</v>
      </c>
      <c r="I256" t="s">
        <v>57</v>
      </c>
      <c r="J256">
        <v>3330355</v>
      </c>
      <c r="K256">
        <v>39623</v>
      </c>
      <c r="L256" s="4">
        <v>0.04</v>
      </c>
      <c r="M256">
        <v>0.1</v>
      </c>
      <c r="N256" s="4">
        <v>133.21420000000001</v>
      </c>
      <c r="O256" s="4">
        <v>333.03550000000001</v>
      </c>
    </row>
    <row r="257" spans="2:15">
      <c r="B257" t="s">
        <v>468</v>
      </c>
      <c r="C257" t="s">
        <v>72</v>
      </c>
      <c r="D257" t="s">
        <v>493</v>
      </c>
      <c r="E257" t="s">
        <v>494</v>
      </c>
      <c r="F257" t="s">
        <v>12</v>
      </c>
      <c r="G257" t="s">
        <v>493</v>
      </c>
      <c r="H257" t="s">
        <v>495</v>
      </c>
      <c r="I257" t="s">
        <v>57</v>
      </c>
      <c r="J257">
        <v>1999282</v>
      </c>
      <c r="K257">
        <v>85509</v>
      </c>
      <c r="L257" s="4">
        <v>0.04</v>
      </c>
      <c r="M257">
        <v>0.1</v>
      </c>
      <c r="N257" s="4">
        <v>79.971279999999993</v>
      </c>
      <c r="O257" s="4">
        <v>199.9282</v>
      </c>
    </row>
    <row r="258" spans="2:15">
      <c r="B258" t="s">
        <v>468</v>
      </c>
      <c r="C258" t="s">
        <v>616</v>
      </c>
      <c r="D258" t="s">
        <v>837</v>
      </c>
      <c r="E258" t="s">
        <v>838</v>
      </c>
      <c r="F258" t="s">
        <v>10</v>
      </c>
      <c r="G258" t="s">
        <v>837</v>
      </c>
      <c r="H258" t="s">
        <v>839</v>
      </c>
      <c r="I258" t="s">
        <v>30</v>
      </c>
      <c r="J258">
        <v>0</v>
      </c>
      <c r="K258">
        <v>1</v>
      </c>
      <c r="L258" s="4">
        <v>3.5000000000000001E-3</v>
      </c>
      <c r="M258">
        <v>2.5000000000000001E-2</v>
      </c>
      <c r="N258" s="4">
        <v>3.5000000000000001E-3</v>
      </c>
      <c r="O258" s="4">
        <v>2.5000000000000001E-2</v>
      </c>
    </row>
    <row r="259" spans="2:15">
      <c r="B259" t="s">
        <v>468</v>
      </c>
      <c r="C259" t="s">
        <v>616</v>
      </c>
      <c r="D259" t="s">
        <v>840</v>
      </c>
      <c r="E259" t="s">
        <v>841</v>
      </c>
      <c r="F259" t="s">
        <v>10</v>
      </c>
      <c r="G259" t="s">
        <v>840</v>
      </c>
      <c r="H259" t="s">
        <v>842</v>
      </c>
      <c r="I259" t="s">
        <v>30</v>
      </c>
      <c r="J259">
        <v>202863</v>
      </c>
      <c r="K259">
        <v>0</v>
      </c>
      <c r="L259" s="4">
        <v>3.5000000000000001E-3</v>
      </c>
      <c r="M259">
        <v>2.5000000000000001E-2</v>
      </c>
      <c r="N259" s="4">
        <v>0</v>
      </c>
      <c r="O259" s="4">
        <v>0</v>
      </c>
    </row>
    <row r="260" spans="2:15">
      <c r="B260" t="s">
        <v>468</v>
      </c>
      <c r="C260" t="s">
        <v>616</v>
      </c>
      <c r="D260" t="s">
        <v>843</v>
      </c>
      <c r="E260" t="s">
        <v>844</v>
      </c>
      <c r="F260" t="s">
        <v>10</v>
      </c>
      <c r="G260" t="s">
        <v>843</v>
      </c>
      <c r="H260" t="s">
        <v>845</v>
      </c>
      <c r="I260" t="s">
        <v>30</v>
      </c>
      <c r="J260">
        <v>245947</v>
      </c>
      <c r="K260">
        <v>0</v>
      </c>
      <c r="L260" s="4">
        <v>3.5000000000000001E-3</v>
      </c>
      <c r="M260">
        <v>2.5000000000000001E-2</v>
      </c>
      <c r="N260" s="4">
        <v>0</v>
      </c>
      <c r="O260" s="4">
        <v>0</v>
      </c>
    </row>
    <row r="261" spans="2:15">
      <c r="B261" t="s">
        <v>468</v>
      </c>
      <c r="C261" t="s">
        <v>616</v>
      </c>
      <c r="D261" t="s">
        <v>846</v>
      </c>
      <c r="E261" t="s">
        <v>847</v>
      </c>
      <c r="F261" t="s">
        <v>10</v>
      </c>
      <c r="G261" t="s">
        <v>846</v>
      </c>
      <c r="H261" t="s">
        <v>848</v>
      </c>
      <c r="I261" t="s">
        <v>30</v>
      </c>
      <c r="J261">
        <v>275563</v>
      </c>
      <c r="K261">
        <v>1</v>
      </c>
      <c r="L261" s="4">
        <v>3.5000000000000001E-3</v>
      </c>
      <c r="M261">
        <v>2.5000000000000001E-2</v>
      </c>
      <c r="N261" s="4">
        <v>3.5000000000000001E-3</v>
      </c>
      <c r="O261" s="4">
        <v>2.5000000000000001E-2</v>
      </c>
    </row>
    <row r="262" spans="2:15">
      <c r="B262" t="s">
        <v>468</v>
      </c>
      <c r="C262" t="s">
        <v>616</v>
      </c>
      <c r="D262" t="s">
        <v>849</v>
      </c>
      <c r="E262" t="s">
        <v>850</v>
      </c>
      <c r="F262" t="s">
        <v>10</v>
      </c>
      <c r="G262" t="s">
        <v>849</v>
      </c>
      <c r="H262" t="s">
        <v>851</v>
      </c>
      <c r="I262" t="s">
        <v>30</v>
      </c>
      <c r="J262">
        <v>317929</v>
      </c>
      <c r="K262">
        <v>0</v>
      </c>
      <c r="L262" s="4">
        <v>3.5000000000000001E-3</v>
      </c>
      <c r="M262">
        <v>2.5000000000000001E-2</v>
      </c>
      <c r="N262" s="4">
        <v>0</v>
      </c>
      <c r="O262" s="4">
        <v>0</v>
      </c>
    </row>
    <row r="263" spans="2:15">
      <c r="B263" t="s">
        <v>468</v>
      </c>
      <c r="C263" t="s">
        <v>616</v>
      </c>
      <c r="D263" t="s">
        <v>852</v>
      </c>
      <c r="E263" t="s">
        <v>853</v>
      </c>
      <c r="F263" t="s">
        <v>10</v>
      </c>
      <c r="G263" t="s">
        <v>852</v>
      </c>
      <c r="H263" t="s">
        <v>854</v>
      </c>
      <c r="I263" t="s">
        <v>30</v>
      </c>
      <c r="J263">
        <v>241126</v>
      </c>
      <c r="K263">
        <v>920</v>
      </c>
      <c r="L263" s="4">
        <v>3.5000000000000001E-3</v>
      </c>
      <c r="M263">
        <v>2.5000000000000001E-2</v>
      </c>
      <c r="N263" s="4">
        <v>3.22</v>
      </c>
      <c r="O263" s="4">
        <v>23</v>
      </c>
    </row>
    <row r="264" spans="2:15">
      <c r="B264" t="s">
        <v>468</v>
      </c>
      <c r="C264" t="s">
        <v>616</v>
      </c>
      <c r="D264" t="s">
        <v>855</v>
      </c>
      <c r="E264" t="s">
        <v>856</v>
      </c>
      <c r="F264" t="s">
        <v>10</v>
      </c>
      <c r="G264" t="s">
        <v>855</v>
      </c>
      <c r="H264" t="s">
        <v>857</v>
      </c>
      <c r="I264" t="s">
        <v>30</v>
      </c>
      <c r="J264">
        <v>13763</v>
      </c>
      <c r="K264">
        <v>312</v>
      </c>
      <c r="L264" s="4">
        <v>3.5000000000000001E-3</v>
      </c>
      <c r="M264">
        <v>2.5000000000000001E-2</v>
      </c>
      <c r="N264" s="4">
        <v>1.0920000000000001</v>
      </c>
      <c r="O264" s="4">
        <v>7.8000000000000007</v>
      </c>
    </row>
    <row r="265" spans="2:15">
      <c r="B265" t="s">
        <v>468</v>
      </c>
      <c r="C265" t="s">
        <v>616</v>
      </c>
      <c r="D265" t="s">
        <v>858</v>
      </c>
      <c r="E265" t="s">
        <v>859</v>
      </c>
      <c r="F265" t="s">
        <v>10</v>
      </c>
      <c r="G265" t="s">
        <v>858</v>
      </c>
      <c r="H265" t="s">
        <v>860</v>
      </c>
      <c r="I265" t="s">
        <v>30</v>
      </c>
      <c r="J265">
        <v>26606</v>
      </c>
      <c r="K265">
        <v>56</v>
      </c>
      <c r="L265" s="4">
        <v>3.5000000000000001E-3</v>
      </c>
      <c r="M265">
        <v>2.5000000000000001E-2</v>
      </c>
      <c r="N265" s="4">
        <v>0.19600000000000001</v>
      </c>
      <c r="O265" s="4">
        <v>1.4000000000000001</v>
      </c>
    </row>
    <row r="266" spans="2:15">
      <c r="B266" t="s">
        <v>468</v>
      </c>
      <c r="C266" t="s">
        <v>616</v>
      </c>
      <c r="D266" t="s">
        <v>861</v>
      </c>
      <c r="E266" t="s">
        <v>862</v>
      </c>
      <c r="F266" t="s">
        <v>10</v>
      </c>
      <c r="G266" t="s">
        <v>861</v>
      </c>
      <c r="H266" t="s">
        <v>863</v>
      </c>
      <c r="I266" t="s">
        <v>30</v>
      </c>
      <c r="J266">
        <v>1396896</v>
      </c>
      <c r="K266">
        <v>6020</v>
      </c>
      <c r="L266" s="4">
        <v>3.5000000000000001E-3</v>
      </c>
      <c r="M266">
        <v>2.5000000000000001E-2</v>
      </c>
      <c r="N266" s="4">
        <v>21.07</v>
      </c>
      <c r="O266" s="4">
        <v>150.5</v>
      </c>
    </row>
    <row r="267" spans="2:15">
      <c r="B267" t="s">
        <v>468</v>
      </c>
      <c r="C267" t="s">
        <v>864</v>
      </c>
      <c r="D267" t="s">
        <v>865</v>
      </c>
      <c r="E267" t="s">
        <v>866</v>
      </c>
      <c r="F267" t="s">
        <v>10</v>
      </c>
      <c r="G267" t="s">
        <v>865</v>
      </c>
      <c r="H267" t="s">
        <v>867</v>
      </c>
      <c r="I267" t="s">
        <v>30</v>
      </c>
      <c r="J267">
        <v>167710</v>
      </c>
      <c r="K267">
        <v>1036</v>
      </c>
      <c r="L267" s="4">
        <v>3.5000000000000001E-3</v>
      </c>
      <c r="M267">
        <v>2.5000000000000001E-2</v>
      </c>
      <c r="N267" s="4">
        <v>3.6259999999999999</v>
      </c>
      <c r="O267" s="4">
        <v>25.900000000000002</v>
      </c>
    </row>
    <row r="268" spans="2:15">
      <c r="B268" t="s">
        <v>468</v>
      </c>
      <c r="C268" t="s">
        <v>864</v>
      </c>
      <c r="D268" t="s">
        <v>868</v>
      </c>
      <c r="E268" t="s">
        <v>869</v>
      </c>
      <c r="F268" t="s">
        <v>10</v>
      </c>
      <c r="G268" t="s">
        <v>868</v>
      </c>
      <c r="H268" t="s">
        <v>870</v>
      </c>
      <c r="I268" t="s">
        <v>30</v>
      </c>
      <c r="J268">
        <v>559595</v>
      </c>
      <c r="K268">
        <v>9384</v>
      </c>
      <c r="L268" s="4">
        <v>3.5000000000000001E-3</v>
      </c>
      <c r="M268">
        <v>2.5000000000000001E-2</v>
      </c>
      <c r="N268" s="4">
        <v>32.844000000000001</v>
      </c>
      <c r="O268" s="4">
        <v>234.60000000000002</v>
      </c>
    </row>
    <row r="269" spans="2:15">
      <c r="B269" t="s">
        <v>468</v>
      </c>
      <c r="C269" t="s">
        <v>864</v>
      </c>
      <c r="D269" t="s">
        <v>871</v>
      </c>
      <c r="E269" t="s">
        <v>872</v>
      </c>
      <c r="F269" t="s">
        <v>10</v>
      </c>
      <c r="G269" t="s">
        <v>871</v>
      </c>
      <c r="H269" t="s">
        <v>873</v>
      </c>
      <c r="I269" t="s">
        <v>30</v>
      </c>
      <c r="J269">
        <v>449888</v>
      </c>
      <c r="K269">
        <v>3134</v>
      </c>
      <c r="L269" s="4">
        <v>3.5000000000000001E-3</v>
      </c>
      <c r="M269">
        <v>2.5000000000000001E-2</v>
      </c>
      <c r="N269" s="4">
        <v>10.968999999999999</v>
      </c>
      <c r="O269" s="4">
        <v>78.350000000000009</v>
      </c>
    </row>
    <row r="270" spans="2:15">
      <c r="B270" t="s">
        <v>468</v>
      </c>
      <c r="C270" t="s">
        <v>864</v>
      </c>
      <c r="D270" t="s">
        <v>874</v>
      </c>
      <c r="E270" t="s">
        <v>875</v>
      </c>
      <c r="F270" t="s">
        <v>10</v>
      </c>
      <c r="G270" t="s">
        <v>874</v>
      </c>
      <c r="H270" t="s">
        <v>876</v>
      </c>
      <c r="I270" t="s">
        <v>30</v>
      </c>
      <c r="J270">
        <v>449869</v>
      </c>
      <c r="K270">
        <v>7122</v>
      </c>
      <c r="L270" s="4">
        <v>3.5000000000000001E-3</v>
      </c>
      <c r="M270">
        <v>2.5000000000000001E-2</v>
      </c>
      <c r="N270" s="4">
        <v>24.927</v>
      </c>
      <c r="O270" s="4">
        <v>178.05</v>
      </c>
    </row>
    <row r="271" spans="2:15">
      <c r="B271" t="s">
        <v>468</v>
      </c>
      <c r="C271" t="s">
        <v>864</v>
      </c>
      <c r="D271" t="s">
        <v>877</v>
      </c>
      <c r="E271" t="s">
        <v>878</v>
      </c>
      <c r="F271" t="s">
        <v>10</v>
      </c>
      <c r="G271" t="s">
        <v>877</v>
      </c>
      <c r="H271" t="s">
        <v>879</v>
      </c>
      <c r="I271" t="s">
        <v>30</v>
      </c>
      <c r="J271">
        <v>615326</v>
      </c>
      <c r="K271">
        <v>9836</v>
      </c>
      <c r="L271" s="4">
        <v>3.5000000000000001E-3</v>
      </c>
      <c r="M271">
        <v>2.5000000000000001E-2</v>
      </c>
      <c r="N271" s="4">
        <v>34.426000000000002</v>
      </c>
      <c r="O271" s="4">
        <v>245.9</v>
      </c>
    </row>
    <row r="272" spans="2:15">
      <c r="B272" t="s">
        <v>468</v>
      </c>
      <c r="C272" t="s">
        <v>864</v>
      </c>
      <c r="D272" t="s">
        <v>880</v>
      </c>
      <c r="E272" t="s">
        <v>881</v>
      </c>
      <c r="F272" t="s">
        <v>10</v>
      </c>
      <c r="G272" t="s">
        <v>880</v>
      </c>
      <c r="H272" t="s">
        <v>882</v>
      </c>
      <c r="I272" t="s">
        <v>30</v>
      </c>
      <c r="J272">
        <v>446235</v>
      </c>
      <c r="K272">
        <v>7267</v>
      </c>
      <c r="L272" s="4">
        <v>3.5000000000000001E-3</v>
      </c>
      <c r="M272">
        <v>2.5000000000000001E-2</v>
      </c>
      <c r="N272" s="4">
        <v>25.4345</v>
      </c>
      <c r="O272" s="4">
        <v>181.67500000000001</v>
      </c>
    </row>
    <row r="273" spans="2:15">
      <c r="B273" t="s">
        <v>468</v>
      </c>
      <c r="C273" t="s">
        <v>864</v>
      </c>
      <c r="D273" t="s">
        <v>883</v>
      </c>
      <c r="E273" t="s">
        <v>884</v>
      </c>
      <c r="F273" t="s">
        <v>10</v>
      </c>
      <c r="G273" t="s">
        <v>883</v>
      </c>
      <c r="H273" t="s">
        <v>885</v>
      </c>
      <c r="I273" t="s">
        <v>30</v>
      </c>
      <c r="J273">
        <v>6821</v>
      </c>
      <c r="K273">
        <v>33</v>
      </c>
      <c r="L273" s="4">
        <v>3.5000000000000001E-3</v>
      </c>
      <c r="M273">
        <v>2.5000000000000001E-2</v>
      </c>
      <c r="N273" s="4">
        <v>0.11550000000000001</v>
      </c>
      <c r="O273" s="4">
        <v>0.82500000000000007</v>
      </c>
    </row>
    <row r="274" spans="2:15">
      <c r="B274" t="s">
        <v>468</v>
      </c>
      <c r="C274" t="s">
        <v>864</v>
      </c>
      <c r="D274" t="s">
        <v>886</v>
      </c>
      <c r="E274" t="s">
        <v>887</v>
      </c>
      <c r="F274" t="s">
        <v>10</v>
      </c>
      <c r="G274" t="s">
        <v>886</v>
      </c>
      <c r="H274" t="s">
        <v>888</v>
      </c>
      <c r="I274" t="s">
        <v>30</v>
      </c>
      <c r="J274">
        <v>99178</v>
      </c>
      <c r="K274">
        <v>618</v>
      </c>
      <c r="L274" s="4">
        <v>3.5000000000000001E-3</v>
      </c>
      <c r="M274">
        <v>2.5000000000000001E-2</v>
      </c>
      <c r="N274" s="4">
        <v>2.1630000000000003</v>
      </c>
      <c r="O274" s="4">
        <v>15.450000000000001</v>
      </c>
    </row>
    <row r="275" spans="2:15">
      <c r="B275" t="s">
        <v>468</v>
      </c>
      <c r="C275" t="s">
        <v>864</v>
      </c>
      <c r="D275" t="s">
        <v>889</v>
      </c>
      <c r="E275" t="s">
        <v>890</v>
      </c>
      <c r="F275" t="s">
        <v>10</v>
      </c>
      <c r="G275" t="s">
        <v>889</v>
      </c>
      <c r="H275" t="s">
        <v>891</v>
      </c>
      <c r="I275" t="s">
        <v>30</v>
      </c>
      <c r="J275">
        <v>1298716</v>
      </c>
      <c r="K275">
        <v>5221</v>
      </c>
      <c r="L275" s="4">
        <v>3.5000000000000001E-3</v>
      </c>
      <c r="M275">
        <v>2.5000000000000001E-2</v>
      </c>
      <c r="N275" s="4">
        <v>18.273500000000002</v>
      </c>
      <c r="O275" s="4">
        <v>130.52500000000001</v>
      </c>
    </row>
    <row r="276" spans="2:15">
      <c r="B276" t="s">
        <v>468</v>
      </c>
      <c r="C276" t="s">
        <v>864</v>
      </c>
      <c r="D276" t="s">
        <v>892</v>
      </c>
      <c r="E276" t="s">
        <v>893</v>
      </c>
      <c r="F276" t="s">
        <v>10</v>
      </c>
      <c r="G276" t="s">
        <v>892</v>
      </c>
      <c r="H276" t="s">
        <v>894</v>
      </c>
      <c r="I276" t="s">
        <v>30</v>
      </c>
      <c r="J276">
        <v>1455613</v>
      </c>
      <c r="K276">
        <v>5998</v>
      </c>
      <c r="L276" s="4">
        <v>3.5000000000000001E-3</v>
      </c>
      <c r="M276">
        <v>2.5000000000000001E-2</v>
      </c>
      <c r="N276" s="4">
        <v>20.993000000000002</v>
      </c>
      <c r="O276" s="4">
        <v>149.95000000000002</v>
      </c>
    </row>
    <row r="277" spans="2:15">
      <c r="B277" t="s">
        <v>468</v>
      </c>
      <c r="C277" t="s">
        <v>864</v>
      </c>
      <c r="D277" t="s">
        <v>895</v>
      </c>
      <c r="E277" t="s">
        <v>896</v>
      </c>
      <c r="F277" t="s">
        <v>10</v>
      </c>
      <c r="G277" t="s">
        <v>895</v>
      </c>
      <c r="H277" t="s">
        <v>897</v>
      </c>
      <c r="I277" t="s">
        <v>30</v>
      </c>
      <c r="J277">
        <v>1571769</v>
      </c>
      <c r="K277">
        <v>6291</v>
      </c>
      <c r="L277" s="4">
        <v>3.5000000000000001E-3</v>
      </c>
      <c r="M277">
        <v>2.5000000000000001E-2</v>
      </c>
      <c r="N277" s="4">
        <v>22.0185</v>
      </c>
      <c r="O277" s="4">
        <v>157.27500000000001</v>
      </c>
    </row>
    <row r="278" spans="2:15">
      <c r="B278" t="s">
        <v>468</v>
      </c>
      <c r="C278" t="s">
        <v>864</v>
      </c>
      <c r="D278" t="s">
        <v>898</v>
      </c>
      <c r="E278" t="s">
        <v>899</v>
      </c>
      <c r="F278" t="s">
        <v>10</v>
      </c>
      <c r="G278" t="s">
        <v>898</v>
      </c>
      <c r="H278" t="s">
        <v>900</v>
      </c>
      <c r="I278" t="s">
        <v>30</v>
      </c>
      <c r="J278">
        <v>1168003</v>
      </c>
      <c r="K278">
        <v>4591</v>
      </c>
      <c r="L278" s="4">
        <v>3.5000000000000001E-3</v>
      </c>
      <c r="M278">
        <v>2.5000000000000001E-2</v>
      </c>
      <c r="N278" s="4">
        <v>16.0685</v>
      </c>
      <c r="O278" s="4">
        <v>114.77500000000001</v>
      </c>
    </row>
    <row r="279" spans="2:15">
      <c r="B279" t="s">
        <v>468</v>
      </c>
      <c r="C279" t="s">
        <v>81</v>
      </c>
      <c r="D279" t="s">
        <v>901</v>
      </c>
      <c r="E279" t="s">
        <v>902</v>
      </c>
      <c r="F279" t="s">
        <v>10</v>
      </c>
      <c r="G279" t="s">
        <v>901</v>
      </c>
      <c r="H279" t="s">
        <v>903</v>
      </c>
      <c r="I279" t="s">
        <v>30</v>
      </c>
      <c r="J279">
        <v>1119</v>
      </c>
      <c r="K279">
        <v>1</v>
      </c>
      <c r="L279" s="4">
        <v>3.5000000000000001E-3</v>
      </c>
      <c r="M279">
        <v>2.5000000000000001E-2</v>
      </c>
      <c r="N279" s="4">
        <v>3.5000000000000001E-3</v>
      </c>
      <c r="O279" s="4">
        <v>2.5000000000000001E-2</v>
      </c>
    </row>
    <row r="280" spans="2:15">
      <c r="B280" t="s">
        <v>468</v>
      </c>
      <c r="C280" t="s">
        <v>81</v>
      </c>
      <c r="D280" t="s">
        <v>904</v>
      </c>
      <c r="E280" t="s">
        <v>905</v>
      </c>
      <c r="F280" t="s">
        <v>10</v>
      </c>
      <c r="G280" t="s">
        <v>904</v>
      </c>
      <c r="H280" t="s">
        <v>906</v>
      </c>
      <c r="I280" t="s">
        <v>30</v>
      </c>
      <c r="J280">
        <v>2107</v>
      </c>
      <c r="K280">
        <v>5</v>
      </c>
      <c r="L280" s="4">
        <v>3.5000000000000001E-3</v>
      </c>
      <c r="M280">
        <v>2.5000000000000001E-2</v>
      </c>
      <c r="N280" s="4">
        <v>1.7500000000000002E-2</v>
      </c>
      <c r="O280" s="4">
        <v>0.125</v>
      </c>
    </row>
    <row r="281" spans="2:15">
      <c r="B281" t="s">
        <v>468</v>
      </c>
      <c r="C281" t="s">
        <v>81</v>
      </c>
      <c r="D281" t="s">
        <v>907</v>
      </c>
      <c r="E281" t="s">
        <v>908</v>
      </c>
      <c r="F281" t="s">
        <v>10</v>
      </c>
      <c r="G281" t="s">
        <v>907</v>
      </c>
      <c r="H281" t="s">
        <v>909</v>
      </c>
      <c r="I281" t="s">
        <v>30</v>
      </c>
      <c r="J281">
        <v>445</v>
      </c>
      <c r="K281">
        <v>1</v>
      </c>
      <c r="L281" s="4">
        <v>3.5000000000000001E-3</v>
      </c>
      <c r="M281">
        <v>2.5000000000000001E-2</v>
      </c>
      <c r="N281" s="4">
        <v>3.5000000000000001E-3</v>
      </c>
      <c r="O281" s="4">
        <v>2.5000000000000001E-2</v>
      </c>
    </row>
    <row r="282" spans="2:15">
      <c r="B282" t="s">
        <v>468</v>
      </c>
      <c r="C282" t="s">
        <v>81</v>
      </c>
      <c r="D282" t="s">
        <v>910</v>
      </c>
      <c r="E282" t="s">
        <v>911</v>
      </c>
      <c r="F282" t="s">
        <v>10</v>
      </c>
      <c r="G282" t="s">
        <v>910</v>
      </c>
      <c r="H282" t="s">
        <v>912</v>
      </c>
      <c r="I282" t="s">
        <v>30</v>
      </c>
      <c r="J282">
        <v>565</v>
      </c>
      <c r="K282">
        <v>1</v>
      </c>
      <c r="L282" s="4">
        <v>3.5000000000000001E-3</v>
      </c>
      <c r="M282">
        <v>2.5000000000000001E-2</v>
      </c>
      <c r="N282" s="4">
        <v>3.5000000000000001E-3</v>
      </c>
      <c r="O282" s="4">
        <v>2.5000000000000001E-2</v>
      </c>
    </row>
    <row r="283" spans="2:15">
      <c r="B283" t="s">
        <v>468</v>
      </c>
      <c r="C283" t="s">
        <v>81</v>
      </c>
      <c r="D283" t="s">
        <v>913</v>
      </c>
      <c r="E283" t="s">
        <v>914</v>
      </c>
      <c r="F283" t="s">
        <v>10</v>
      </c>
      <c r="G283" t="s">
        <v>913</v>
      </c>
      <c r="H283" t="s">
        <v>915</v>
      </c>
      <c r="I283" t="s">
        <v>30</v>
      </c>
      <c r="J283">
        <v>589867</v>
      </c>
      <c r="K283">
        <v>336</v>
      </c>
      <c r="L283" s="4">
        <v>3.5000000000000001E-3</v>
      </c>
      <c r="M283">
        <v>2.5000000000000001E-2</v>
      </c>
      <c r="N283" s="4">
        <v>1.1759999999999999</v>
      </c>
      <c r="O283" s="4">
        <v>8.4</v>
      </c>
    </row>
    <row r="284" spans="2:15">
      <c r="B284" t="s">
        <v>468</v>
      </c>
      <c r="C284" t="s">
        <v>81</v>
      </c>
      <c r="D284" t="s">
        <v>916</v>
      </c>
      <c r="E284" t="s">
        <v>917</v>
      </c>
      <c r="F284" t="s">
        <v>10</v>
      </c>
      <c r="G284" t="s">
        <v>916</v>
      </c>
      <c r="H284" t="s">
        <v>918</v>
      </c>
      <c r="I284" t="s">
        <v>30</v>
      </c>
      <c r="J284">
        <v>847857</v>
      </c>
      <c r="K284">
        <v>574</v>
      </c>
      <c r="L284" s="4">
        <v>3.5000000000000001E-3</v>
      </c>
      <c r="M284">
        <v>2.5000000000000001E-2</v>
      </c>
      <c r="N284" s="4">
        <v>2.0089999999999999</v>
      </c>
      <c r="O284" s="4">
        <v>14.350000000000001</v>
      </c>
    </row>
    <row r="285" spans="2:15">
      <c r="B285" t="s">
        <v>468</v>
      </c>
      <c r="C285" t="s">
        <v>81</v>
      </c>
      <c r="D285" t="s">
        <v>919</v>
      </c>
      <c r="E285" t="s">
        <v>920</v>
      </c>
      <c r="F285" t="s">
        <v>10</v>
      </c>
      <c r="G285" t="s">
        <v>919</v>
      </c>
      <c r="H285" t="s">
        <v>921</v>
      </c>
      <c r="I285" t="s">
        <v>30</v>
      </c>
      <c r="J285">
        <v>598541</v>
      </c>
      <c r="K285">
        <v>612</v>
      </c>
      <c r="L285" s="4">
        <v>3.5000000000000001E-3</v>
      </c>
      <c r="M285">
        <v>2.5000000000000001E-2</v>
      </c>
      <c r="N285" s="4">
        <v>2.1419999999999999</v>
      </c>
      <c r="O285" s="4">
        <v>15.3</v>
      </c>
    </row>
    <row r="286" spans="2:15">
      <c r="B286" t="s">
        <v>468</v>
      </c>
      <c r="C286" t="s">
        <v>81</v>
      </c>
      <c r="D286" t="s">
        <v>922</v>
      </c>
      <c r="E286" t="s">
        <v>923</v>
      </c>
      <c r="F286" t="s">
        <v>10</v>
      </c>
      <c r="G286" t="s">
        <v>922</v>
      </c>
      <c r="H286" t="s">
        <v>924</v>
      </c>
      <c r="I286" t="s">
        <v>30</v>
      </c>
      <c r="J286">
        <v>656033</v>
      </c>
      <c r="K286">
        <v>703</v>
      </c>
      <c r="L286" s="4">
        <v>3.5000000000000001E-3</v>
      </c>
      <c r="M286">
        <v>2.5000000000000001E-2</v>
      </c>
      <c r="N286" s="4">
        <v>2.4605000000000001</v>
      </c>
      <c r="O286" s="4">
        <v>17.574999999999999</v>
      </c>
    </row>
    <row r="287" spans="2:15">
      <c r="B287" t="s">
        <v>468</v>
      </c>
      <c r="C287" t="s">
        <v>81</v>
      </c>
      <c r="D287" t="s">
        <v>925</v>
      </c>
      <c r="E287" t="s">
        <v>926</v>
      </c>
      <c r="F287" t="s">
        <v>10</v>
      </c>
      <c r="G287" t="s">
        <v>925</v>
      </c>
      <c r="H287" t="s">
        <v>927</v>
      </c>
      <c r="I287" t="s">
        <v>30</v>
      </c>
      <c r="J287">
        <v>630989</v>
      </c>
      <c r="K287">
        <v>17636</v>
      </c>
      <c r="L287" s="4">
        <v>3.5000000000000001E-3</v>
      </c>
      <c r="M287">
        <v>2.5000000000000001E-2</v>
      </c>
      <c r="N287" s="4">
        <v>61.725999999999999</v>
      </c>
      <c r="O287" s="4">
        <v>440.90000000000003</v>
      </c>
    </row>
    <row r="288" spans="2:15">
      <c r="B288" t="s">
        <v>468</v>
      </c>
      <c r="C288" t="s">
        <v>81</v>
      </c>
      <c r="D288" t="s">
        <v>928</v>
      </c>
      <c r="E288" t="s">
        <v>929</v>
      </c>
      <c r="F288" t="s">
        <v>10</v>
      </c>
      <c r="G288" t="s">
        <v>928</v>
      </c>
      <c r="H288" t="s">
        <v>930</v>
      </c>
      <c r="I288" t="s">
        <v>30</v>
      </c>
      <c r="J288">
        <v>1511028</v>
      </c>
      <c r="K288">
        <v>1768</v>
      </c>
      <c r="L288" s="4">
        <v>3.5000000000000001E-3</v>
      </c>
      <c r="M288">
        <v>2.5000000000000001E-2</v>
      </c>
      <c r="N288" s="4">
        <v>6.1879999999999997</v>
      </c>
      <c r="O288" s="4">
        <v>44.2</v>
      </c>
    </row>
    <row r="289" spans="2:15">
      <c r="B289" t="s">
        <v>468</v>
      </c>
      <c r="C289" t="s">
        <v>81</v>
      </c>
      <c r="D289" t="s">
        <v>931</v>
      </c>
      <c r="E289" t="s">
        <v>932</v>
      </c>
      <c r="F289" t="s">
        <v>10</v>
      </c>
      <c r="G289" t="s">
        <v>931</v>
      </c>
      <c r="H289" t="s">
        <v>933</v>
      </c>
      <c r="I289" t="s">
        <v>30</v>
      </c>
      <c r="J289">
        <v>1096987</v>
      </c>
      <c r="K289">
        <v>1280</v>
      </c>
      <c r="L289" s="4">
        <v>3.5000000000000001E-3</v>
      </c>
      <c r="M289">
        <v>2.5000000000000001E-2</v>
      </c>
      <c r="N289" s="4">
        <v>4.4800000000000004</v>
      </c>
      <c r="O289" s="4">
        <v>32</v>
      </c>
    </row>
    <row r="290" spans="2:15">
      <c r="B290" t="s">
        <v>468</v>
      </c>
      <c r="C290" t="s">
        <v>81</v>
      </c>
      <c r="D290" t="s">
        <v>934</v>
      </c>
      <c r="E290" t="s">
        <v>935</v>
      </c>
      <c r="F290" t="s">
        <v>10</v>
      </c>
      <c r="G290" t="s">
        <v>934</v>
      </c>
      <c r="H290" t="s">
        <v>936</v>
      </c>
      <c r="I290" t="s">
        <v>30</v>
      </c>
      <c r="J290">
        <v>1092126</v>
      </c>
      <c r="K290">
        <v>1416</v>
      </c>
      <c r="L290" s="4">
        <v>3.5000000000000001E-3</v>
      </c>
      <c r="M290">
        <v>2.5000000000000001E-2</v>
      </c>
      <c r="N290" s="4">
        <v>4.9560000000000004</v>
      </c>
      <c r="O290" s="4">
        <v>35.4</v>
      </c>
    </row>
    <row r="291" spans="2:15">
      <c r="B291" t="s">
        <v>468</v>
      </c>
      <c r="C291" t="s">
        <v>81</v>
      </c>
      <c r="D291" t="s">
        <v>937</v>
      </c>
      <c r="E291" t="s">
        <v>938</v>
      </c>
      <c r="F291" t="s">
        <v>10</v>
      </c>
      <c r="G291" t="s">
        <v>937</v>
      </c>
      <c r="H291" t="s">
        <v>939</v>
      </c>
      <c r="I291" t="s">
        <v>30</v>
      </c>
      <c r="J291">
        <v>835872</v>
      </c>
      <c r="K291">
        <v>364</v>
      </c>
      <c r="L291" s="4">
        <v>3.5000000000000001E-3</v>
      </c>
      <c r="M291">
        <v>2.5000000000000001E-2</v>
      </c>
      <c r="N291" s="4">
        <v>1.274</v>
      </c>
      <c r="O291" s="4">
        <v>9.1</v>
      </c>
    </row>
    <row r="292" spans="2:15">
      <c r="B292" t="s">
        <v>468</v>
      </c>
      <c r="C292" t="s">
        <v>81</v>
      </c>
      <c r="D292" t="s">
        <v>940</v>
      </c>
      <c r="E292" t="s">
        <v>941</v>
      </c>
      <c r="F292" t="s">
        <v>10</v>
      </c>
      <c r="G292" t="s">
        <v>940</v>
      </c>
      <c r="H292" t="s">
        <v>942</v>
      </c>
      <c r="I292" t="s">
        <v>30</v>
      </c>
      <c r="J292">
        <v>2027398</v>
      </c>
      <c r="K292">
        <v>697</v>
      </c>
      <c r="L292" s="4">
        <v>3.5000000000000001E-3</v>
      </c>
      <c r="M292">
        <v>2.5000000000000001E-2</v>
      </c>
      <c r="N292" s="4">
        <v>2.4395000000000002</v>
      </c>
      <c r="O292" s="4">
        <v>17.425000000000001</v>
      </c>
    </row>
    <row r="293" spans="2:15">
      <c r="B293" t="s">
        <v>468</v>
      </c>
      <c r="C293" t="s">
        <v>81</v>
      </c>
      <c r="D293" t="s">
        <v>943</v>
      </c>
      <c r="E293" t="s">
        <v>944</v>
      </c>
      <c r="F293" t="s">
        <v>10</v>
      </c>
      <c r="G293" t="s">
        <v>943</v>
      </c>
      <c r="H293" t="s">
        <v>945</v>
      </c>
      <c r="I293" t="s">
        <v>30</v>
      </c>
      <c r="J293">
        <v>4927804</v>
      </c>
      <c r="K293">
        <v>1323</v>
      </c>
      <c r="L293" s="4">
        <v>3.5000000000000001E-3</v>
      </c>
      <c r="M293">
        <v>2.5000000000000001E-2</v>
      </c>
      <c r="N293" s="4">
        <v>4.6305000000000005</v>
      </c>
      <c r="O293" s="4">
        <v>33.075000000000003</v>
      </c>
    </row>
    <row r="294" spans="2:15">
      <c r="B294" t="s">
        <v>468</v>
      </c>
      <c r="C294" t="s">
        <v>81</v>
      </c>
      <c r="D294" t="s">
        <v>946</v>
      </c>
      <c r="E294" t="s">
        <v>947</v>
      </c>
      <c r="F294" t="s">
        <v>10</v>
      </c>
      <c r="G294" t="s">
        <v>946</v>
      </c>
      <c r="H294" t="s">
        <v>948</v>
      </c>
      <c r="I294" t="s">
        <v>30</v>
      </c>
      <c r="J294">
        <v>2736272</v>
      </c>
      <c r="K294">
        <v>738</v>
      </c>
      <c r="L294" s="4">
        <v>3.5000000000000001E-3</v>
      </c>
      <c r="M294">
        <v>2.5000000000000001E-2</v>
      </c>
      <c r="N294" s="4">
        <v>2.5830000000000002</v>
      </c>
      <c r="O294" s="4">
        <v>18.45</v>
      </c>
    </row>
    <row r="295" spans="2:15">
      <c r="B295" t="s">
        <v>468</v>
      </c>
      <c r="C295" t="s">
        <v>81</v>
      </c>
      <c r="D295" t="s">
        <v>949</v>
      </c>
      <c r="E295" t="s">
        <v>950</v>
      </c>
      <c r="F295" t="s">
        <v>10</v>
      </c>
      <c r="G295" t="s">
        <v>949</v>
      </c>
      <c r="H295" t="s">
        <v>951</v>
      </c>
      <c r="I295" t="s">
        <v>30</v>
      </c>
      <c r="J295">
        <v>5814</v>
      </c>
      <c r="K295">
        <v>1</v>
      </c>
      <c r="L295" s="4">
        <v>3.5000000000000001E-3</v>
      </c>
      <c r="M295">
        <v>2.5000000000000001E-2</v>
      </c>
      <c r="N295" s="4">
        <v>3.5000000000000001E-3</v>
      </c>
      <c r="O295" s="4">
        <v>2.5000000000000001E-2</v>
      </c>
    </row>
    <row r="296" spans="2:15">
      <c r="B296" t="s">
        <v>468</v>
      </c>
      <c r="C296" t="s">
        <v>81</v>
      </c>
      <c r="D296" t="s">
        <v>952</v>
      </c>
      <c r="E296" t="s">
        <v>953</v>
      </c>
      <c r="F296" t="s">
        <v>10</v>
      </c>
      <c r="G296" t="s">
        <v>952</v>
      </c>
      <c r="H296" t="s">
        <v>954</v>
      </c>
      <c r="I296" t="s">
        <v>30</v>
      </c>
      <c r="J296">
        <v>436</v>
      </c>
      <c r="K296">
        <v>2</v>
      </c>
      <c r="L296" s="4">
        <v>3.5000000000000001E-3</v>
      </c>
      <c r="M296">
        <v>2.5000000000000001E-2</v>
      </c>
      <c r="N296" s="4">
        <v>7.0000000000000001E-3</v>
      </c>
      <c r="O296" s="4">
        <v>0.05</v>
      </c>
    </row>
    <row r="297" spans="2:15">
      <c r="B297" t="s">
        <v>468</v>
      </c>
      <c r="C297" t="s">
        <v>81</v>
      </c>
      <c r="D297" t="s">
        <v>955</v>
      </c>
      <c r="E297" t="s">
        <v>956</v>
      </c>
      <c r="F297" t="s">
        <v>10</v>
      </c>
      <c r="G297" t="s">
        <v>955</v>
      </c>
      <c r="H297" t="s">
        <v>957</v>
      </c>
      <c r="I297" t="s">
        <v>30</v>
      </c>
      <c r="J297">
        <v>1839</v>
      </c>
      <c r="K297">
        <v>2</v>
      </c>
      <c r="L297" s="4">
        <v>3.5000000000000001E-3</v>
      </c>
      <c r="M297">
        <v>2.5000000000000001E-2</v>
      </c>
      <c r="N297" s="4">
        <v>7.0000000000000001E-3</v>
      </c>
      <c r="O297" s="4">
        <v>0.05</v>
      </c>
    </row>
    <row r="298" spans="2:15">
      <c r="B298" t="s">
        <v>468</v>
      </c>
      <c r="C298" t="s">
        <v>81</v>
      </c>
      <c r="D298" t="s">
        <v>958</v>
      </c>
      <c r="E298" t="s">
        <v>959</v>
      </c>
      <c r="F298" t="s">
        <v>10</v>
      </c>
      <c r="G298" t="s">
        <v>958</v>
      </c>
      <c r="H298" t="s">
        <v>960</v>
      </c>
      <c r="I298" t="s">
        <v>30</v>
      </c>
      <c r="J298">
        <v>450</v>
      </c>
      <c r="K298">
        <v>2</v>
      </c>
      <c r="L298" s="4">
        <v>3.5000000000000001E-3</v>
      </c>
      <c r="M298">
        <v>2.5000000000000001E-2</v>
      </c>
      <c r="N298" s="4">
        <v>7.0000000000000001E-3</v>
      </c>
      <c r="O298" s="4">
        <v>0.05</v>
      </c>
    </row>
    <row r="299" spans="2:15">
      <c r="B299" t="s">
        <v>468</v>
      </c>
      <c r="C299" t="s">
        <v>81</v>
      </c>
      <c r="D299" t="s">
        <v>961</v>
      </c>
      <c r="E299" t="s">
        <v>962</v>
      </c>
      <c r="F299" t="s">
        <v>10</v>
      </c>
      <c r="G299" t="s">
        <v>961</v>
      </c>
      <c r="H299" t="s">
        <v>963</v>
      </c>
      <c r="I299" t="s">
        <v>30</v>
      </c>
      <c r="J299">
        <v>0</v>
      </c>
      <c r="K299">
        <v>1</v>
      </c>
      <c r="L299" s="4">
        <v>3.5000000000000001E-3</v>
      </c>
      <c r="M299">
        <v>2.5000000000000001E-2</v>
      </c>
      <c r="N299" s="4">
        <v>3.5000000000000001E-3</v>
      </c>
      <c r="O299" s="4">
        <v>2.5000000000000001E-2</v>
      </c>
    </row>
    <row r="300" spans="2:15">
      <c r="B300" t="s">
        <v>468</v>
      </c>
      <c r="C300" t="s">
        <v>81</v>
      </c>
      <c r="D300" t="s">
        <v>964</v>
      </c>
      <c r="E300" t="s">
        <v>965</v>
      </c>
      <c r="F300" t="s">
        <v>10</v>
      </c>
      <c r="G300" t="s">
        <v>964</v>
      </c>
      <c r="H300" t="s">
        <v>966</v>
      </c>
      <c r="I300" t="s">
        <v>30</v>
      </c>
      <c r="J300">
        <v>678119</v>
      </c>
      <c r="K300">
        <v>0</v>
      </c>
      <c r="L300" s="4">
        <v>3.5000000000000001E-3</v>
      </c>
      <c r="M300">
        <v>2.5000000000000001E-2</v>
      </c>
      <c r="N300" s="4">
        <v>0</v>
      </c>
      <c r="O300" s="4">
        <v>0</v>
      </c>
    </row>
    <row r="301" spans="2:15">
      <c r="B301" t="s">
        <v>468</v>
      </c>
      <c r="C301" t="s">
        <v>81</v>
      </c>
      <c r="D301" t="s">
        <v>967</v>
      </c>
      <c r="E301" t="s">
        <v>968</v>
      </c>
      <c r="F301" t="s">
        <v>10</v>
      </c>
      <c r="G301" t="s">
        <v>967</v>
      </c>
      <c r="H301" t="s">
        <v>969</v>
      </c>
      <c r="I301" t="s">
        <v>30</v>
      </c>
      <c r="J301">
        <v>640131</v>
      </c>
      <c r="K301">
        <v>0</v>
      </c>
      <c r="L301" s="4">
        <v>3.5000000000000001E-3</v>
      </c>
      <c r="M301">
        <v>2.5000000000000001E-2</v>
      </c>
      <c r="N301" s="4">
        <v>0</v>
      </c>
      <c r="O301" s="4">
        <v>0</v>
      </c>
    </row>
    <row r="302" spans="2:15">
      <c r="B302" t="s">
        <v>468</v>
      </c>
      <c r="C302" t="s">
        <v>81</v>
      </c>
      <c r="D302" t="s">
        <v>970</v>
      </c>
      <c r="E302" t="s">
        <v>971</v>
      </c>
      <c r="F302" t="s">
        <v>10</v>
      </c>
      <c r="G302" t="s">
        <v>970</v>
      </c>
      <c r="H302" t="s">
        <v>972</v>
      </c>
      <c r="I302" t="s">
        <v>30</v>
      </c>
      <c r="J302">
        <v>740732</v>
      </c>
      <c r="K302">
        <v>0</v>
      </c>
      <c r="L302" s="4">
        <v>3.5000000000000001E-3</v>
      </c>
      <c r="M302">
        <v>2.5000000000000001E-2</v>
      </c>
      <c r="N302" s="4">
        <v>0</v>
      </c>
      <c r="O302" s="4">
        <v>0</v>
      </c>
    </row>
    <row r="303" spans="2:15">
      <c r="B303" t="s">
        <v>468</v>
      </c>
      <c r="C303" t="s">
        <v>81</v>
      </c>
      <c r="D303" t="s">
        <v>973</v>
      </c>
      <c r="E303" t="s">
        <v>974</v>
      </c>
      <c r="F303" t="s">
        <v>10</v>
      </c>
      <c r="G303" t="s">
        <v>973</v>
      </c>
      <c r="H303" t="s">
        <v>975</v>
      </c>
      <c r="I303" t="s">
        <v>30</v>
      </c>
      <c r="J303">
        <v>662800</v>
      </c>
      <c r="K303">
        <v>0</v>
      </c>
      <c r="L303" s="4">
        <v>3.5000000000000001E-3</v>
      </c>
      <c r="M303">
        <v>2.5000000000000001E-2</v>
      </c>
      <c r="N303" s="4">
        <v>0</v>
      </c>
      <c r="O303" s="4">
        <v>0</v>
      </c>
    </row>
    <row r="304" spans="2:15">
      <c r="B304" t="s">
        <v>468</v>
      </c>
      <c r="C304" t="s">
        <v>81</v>
      </c>
      <c r="D304" t="s">
        <v>976</v>
      </c>
      <c r="E304" t="s">
        <v>977</v>
      </c>
      <c r="F304" t="s">
        <v>10</v>
      </c>
      <c r="G304" t="s">
        <v>976</v>
      </c>
      <c r="H304" t="s">
        <v>978</v>
      </c>
      <c r="I304" t="s">
        <v>30</v>
      </c>
      <c r="J304">
        <v>2538505</v>
      </c>
      <c r="K304">
        <v>3602</v>
      </c>
      <c r="L304" s="4">
        <v>3.5000000000000001E-3</v>
      </c>
      <c r="M304">
        <v>2.5000000000000001E-2</v>
      </c>
      <c r="N304" s="4">
        <v>12.607000000000001</v>
      </c>
      <c r="O304" s="4">
        <v>90.050000000000011</v>
      </c>
    </row>
    <row r="305" spans="2:15">
      <c r="B305" t="s">
        <v>468</v>
      </c>
      <c r="C305" t="s">
        <v>81</v>
      </c>
      <c r="D305" t="s">
        <v>979</v>
      </c>
      <c r="E305" t="s">
        <v>980</v>
      </c>
      <c r="F305" t="s">
        <v>10</v>
      </c>
      <c r="G305" t="s">
        <v>979</v>
      </c>
      <c r="H305" t="s">
        <v>981</v>
      </c>
      <c r="I305" t="s">
        <v>30</v>
      </c>
      <c r="J305">
        <v>1391264</v>
      </c>
      <c r="K305">
        <v>1768</v>
      </c>
      <c r="L305" s="4">
        <v>3.5000000000000001E-3</v>
      </c>
      <c r="M305">
        <v>2.5000000000000001E-2</v>
      </c>
      <c r="N305" s="4">
        <v>6.1879999999999997</v>
      </c>
      <c r="O305" s="4">
        <v>44.2</v>
      </c>
    </row>
    <row r="306" spans="2:15">
      <c r="B306" t="s">
        <v>468</v>
      </c>
      <c r="C306" t="s">
        <v>81</v>
      </c>
      <c r="D306" t="s">
        <v>982</v>
      </c>
      <c r="E306" t="s">
        <v>983</v>
      </c>
      <c r="F306" t="s">
        <v>10</v>
      </c>
      <c r="G306" t="s">
        <v>982</v>
      </c>
      <c r="H306" t="s">
        <v>984</v>
      </c>
      <c r="I306" t="s">
        <v>30</v>
      </c>
      <c r="J306">
        <v>1516608</v>
      </c>
      <c r="K306">
        <v>2754</v>
      </c>
      <c r="L306" s="4">
        <v>3.5000000000000001E-3</v>
      </c>
      <c r="M306">
        <v>2.5000000000000001E-2</v>
      </c>
      <c r="N306" s="4">
        <v>9.6389999999999993</v>
      </c>
      <c r="O306" s="4">
        <v>68.850000000000009</v>
      </c>
    </row>
    <row r="307" spans="2:15">
      <c r="B307" t="s">
        <v>468</v>
      </c>
      <c r="C307" t="s">
        <v>81</v>
      </c>
      <c r="D307" t="s">
        <v>985</v>
      </c>
      <c r="E307" t="s">
        <v>986</v>
      </c>
      <c r="F307" t="s">
        <v>10</v>
      </c>
      <c r="G307" t="s">
        <v>985</v>
      </c>
      <c r="H307" t="s">
        <v>987</v>
      </c>
      <c r="I307" t="s">
        <v>30</v>
      </c>
      <c r="J307">
        <v>1315382</v>
      </c>
      <c r="K307">
        <v>1807</v>
      </c>
      <c r="L307" s="4">
        <v>3.5000000000000001E-3</v>
      </c>
      <c r="M307">
        <v>2.5000000000000001E-2</v>
      </c>
      <c r="N307" s="4">
        <v>6.3245000000000005</v>
      </c>
      <c r="O307" s="4">
        <v>45.175000000000004</v>
      </c>
    </row>
    <row r="308" spans="2:15">
      <c r="B308" t="s">
        <v>468</v>
      </c>
      <c r="C308" t="s">
        <v>81</v>
      </c>
      <c r="D308" t="s">
        <v>988</v>
      </c>
      <c r="E308" t="s">
        <v>989</v>
      </c>
      <c r="F308" t="s">
        <v>10</v>
      </c>
      <c r="G308" t="s">
        <v>988</v>
      </c>
      <c r="H308" t="s">
        <v>990</v>
      </c>
      <c r="I308" t="s">
        <v>30</v>
      </c>
      <c r="J308">
        <v>1143624</v>
      </c>
      <c r="K308">
        <v>503</v>
      </c>
      <c r="L308" s="4">
        <v>3.5000000000000001E-3</v>
      </c>
      <c r="M308">
        <v>2.5000000000000001E-2</v>
      </c>
      <c r="N308" s="4">
        <v>1.7605</v>
      </c>
      <c r="O308" s="4">
        <v>12.575000000000001</v>
      </c>
    </row>
    <row r="309" spans="2:15">
      <c r="B309" t="s">
        <v>468</v>
      </c>
      <c r="C309" t="s">
        <v>81</v>
      </c>
      <c r="D309" t="s">
        <v>991</v>
      </c>
      <c r="E309" t="s">
        <v>992</v>
      </c>
      <c r="F309" t="s">
        <v>10</v>
      </c>
      <c r="G309" t="s">
        <v>991</v>
      </c>
      <c r="H309" t="s">
        <v>993</v>
      </c>
      <c r="I309" t="s">
        <v>30</v>
      </c>
      <c r="J309">
        <v>2719097</v>
      </c>
      <c r="K309">
        <v>754</v>
      </c>
      <c r="L309" s="4">
        <v>3.5000000000000001E-3</v>
      </c>
      <c r="M309">
        <v>2.5000000000000001E-2</v>
      </c>
      <c r="N309" s="4">
        <v>2.6390000000000002</v>
      </c>
      <c r="O309" s="4">
        <v>18.850000000000001</v>
      </c>
    </row>
    <row r="310" spans="2:15">
      <c r="B310" t="s">
        <v>468</v>
      </c>
      <c r="C310" t="s">
        <v>81</v>
      </c>
      <c r="D310" t="s">
        <v>994</v>
      </c>
      <c r="E310" t="s">
        <v>995</v>
      </c>
      <c r="F310" t="s">
        <v>10</v>
      </c>
      <c r="G310" t="s">
        <v>994</v>
      </c>
      <c r="H310" t="s">
        <v>996</v>
      </c>
      <c r="I310" t="s">
        <v>30</v>
      </c>
      <c r="J310">
        <v>1180086</v>
      </c>
      <c r="K310">
        <v>507</v>
      </c>
      <c r="L310" s="4">
        <v>3.5000000000000001E-3</v>
      </c>
      <c r="M310">
        <v>2.5000000000000001E-2</v>
      </c>
      <c r="N310" s="4">
        <v>1.7745</v>
      </c>
      <c r="O310" s="4">
        <v>12.675000000000001</v>
      </c>
    </row>
    <row r="311" spans="2:15">
      <c r="B311" t="s">
        <v>468</v>
      </c>
      <c r="C311" t="s">
        <v>81</v>
      </c>
      <c r="D311" t="s">
        <v>997</v>
      </c>
      <c r="E311" t="s">
        <v>998</v>
      </c>
      <c r="F311" t="s">
        <v>10</v>
      </c>
      <c r="G311" t="s">
        <v>997</v>
      </c>
      <c r="H311" t="s">
        <v>999</v>
      </c>
      <c r="I311" t="s">
        <v>30</v>
      </c>
      <c r="J311">
        <v>3482964</v>
      </c>
      <c r="K311">
        <v>935</v>
      </c>
      <c r="L311" s="4">
        <v>3.5000000000000001E-3</v>
      </c>
      <c r="M311">
        <v>2.5000000000000001E-2</v>
      </c>
      <c r="N311" s="4">
        <v>3.2725</v>
      </c>
      <c r="O311" s="4">
        <v>23.375</v>
      </c>
    </row>
    <row r="312" spans="2:15">
      <c r="B312" t="s">
        <v>468</v>
      </c>
      <c r="C312" t="s">
        <v>81</v>
      </c>
      <c r="D312" t="s">
        <v>1000</v>
      </c>
      <c r="E312" t="s">
        <v>1001</v>
      </c>
      <c r="F312" t="s">
        <v>10</v>
      </c>
      <c r="G312" t="s">
        <v>1000</v>
      </c>
      <c r="H312" t="s">
        <v>1002</v>
      </c>
      <c r="I312" t="s">
        <v>30</v>
      </c>
      <c r="J312">
        <v>808</v>
      </c>
      <c r="K312">
        <v>1</v>
      </c>
      <c r="L312" s="4">
        <v>3.5000000000000001E-3</v>
      </c>
      <c r="M312">
        <v>2.5000000000000001E-2</v>
      </c>
      <c r="N312" s="4">
        <v>3.5000000000000001E-3</v>
      </c>
      <c r="O312" s="4">
        <v>2.5000000000000001E-2</v>
      </c>
    </row>
    <row r="313" spans="2:15">
      <c r="B313" t="s">
        <v>468</v>
      </c>
      <c r="C313" t="s">
        <v>81</v>
      </c>
      <c r="D313" t="s">
        <v>1003</v>
      </c>
      <c r="E313" t="s">
        <v>1004</v>
      </c>
      <c r="F313" t="s">
        <v>10</v>
      </c>
      <c r="G313" t="s">
        <v>1003</v>
      </c>
      <c r="H313" t="s">
        <v>1005</v>
      </c>
      <c r="I313" t="s">
        <v>30</v>
      </c>
      <c r="J313">
        <v>958</v>
      </c>
      <c r="K313">
        <v>3</v>
      </c>
      <c r="L313" s="4">
        <v>3.5000000000000001E-3</v>
      </c>
      <c r="M313">
        <v>2.5000000000000001E-2</v>
      </c>
      <c r="N313" s="4">
        <v>1.0500000000000001E-2</v>
      </c>
      <c r="O313" s="4">
        <v>7.5000000000000011E-2</v>
      </c>
    </row>
    <row r="314" spans="2:15">
      <c r="B314" t="s">
        <v>468</v>
      </c>
      <c r="C314" t="s">
        <v>81</v>
      </c>
      <c r="D314" t="s">
        <v>1006</v>
      </c>
      <c r="E314" t="s">
        <v>1007</v>
      </c>
      <c r="F314" t="s">
        <v>10</v>
      </c>
      <c r="G314" t="s">
        <v>1006</v>
      </c>
      <c r="H314" t="s">
        <v>1008</v>
      </c>
      <c r="I314" t="s">
        <v>30</v>
      </c>
      <c r="J314">
        <v>17378</v>
      </c>
      <c r="K314">
        <v>2</v>
      </c>
      <c r="L314" s="4">
        <v>3.5000000000000001E-3</v>
      </c>
      <c r="M314">
        <v>2.5000000000000001E-2</v>
      </c>
      <c r="N314" s="4">
        <v>7.0000000000000001E-3</v>
      </c>
      <c r="O314" s="4">
        <v>0.05</v>
      </c>
    </row>
    <row r="315" spans="2:15">
      <c r="B315" t="s">
        <v>468</v>
      </c>
      <c r="C315" t="s">
        <v>81</v>
      </c>
      <c r="D315" t="s">
        <v>1009</v>
      </c>
      <c r="E315" t="s">
        <v>1010</v>
      </c>
      <c r="F315" t="s">
        <v>10</v>
      </c>
      <c r="G315" t="s">
        <v>1009</v>
      </c>
      <c r="H315" t="s">
        <v>1011</v>
      </c>
      <c r="I315" t="s">
        <v>30</v>
      </c>
      <c r="J315">
        <v>3027</v>
      </c>
      <c r="K315">
        <v>1</v>
      </c>
      <c r="L315" s="4">
        <v>3.5000000000000001E-3</v>
      </c>
      <c r="M315">
        <v>2.5000000000000001E-2</v>
      </c>
      <c r="N315" s="4">
        <v>3.5000000000000001E-3</v>
      </c>
      <c r="O315" s="4">
        <v>2.5000000000000001E-2</v>
      </c>
    </row>
    <row r="316" spans="2:15">
      <c r="B316" t="s">
        <v>468</v>
      </c>
      <c r="C316" t="s">
        <v>81</v>
      </c>
      <c r="D316" t="s">
        <v>1012</v>
      </c>
      <c r="E316" t="s">
        <v>1013</v>
      </c>
      <c r="F316" t="s">
        <v>10</v>
      </c>
      <c r="G316" t="s">
        <v>1012</v>
      </c>
      <c r="H316" t="s">
        <v>1014</v>
      </c>
      <c r="I316" t="s">
        <v>30</v>
      </c>
      <c r="J316">
        <v>0</v>
      </c>
      <c r="K316">
        <v>1</v>
      </c>
      <c r="L316" s="4">
        <v>3.5000000000000001E-3</v>
      </c>
      <c r="M316">
        <v>2.5000000000000001E-2</v>
      </c>
      <c r="N316" s="4">
        <v>3.5000000000000001E-3</v>
      </c>
      <c r="O316" s="4">
        <v>2.5000000000000001E-2</v>
      </c>
    </row>
    <row r="317" spans="2:15">
      <c r="B317" t="s">
        <v>468</v>
      </c>
      <c r="C317" t="s">
        <v>81</v>
      </c>
      <c r="D317" t="s">
        <v>1015</v>
      </c>
      <c r="E317" t="s">
        <v>1016</v>
      </c>
      <c r="F317" t="s">
        <v>10</v>
      </c>
      <c r="G317" t="s">
        <v>1015</v>
      </c>
      <c r="H317" t="s">
        <v>1017</v>
      </c>
      <c r="I317" t="s">
        <v>30</v>
      </c>
      <c r="J317">
        <v>0</v>
      </c>
      <c r="K317">
        <v>1</v>
      </c>
      <c r="L317" s="4">
        <v>3.5000000000000001E-3</v>
      </c>
      <c r="M317">
        <v>2.5000000000000001E-2</v>
      </c>
      <c r="N317" s="4">
        <v>3.5000000000000001E-3</v>
      </c>
      <c r="O317" s="4">
        <v>2.5000000000000001E-2</v>
      </c>
    </row>
    <row r="318" spans="2:15">
      <c r="B318" t="s">
        <v>468</v>
      </c>
      <c r="C318" t="s">
        <v>81</v>
      </c>
      <c r="D318" t="s">
        <v>1018</v>
      </c>
      <c r="E318" t="s">
        <v>1019</v>
      </c>
      <c r="F318" t="s">
        <v>10</v>
      </c>
      <c r="G318" t="s">
        <v>1018</v>
      </c>
      <c r="H318" t="s">
        <v>1020</v>
      </c>
      <c r="I318" t="s">
        <v>30</v>
      </c>
      <c r="J318">
        <v>0</v>
      </c>
      <c r="K318">
        <v>1</v>
      </c>
      <c r="L318" s="4">
        <v>3.5000000000000001E-3</v>
      </c>
      <c r="M318">
        <v>2.5000000000000001E-2</v>
      </c>
      <c r="N318" s="4">
        <v>3.5000000000000001E-3</v>
      </c>
      <c r="O318" s="4">
        <v>2.5000000000000001E-2</v>
      </c>
    </row>
    <row r="319" spans="2:15">
      <c r="B319" t="s">
        <v>468</v>
      </c>
      <c r="C319" t="s">
        <v>81</v>
      </c>
      <c r="D319" t="s">
        <v>1021</v>
      </c>
      <c r="E319" t="s">
        <v>1022</v>
      </c>
      <c r="F319" t="s">
        <v>10</v>
      </c>
      <c r="G319" t="s">
        <v>1021</v>
      </c>
      <c r="H319" t="s">
        <v>1023</v>
      </c>
      <c r="I319" t="s">
        <v>30</v>
      </c>
      <c r="J319">
        <v>873149</v>
      </c>
      <c r="K319">
        <v>506</v>
      </c>
      <c r="L319" s="4">
        <v>3.5000000000000001E-3</v>
      </c>
      <c r="M319">
        <v>2.5000000000000001E-2</v>
      </c>
      <c r="N319" s="4">
        <v>1.7710000000000001</v>
      </c>
      <c r="O319" s="4">
        <v>12.65</v>
      </c>
    </row>
    <row r="320" spans="2:15">
      <c r="B320" t="s">
        <v>468</v>
      </c>
      <c r="C320" t="s">
        <v>81</v>
      </c>
      <c r="D320" t="s">
        <v>1024</v>
      </c>
      <c r="E320" t="s">
        <v>1025</v>
      </c>
      <c r="F320" t="s">
        <v>10</v>
      </c>
      <c r="G320" t="s">
        <v>1024</v>
      </c>
      <c r="H320" t="s">
        <v>1026</v>
      </c>
      <c r="I320" t="s">
        <v>30</v>
      </c>
      <c r="J320">
        <v>745885</v>
      </c>
      <c r="K320">
        <v>559</v>
      </c>
      <c r="L320" s="4">
        <v>3.5000000000000001E-3</v>
      </c>
      <c r="M320">
        <v>2.5000000000000001E-2</v>
      </c>
      <c r="N320" s="4">
        <v>1.9565000000000001</v>
      </c>
      <c r="O320" s="4">
        <v>13.975000000000001</v>
      </c>
    </row>
    <row r="321" spans="2:15">
      <c r="B321" t="s">
        <v>468</v>
      </c>
      <c r="C321" t="s">
        <v>81</v>
      </c>
      <c r="D321" t="s">
        <v>1027</v>
      </c>
      <c r="E321" t="s">
        <v>1028</v>
      </c>
      <c r="F321" t="s">
        <v>10</v>
      </c>
      <c r="G321" t="s">
        <v>1027</v>
      </c>
      <c r="H321" t="s">
        <v>1029</v>
      </c>
      <c r="I321" t="s">
        <v>30</v>
      </c>
      <c r="J321">
        <v>840260</v>
      </c>
      <c r="K321">
        <v>571</v>
      </c>
      <c r="L321" s="4">
        <v>3.5000000000000001E-3</v>
      </c>
      <c r="M321">
        <v>2.5000000000000001E-2</v>
      </c>
      <c r="N321" s="4">
        <v>1.9984999999999999</v>
      </c>
      <c r="O321" s="4">
        <v>14.275</v>
      </c>
    </row>
    <row r="322" spans="2:15">
      <c r="B322" t="s">
        <v>468</v>
      </c>
      <c r="C322" t="s">
        <v>81</v>
      </c>
      <c r="D322" t="s">
        <v>1030</v>
      </c>
      <c r="E322" t="s">
        <v>1031</v>
      </c>
      <c r="F322" t="s">
        <v>10</v>
      </c>
      <c r="G322" t="s">
        <v>1030</v>
      </c>
      <c r="H322" t="s">
        <v>1032</v>
      </c>
      <c r="I322" t="s">
        <v>30</v>
      </c>
      <c r="J322">
        <v>863870</v>
      </c>
      <c r="K322">
        <v>683</v>
      </c>
      <c r="L322" s="4">
        <v>3.5000000000000001E-3</v>
      </c>
      <c r="M322">
        <v>2.5000000000000001E-2</v>
      </c>
      <c r="N322" s="4">
        <v>2.3904999999999998</v>
      </c>
      <c r="O322" s="4">
        <v>17.074999999999999</v>
      </c>
    </row>
    <row r="323" spans="2:15">
      <c r="B323" t="s">
        <v>468</v>
      </c>
      <c r="C323" t="s">
        <v>81</v>
      </c>
      <c r="D323" t="s">
        <v>1033</v>
      </c>
      <c r="E323" t="s">
        <v>1034</v>
      </c>
      <c r="F323" t="s">
        <v>10</v>
      </c>
      <c r="G323" t="s">
        <v>1033</v>
      </c>
      <c r="H323" t="s">
        <v>1035</v>
      </c>
      <c r="I323" t="s">
        <v>30</v>
      </c>
      <c r="J323">
        <v>2120038</v>
      </c>
      <c r="K323">
        <v>3105</v>
      </c>
      <c r="L323" s="4">
        <v>3.5000000000000001E-3</v>
      </c>
      <c r="M323">
        <v>2.5000000000000001E-2</v>
      </c>
      <c r="N323" s="4">
        <v>10.8675</v>
      </c>
      <c r="O323" s="4">
        <v>77.625</v>
      </c>
    </row>
    <row r="324" spans="2:15">
      <c r="B324" t="s">
        <v>468</v>
      </c>
      <c r="C324" t="s">
        <v>81</v>
      </c>
      <c r="D324" t="s">
        <v>1036</v>
      </c>
      <c r="E324" t="s">
        <v>1037</v>
      </c>
      <c r="F324" t="s">
        <v>10</v>
      </c>
      <c r="G324" t="s">
        <v>1036</v>
      </c>
      <c r="H324" t="s">
        <v>1038</v>
      </c>
      <c r="I324" t="s">
        <v>30</v>
      </c>
      <c r="J324">
        <v>1456699</v>
      </c>
      <c r="K324">
        <v>1914</v>
      </c>
      <c r="L324" s="4">
        <v>3.5000000000000001E-3</v>
      </c>
      <c r="M324">
        <v>2.5000000000000001E-2</v>
      </c>
      <c r="N324" s="4">
        <v>6.6989999999999998</v>
      </c>
      <c r="O324" s="4">
        <v>47.85</v>
      </c>
    </row>
    <row r="325" spans="2:15">
      <c r="B325" t="s">
        <v>468</v>
      </c>
      <c r="C325" t="s">
        <v>81</v>
      </c>
      <c r="D325" t="s">
        <v>1039</v>
      </c>
      <c r="E325" t="s">
        <v>1040</v>
      </c>
      <c r="F325" t="s">
        <v>10</v>
      </c>
      <c r="G325" t="s">
        <v>1039</v>
      </c>
      <c r="H325" t="s">
        <v>1041</v>
      </c>
      <c r="I325" t="s">
        <v>30</v>
      </c>
      <c r="J325">
        <v>1577605</v>
      </c>
      <c r="K325">
        <v>2257</v>
      </c>
      <c r="L325" s="4">
        <v>3.5000000000000001E-3</v>
      </c>
      <c r="M325">
        <v>2.5000000000000001E-2</v>
      </c>
      <c r="N325" s="4">
        <v>7.8994999999999997</v>
      </c>
      <c r="O325" s="4">
        <v>56.425000000000004</v>
      </c>
    </row>
    <row r="326" spans="2:15">
      <c r="B326" t="s">
        <v>468</v>
      </c>
      <c r="C326" t="s">
        <v>81</v>
      </c>
      <c r="D326" t="s">
        <v>1042</v>
      </c>
      <c r="E326" t="s">
        <v>1043</v>
      </c>
      <c r="F326" t="s">
        <v>10</v>
      </c>
      <c r="G326" t="s">
        <v>1042</v>
      </c>
      <c r="H326" t="s">
        <v>1044</v>
      </c>
      <c r="I326" t="s">
        <v>30</v>
      </c>
      <c r="J326">
        <v>1430176</v>
      </c>
      <c r="K326">
        <v>7315</v>
      </c>
      <c r="L326" s="4">
        <v>3.5000000000000001E-3</v>
      </c>
      <c r="M326">
        <v>2.5000000000000001E-2</v>
      </c>
      <c r="N326" s="4">
        <v>25.602499999999999</v>
      </c>
      <c r="O326" s="4">
        <v>182.875</v>
      </c>
    </row>
    <row r="327" spans="2:15">
      <c r="B327" t="s">
        <v>468</v>
      </c>
      <c r="C327" t="s">
        <v>81</v>
      </c>
      <c r="D327" t="s">
        <v>1045</v>
      </c>
      <c r="E327" t="s">
        <v>1046</v>
      </c>
      <c r="F327" t="s">
        <v>10</v>
      </c>
      <c r="G327" t="s">
        <v>1045</v>
      </c>
      <c r="H327" t="s">
        <v>1047</v>
      </c>
      <c r="I327" t="s">
        <v>30</v>
      </c>
      <c r="J327">
        <v>1026891</v>
      </c>
      <c r="K327">
        <v>432</v>
      </c>
      <c r="L327" s="4">
        <v>3.5000000000000001E-3</v>
      </c>
      <c r="M327">
        <v>2.5000000000000001E-2</v>
      </c>
      <c r="N327" s="4">
        <v>1.512</v>
      </c>
      <c r="O327" s="4">
        <v>10.8</v>
      </c>
    </row>
    <row r="328" spans="2:15">
      <c r="B328" t="s">
        <v>468</v>
      </c>
      <c r="C328" t="s">
        <v>81</v>
      </c>
      <c r="D328" t="s">
        <v>1048</v>
      </c>
      <c r="E328" t="s">
        <v>1049</v>
      </c>
      <c r="F328" t="s">
        <v>10</v>
      </c>
      <c r="G328" t="s">
        <v>1048</v>
      </c>
      <c r="H328" t="s">
        <v>1050</v>
      </c>
      <c r="I328" t="s">
        <v>30</v>
      </c>
      <c r="J328">
        <v>2142453</v>
      </c>
      <c r="K328">
        <v>672</v>
      </c>
      <c r="L328" s="4">
        <v>3.5000000000000001E-3</v>
      </c>
      <c r="M328">
        <v>2.5000000000000001E-2</v>
      </c>
      <c r="N328" s="4">
        <v>2.3519999999999999</v>
      </c>
      <c r="O328" s="4">
        <v>16.8</v>
      </c>
    </row>
    <row r="329" spans="2:15">
      <c r="B329" t="s">
        <v>468</v>
      </c>
      <c r="C329" t="s">
        <v>81</v>
      </c>
      <c r="D329" t="s">
        <v>1051</v>
      </c>
      <c r="E329" t="s">
        <v>1052</v>
      </c>
      <c r="F329" t="s">
        <v>10</v>
      </c>
      <c r="G329" t="s">
        <v>1051</v>
      </c>
      <c r="H329" t="s">
        <v>1053</v>
      </c>
      <c r="I329" t="s">
        <v>30</v>
      </c>
      <c r="J329">
        <v>1649002</v>
      </c>
      <c r="K329">
        <v>686</v>
      </c>
      <c r="L329" s="4">
        <v>3.5000000000000001E-3</v>
      </c>
      <c r="M329">
        <v>2.5000000000000001E-2</v>
      </c>
      <c r="N329" s="4">
        <v>2.4010000000000002</v>
      </c>
      <c r="O329" s="4">
        <v>17.150000000000002</v>
      </c>
    </row>
    <row r="330" spans="2:15">
      <c r="B330" t="s">
        <v>468</v>
      </c>
      <c r="C330" t="s">
        <v>81</v>
      </c>
      <c r="D330" t="s">
        <v>1054</v>
      </c>
      <c r="E330" t="s">
        <v>1055</v>
      </c>
      <c r="F330" t="s">
        <v>10</v>
      </c>
      <c r="G330" t="s">
        <v>1054</v>
      </c>
      <c r="H330" t="s">
        <v>1056</v>
      </c>
      <c r="I330" t="s">
        <v>30</v>
      </c>
      <c r="J330">
        <v>916512</v>
      </c>
      <c r="K330">
        <v>410</v>
      </c>
      <c r="L330" s="4">
        <v>3.5000000000000001E-3</v>
      </c>
      <c r="M330">
        <v>2.5000000000000001E-2</v>
      </c>
      <c r="N330" s="4">
        <v>1.4350000000000001</v>
      </c>
      <c r="O330" s="4">
        <v>10.25</v>
      </c>
    </row>
    <row r="331" spans="2:15">
      <c r="B331" t="s">
        <v>468</v>
      </c>
      <c r="C331" t="s">
        <v>81</v>
      </c>
      <c r="D331" t="s">
        <v>1057</v>
      </c>
      <c r="E331" t="s">
        <v>1058</v>
      </c>
      <c r="F331" t="s">
        <v>10</v>
      </c>
      <c r="G331" t="s">
        <v>1057</v>
      </c>
      <c r="H331" t="s">
        <v>1059</v>
      </c>
      <c r="I331" t="s">
        <v>30</v>
      </c>
      <c r="J331">
        <v>1138</v>
      </c>
      <c r="K331">
        <v>1</v>
      </c>
      <c r="L331" s="4">
        <v>3.5000000000000001E-3</v>
      </c>
      <c r="M331">
        <v>2.5000000000000001E-2</v>
      </c>
      <c r="N331" s="4">
        <v>3.5000000000000001E-3</v>
      </c>
      <c r="O331" s="4">
        <v>2.5000000000000001E-2</v>
      </c>
    </row>
    <row r="332" spans="2:15">
      <c r="B332" t="s">
        <v>468</v>
      </c>
      <c r="C332" t="s">
        <v>81</v>
      </c>
      <c r="D332" t="s">
        <v>1060</v>
      </c>
      <c r="E332" t="s">
        <v>1061</v>
      </c>
      <c r="F332" t="s">
        <v>10</v>
      </c>
      <c r="G332" t="s">
        <v>1060</v>
      </c>
      <c r="H332" t="s">
        <v>1062</v>
      </c>
      <c r="I332" t="s">
        <v>30</v>
      </c>
      <c r="J332">
        <v>528</v>
      </c>
      <c r="K332">
        <v>2</v>
      </c>
      <c r="L332" s="4">
        <v>3.5000000000000001E-3</v>
      </c>
      <c r="M332">
        <v>2.5000000000000001E-2</v>
      </c>
      <c r="N332" s="4">
        <v>7.0000000000000001E-3</v>
      </c>
      <c r="O332" s="4">
        <v>0.05</v>
      </c>
    </row>
    <row r="333" spans="2:15">
      <c r="B333" t="s">
        <v>468</v>
      </c>
      <c r="C333" t="s">
        <v>81</v>
      </c>
      <c r="D333" t="s">
        <v>1063</v>
      </c>
      <c r="E333" t="s">
        <v>1064</v>
      </c>
      <c r="F333" t="s">
        <v>10</v>
      </c>
      <c r="G333" t="s">
        <v>1063</v>
      </c>
      <c r="H333" t="s">
        <v>1065</v>
      </c>
      <c r="I333" t="s">
        <v>30</v>
      </c>
      <c r="J333">
        <v>387</v>
      </c>
      <c r="K333">
        <v>3</v>
      </c>
      <c r="L333" s="4">
        <v>3.5000000000000001E-3</v>
      </c>
      <c r="M333">
        <v>2.5000000000000001E-2</v>
      </c>
      <c r="N333" s="4">
        <v>1.0500000000000001E-2</v>
      </c>
      <c r="O333" s="4">
        <v>7.5000000000000011E-2</v>
      </c>
    </row>
    <row r="334" spans="2:15">
      <c r="B334" t="s">
        <v>468</v>
      </c>
      <c r="C334" t="s">
        <v>81</v>
      </c>
      <c r="D334" t="s">
        <v>1066</v>
      </c>
      <c r="E334" t="s">
        <v>1067</v>
      </c>
      <c r="F334" t="s">
        <v>10</v>
      </c>
      <c r="G334" t="s">
        <v>1066</v>
      </c>
      <c r="H334" t="s">
        <v>1068</v>
      </c>
      <c r="I334" t="s">
        <v>30</v>
      </c>
      <c r="J334">
        <v>3466</v>
      </c>
      <c r="K334">
        <v>3</v>
      </c>
      <c r="L334" s="4">
        <v>3.5000000000000001E-3</v>
      </c>
      <c r="M334">
        <v>2.5000000000000001E-2</v>
      </c>
      <c r="N334" s="4">
        <v>1.0500000000000001E-2</v>
      </c>
      <c r="O334" s="4">
        <v>7.5000000000000011E-2</v>
      </c>
    </row>
    <row r="335" spans="2:15">
      <c r="B335" t="s">
        <v>468</v>
      </c>
      <c r="C335" t="s">
        <v>81</v>
      </c>
      <c r="D335" t="s">
        <v>1069</v>
      </c>
      <c r="E335" t="s">
        <v>1070</v>
      </c>
      <c r="F335" t="s">
        <v>10</v>
      </c>
      <c r="G335" t="s">
        <v>1069</v>
      </c>
      <c r="H335" t="s">
        <v>1071</v>
      </c>
      <c r="I335" t="s">
        <v>30</v>
      </c>
      <c r="J335">
        <v>640018</v>
      </c>
      <c r="K335">
        <v>584</v>
      </c>
      <c r="L335" s="4">
        <v>3.5000000000000001E-3</v>
      </c>
      <c r="M335">
        <v>2.5000000000000001E-2</v>
      </c>
      <c r="N335" s="4">
        <v>2.044</v>
      </c>
      <c r="O335" s="4">
        <v>14.600000000000001</v>
      </c>
    </row>
    <row r="336" spans="2:15">
      <c r="B336" t="s">
        <v>468</v>
      </c>
      <c r="C336" t="s">
        <v>81</v>
      </c>
      <c r="D336" t="s">
        <v>1072</v>
      </c>
      <c r="E336" t="s">
        <v>1073</v>
      </c>
      <c r="F336" t="s">
        <v>10</v>
      </c>
      <c r="G336" t="s">
        <v>1072</v>
      </c>
      <c r="H336" t="s">
        <v>1074</v>
      </c>
      <c r="I336" t="s">
        <v>30</v>
      </c>
      <c r="J336">
        <v>719258</v>
      </c>
      <c r="K336">
        <v>1474</v>
      </c>
      <c r="L336" s="4">
        <v>3.5000000000000001E-3</v>
      </c>
      <c r="M336">
        <v>2.5000000000000001E-2</v>
      </c>
      <c r="N336" s="4">
        <v>5.1589999999999998</v>
      </c>
      <c r="O336" s="4">
        <v>36.85</v>
      </c>
    </row>
    <row r="337" spans="2:15">
      <c r="B337" t="s">
        <v>468</v>
      </c>
      <c r="C337" t="s">
        <v>81</v>
      </c>
      <c r="D337" t="s">
        <v>1075</v>
      </c>
      <c r="E337" t="s">
        <v>1076</v>
      </c>
      <c r="F337" t="s">
        <v>10</v>
      </c>
      <c r="G337" t="s">
        <v>1075</v>
      </c>
      <c r="H337" t="s">
        <v>1077</v>
      </c>
      <c r="I337" t="s">
        <v>30</v>
      </c>
      <c r="J337">
        <v>851816</v>
      </c>
      <c r="K337">
        <v>1107</v>
      </c>
      <c r="L337" s="4">
        <v>3.5000000000000001E-3</v>
      </c>
      <c r="M337">
        <v>2.5000000000000001E-2</v>
      </c>
      <c r="N337" s="4">
        <v>3.8745000000000003</v>
      </c>
      <c r="O337" s="4">
        <v>27.675000000000001</v>
      </c>
    </row>
    <row r="338" spans="2:15">
      <c r="B338" t="s">
        <v>468</v>
      </c>
      <c r="C338" t="s">
        <v>81</v>
      </c>
      <c r="D338" t="s">
        <v>1078</v>
      </c>
      <c r="E338" t="s">
        <v>1079</v>
      </c>
      <c r="F338" t="s">
        <v>10</v>
      </c>
      <c r="G338" t="s">
        <v>1078</v>
      </c>
      <c r="H338" t="s">
        <v>1080</v>
      </c>
      <c r="I338" t="s">
        <v>30</v>
      </c>
      <c r="J338">
        <v>830683</v>
      </c>
      <c r="K338">
        <v>1116</v>
      </c>
      <c r="L338" s="4">
        <v>3.5000000000000001E-3</v>
      </c>
      <c r="M338">
        <v>2.5000000000000001E-2</v>
      </c>
      <c r="N338" s="4">
        <v>3.9060000000000001</v>
      </c>
      <c r="O338" s="4">
        <v>27.900000000000002</v>
      </c>
    </row>
    <row r="339" spans="2:15">
      <c r="B339" t="s">
        <v>468</v>
      </c>
      <c r="C339" t="s">
        <v>81</v>
      </c>
      <c r="D339" t="s">
        <v>1081</v>
      </c>
      <c r="E339" t="s">
        <v>1082</v>
      </c>
      <c r="F339" t="s">
        <v>10</v>
      </c>
      <c r="G339" t="s">
        <v>1081</v>
      </c>
      <c r="H339" t="s">
        <v>1083</v>
      </c>
      <c r="I339" t="s">
        <v>30</v>
      </c>
      <c r="J339">
        <v>2311387</v>
      </c>
      <c r="K339">
        <v>2490</v>
      </c>
      <c r="L339" s="4">
        <v>3.5000000000000001E-3</v>
      </c>
      <c r="M339">
        <v>2.5000000000000001E-2</v>
      </c>
      <c r="N339" s="4">
        <v>8.7149999999999999</v>
      </c>
      <c r="O339" s="4">
        <v>62.25</v>
      </c>
    </row>
    <row r="340" spans="2:15">
      <c r="B340" t="s">
        <v>468</v>
      </c>
      <c r="C340" t="s">
        <v>81</v>
      </c>
      <c r="D340" t="s">
        <v>1084</v>
      </c>
      <c r="E340" t="s">
        <v>1085</v>
      </c>
      <c r="F340" t="s">
        <v>10</v>
      </c>
      <c r="G340" t="s">
        <v>1084</v>
      </c>
      <c r="H340" t="s">
        <v>1086</v>
      </c>
      <c r="I340" t="s">
        <v>30</v>
      </c>
      <c r="J340">
        <v>858325</v>
      </c>
      <c r="K340">
        <v>1218</v>
      </c>
      <c r="L340" s="4">
        <v>3.5000000000000001E-3</v>
      </c>
      <c r="M340">
        <v>2.5000000000000001E-2</v>
      </c>
      <c r="N340" s="4">
        <v>4.2629999999999999</v>
      </c>
      <c r="O340" s="4">
        <v>30.450000000000003</v>
      </c>
    </row>
    <row r="341" spans="2:15">
      <c r="B341" t="s">
        <v>468</v>
      </c>
      <c r="C341" t="s">
        <v>81</v>
      </c>
      <c r="D341" t="s">
        <v>1087</v>
      </c>
      <c r="E341" t="s">
        <v>1088</v>
      </c>
      <c r="F341" t="s">
        <v>10</v>
      </c>
      <c r="G341" t="s">
        <v>1087</v>
      </c>
      <c r="H341" t="s">
        <v>1089</v>
      </c>
      <c r="I341" t="s">
        <v>30</v>
      </c>
      <c r="J341">
        <v>1452650</v>
      </c>
      <c r="K341">
        <v>2054</v>
      </c>
      <c r="L341" s="4">
        <v>3.5000000000000001E-3</v>
      </c>
      <c r="M341">
        <v>2.5000000000000001E-2</v>
      </c>
      <c r="N341" s="4">
        <v>7.1890000000000001</v>
      </c>
      <c r="O341" s="4">
        <v>51.35</v>
      </c>
    </row>
    <row r="342" spans="2:15">
      <c r="B342" t="s">
        <v>468</v>
      </c>
      <c r="C342" t="s">
        <v>81</v>
      </c>
      <c r="D342" t="s">
        <v>1090</v>
      </c>
      <c r="E342" t="s">
        <v>1091</v>
      </c>
      <c r="F342" t="s">
        <v>10</v>
      </c>
      <c r="G342" t="s">
        <v>1090</v>
      </c>
      <c r="H342" t="s">
        <v>1092</v>
      </c>
      <c r="I342" t="s">
        <v>30</v>
      </c>
      <c r="J342">
        <v>1487101</v>
      </c>
      <c r="K342">
        <v>2167</v>
      </c>
      <c r="L342" s="4">
        <v>3.5000000000000001E-3</v>
      </c>
      <c r="M342">
        <v>2.5000000000000001E-2</v>
      </c>
      <c r="N342" s="4">
        <v>7.5845000000000002</v>
      </c>
      <c r="O342" s="4">
        <v>54.175000000000004</v>
      </c>
    </row>
    <row r="343" spans="2:15">
      <c r="B343" t="s">
        <v>468</v>
      </c>
      <c r="C343" t="s">
        <v>81</v>
      </c>
      <c r="D343" t="s">
        <v>1093</v>
      </c>
      <c r="E343" t="s">
        <v>1094</v>
      </c>
      <c r="F343" t="s">
        <v>10</v>
      </c>
      <c r="G343" t="s">
        <v>1093</v>
      </c>
      <c r="H343" t="s">
        <v>1095</v>
      </c>
      <c r="I343" t="s">
        <v>30</v>
      </c>
      <c r="J343">
        <v>3</v>
      </c>
      <c r="K343">
        <v>0</v>
      </c>
      <c r="L343" s="4">
        <v>3.5000000000000001E-3</v>
      </c>
      <c r="M343">
        <v>2.5000000000000001E-2</v>
      </c>
      <c r="N343" s="4">
        <v>0</v>
      </c>
      <c r="O343" s="4">
        <v>0</v>
      </c>
    </row>
    <row r="344" spans="2:15">
      <c r="B344" t="s">
        <v>468</v>
      </c>
      <c r="C344" t="s">
        <v>81</v>
      </c>
      <c r="D344" t="s">
        <v>1096</v>
      </c>
      <c r="E344" t="s">
        <v>1097</v>
      </c>
      <c r="F344" t="s">
        <v>10</v>
      </c>
      <c r="G344" t="s">
        <v>1096</v>
      </c>
      <c r="H344" t="s">
        <v>1098</v>
      </c>
      <c r="I344" t="s">
        <v>30</v>
      </c>
      <c r="J344">
        <v>0</v>
      </c>
      <c r="K344">
        <v>2</v>
      </c>
      <c r="L344" s="4">
        <v>3.5000000000000001E-3</v>
      </c>
      <c r="M344">
        <v>2.5000000000000001E-2</v>
      </c>
      <c r="N344" s="4">
        <v>7.0000000000000001E-3</v>
      </c>
      <c r="O344" s="4">
        <v>0.05</v>
      </c>
    </row>
    <row r="345" spans="2:15">
      <c r="B345" t="s">
        <v>468</v>
      </c>
      <c r="C345" t="s">
        <v>81</v>
      </c>
      <c r="D345" t="s">
        <v>1099</v>
      </c>
      <c r="E345" t="s">
        <v>1100</v>
      </c>
      <c r="F345" t="s">
        <v>10</v>
      </c>
      <c r="G345" t="s">
        <v>1099</v>
      </c>
      <c r="H345" t="s">
        <v>1101</v>
      </c>
      <c r="I345" t="s">
        <v>30</v>
      </c>
      <c r="J345">
        <v>1728404</v>
      </c>
      <c r="K345">
        <v>590</v>
      </c>
      <c r="L345" s="4">
        <v>3.5000000000000001E-3</v>
      </c>
      <c r="M345">
        <v>2.5000000000000001E-2</v>
      </c>
      <c r="N345" s="4">
        <v>2.0649999999999999</v>
      </c>
      <c r="O345" s="4">
        <v>14.75</v>
      </c>
    </row>
    <row r="346" spans="2:15">
      <c r="B346" t="s">
        <v>468</v>
      </c>
      <c r="C346" t="s">
        <v>81</v>
      </c>
      <c r="D346" t="s">
        <v>1102</v>
      </c>
      <c r="E346" t="s">
        <v>1103</v>
      </c>
      <c r="F346" t="s">
        <v>10</v>
      </c>
      <c r="G346" t="s">
        <v>1102</v>
      </c>
      <c r="H346" t="s">
        <v>1104</v>
      </c>
      <c r="I346" t="s">
        <v>30</v>
      </c>
      <c r="J346">
        <v>2855508</v>
      </c>
      <c r="K346">
        <v>887</v>
      </c>
      <c r="L346" s="4">
        <v>3.5000000000000001E-3</v>
      </c>
      <c r="M346">
        <v>2.5000000000000001E-2</v>
      </c>
      <c r="N346" s="4">
        <v>3.1045000000000003</v>
      </c>
      <c r="O346" s="4">
        <v>22.175000000000001</v>
      </c>
    </row>
    <row r="347" spans="2:15">
      <c r="B347" t="s">
        <v>468</v>
      </c>
      <c r="C347" t="s">
        <v>81</v>
      </c>
      <c r="D347" t="s">
        <v>1105</v>
      </c>
      <c r="E347" t="s">
        <v>1106</v>
      </c>
      <c r="F347" t="s">
        <v>10</v>
      </c>
      <c r="G347" t="s">
        <v>1105</v>
      </c>
      <c r="H347" t="s">
        <v>1107</v>
      </c>
      <c r="I347" t="s">
        <v>30</v>
      </c>
      <c r="J347">
        <v>2650559</v>
      </c>
      <c r="K347">
        <v>747</v>
      </c>
      <c r="L347" s="4">
        <v>3.5000000000000001E-3</v>
      </c>
      <c r="M347">
        <v>2.5000000000000001E-2</v>
      </c>
      <c r="N347" s="4">
        <v>2.6145</v>
      </c>
      <c r="O347" s="4">
        <v>18.675000000000001</v>
      </c>
    </row>
    <row r="348" spans="2:15">
      <c r="B348" t="s">
        <v>468</v>
      </c>
      <c r="C348" t="s">
        <v>81</v>
      </c>
      <c r="D348" t="s">
        <v>1108</v>
      </c>
      <c r="E348" t="s">
        <v>1109</v>
      </c>
      <c r="F348" t="s">
        <v>10</v>
      </c>
      <c r="G348" t="s">
        <v>1108</v>
      </c>
      <c r="H348" t="s">
        <v>1110</v>
      </c>
      <c r="I348" t="s">
        <v>30</v>
      </c>
      <c r="J348">
        <v>1249699</v>
      </c>
      <c r="K348">
        <v>603</v>
      </c>
      <c r="L348" s="4">
        <v>3.5000000000000001E-3</v>
      </c>
      <c r="M348">
        <v>2.5000000000000001E-2</v>
      </c>
      <c r="N348" s="4">
        <v>2.1105</v>
      </c>
      <c r="O348" s="4">
        <v>15.075000000000001</v>
      </c>
    </row>
    <row r="349" spans="2:15">
      <c r="B349" t="s">
        <v>468</v>
      </c>
      <c r="C349" t="s">
        <v>81</v>
      </c>
      <c r="D349" t="s">
        <v>496</v>
      </c>
      <c r="E349" t="s">
        <v>497</v>
      </c>
      <c r="F349" t="s">
        <v>10</v>
      </c>
      <c r="G349" t="s">
        <v>496</v>
      </c>
      <c r="H349" t="s">
        <v>1111</v>
      </c>
      <c r="I349" t="s">
        <v>30</v>
      </c>
      <c r="J349">
        <v>0</v>
      </c>
      <c r="K349">
        <v>1</v>
      </c>
      <c r="L349" s="4">
        <v>3.5000000000000001E-3</v>
      </c>
      <c r="M349">
        <v>2.5000000000000001E-2</v>
      </c>
      <c r="N349" s="4">
        <v>3.5000000000000001E-3</v>
      </c>
      <c r="O349" s="4">
        <v>2.5000000000000001E-2</v>
      </c>
    </row>
    <row r="350" spans="2:15">
      <c r="B350" t="s">
        <v>468</v>
      </c>
      <c r="C350" t="s">
        <v>81</v>
      </c>
      <c r="D350" t="s">
        <v>498</v>
      </c>
      <c r="E350" t="s">
        <v>499</v>
      </c>
      <c r="F350" t="s">
        <v>10</v>
      </c>
      <c r="G350" t="s">
        <v>498</v>
      </c>
      <c r="H350" t="s">
        <v>1112</v>
      </c>
      <c r="I350" t="s">
        <v>30</v>
      </c>
      <c r="J350">
        <v>1</v>
      </c>
      <c r="K350">
        <v>3</v>
      </c>
      <c r="L350" s="4">
        <v>3.5000000000000001E-3</v>
      </c>
      <c r="M350">
        <v>2.5000000000000001E-2</v>
      </c>
      <c r="N350" s="4">
        <v>1.0500000000000001E-2</v>
      </c>
      <c r="O350" s="4">
        <v>7.5000000000000011E-2</v>
      </c>
    </row>
    <row r="351" spans="2:15">
      <c r="B351" t="s">
        <v>468</v>
      </c>
      <c r="C351" t="s">
        <v>81</v>
      </c>
      <c r="D351" t="s">
        <v>1113</v>
      </c>
      <c r="E351" t="s">
        <v>1114</v>
      </c>
      <c r="F351" t="s">
        <v>10</v>
      </c>
      <c r="G351" t="s">
        <v>1113</v>
      </c>
      <c r="H351" t="s">
        <v>1115</v>
      </c>
      <c r="I351" t="s">
        <v>30</v>
      </c>
      <c r="J351">
        <v>0</v>
      </c>
      <c r="K351">
        <v>1</v>
      </c>
      <c r="L351" s="4">
        <v>3.5000000000000001E-3</v>
      </c>
      <c r="M351">
        <v>2.5000000000000001E-2</v>
      </c>
      <c r="N351" s="4">
        <v>3.5000000000000001E-3</v>
      </c>
      <c r="O351" s="4">
        <v>2.5000000000000001E-2</v>
      </c>
    </row>
    <row r="352" spans="2:15">
      <c r="B352" t="s">
        <v>501</v>
      </c>
      <c r="C352" t="s">
        <v>72</v>
      </c>
      <c r="D352" t="s">
        <v>1116</v>
      </c>
      <c r="E352" t="s">
        <v>1117</v>
      </c>
      <c r="F352" t="s">
        <v>10</v>
      </c>
      <c r="G352" t="s">
        <v>1116</v>
      </c>
      <c r="H352" t="s">
        <v>1118</v>
      </c>
      <c r="I352" t="s">
        <v>30</v>
      </c>
      <c r="J352">
        <v>278218</v>
      </c>
      <c r="K352">
        <v>2036</v>
      </c>
      <c r="L352" s="4">
        <v>3.5000000000000001E-3</v>
      </c>
      <c r="M352">
        <v>2.5000000000000001E-2</v>
      </c>
      <c r="N352" s="4">
        <v>7.1260000000000003</v>
      </c>
      <c r="O352" s="4">
        <v>50.900000000000006</v>
      </c>
    </row>
    <row r="353" spans="2:15">
      <c r="B353" t="s">
        <v>501</v>
      </c>
      <c r="C353" t="s">
        <v>72</v>
      </c>
      <c r="D353" t="s">
        <v>1119</v>
      </c>
      <c r="E353" t="s">
        <v>1120</v>
      </c>
      <c r="F353" t="s">
        <v>10</v>
      </c>
      <c r="G353" t="s">
        <v>1119</v>
      </c>
      <c r="H353" t="s">
        <v>1121</v>
      </c>
      <c r="I353" t="s">
        <v>30</v>
      </c>
      <c r="J353">
        <v>7430647</v>
      </c>
      <c r="K353">
        <v>117496</v>
      </c>
      <c r="L353" s="4">
        <v>3.5000000000000001E-3</v>
      </c>
      <c r="M353">
        <v>2.5000000000000001E-2</v>
      </c>
      <c r="N353" s="4">
        <v>411.23599999999999</v>
      </c>
      <c r="O353" s="4">
        <v>2937.4</v>
      </c>
    </row>
    <row r="354" spans="2:15">
      <c r="B354" t="s">
        <v>501</v>
      </c>
      <c r="C354" t="s">
        <v>72</v>
      </c>
      <c r="D354" t="s">
        <v>1122</v>
      </c>
      <c r="E354" t="s">
        <v>1123</v>
      </c>
      <c r="F354" t="s">
        <v>10</v>
      </c>
      <c r="G354" t="s">
        <v>1122</v>
      </c>
      <c r="H354" t="s">
        <v>1124</v>
      </c>
      <c r="I354" t="s">
        <v>30</v>
      </c>
      <c r="J354">
        <v>247816</v>
      </c>
      <c r="K354">
        <v>1457</v>
      </c>
      <c r="L354" s="4">
        <v>3.5000000000000001E-3</v>
      </c>
      <c r="M354">
        <v>2.5000000000000001E-2</v>
      </c>
      <c r="N354" s="4">
        <v>5.0994999999999999</v>
      </c>
      <c r="O354" s="4">
        <v>36.425000000000004</v>
      </c>
    </row>
    <row r="355" spans="2:15">
      <c r="B355" t="s">
        <v>501</v>
      </c>
      <c r="C355" t="s">
        <v>72</v>
      </c>
      <c r="D355" t="s">
        <v>1125</v>
      </c>
      <c r="E355" t="s">
        <v>1126</v>
      </c>
      <c r="F355" t="s">
        <v>10</v>
      </c>
      <c r="G355" t="s">
        <v>1125</v>
      </c>
      <c r="H355" t="s">
        <v>1127</v>
      </c>
      <c r="I355" t="s">
        <v>30</v>
      </c>
      <c r="J355">
        <v>170742</v>
      </c>
      <c r="K355">
        <v>1223</v>
      </c>
      <c r="L355" s="4">
        <v>3.5000000000000001E-3</v>
      </c>
      <c r="M355">
        <v>2.5000000000000001E-2</v>
      </c>
      <c r="N355" s="4">
        <v>4.2805</v>
      </c>
      <c r="O355" s="4">
        <v>30.575000000000003</v>
      </c>
    </row>
    <row r="356" spans="2:15">
      <c r="B356" t="s">
        <v>501</v>
      </c>
      <c r="C356" t="s">
        <v>72</v>
      </c>
      <c r="D356" t="s">
        <v>1128</v>
      </c>
      <c r="E356" t="s">
        <v>1129</v>
      </c>
      <c r="F356" t="s">
        <v>10</v>
      </c>
      <c r="G356" t="s">
        <v>1128</v>
      </c>
      <c r="H356" t="s">
        <v>1130</v>
      </c>
      <c r="I356" t="s">
        <v>30</v>
      </c>
      <c r="J356">
        <v>176768</v>
      </c>
      <c r="K356">
        <v>580</v>
      </c>
      <c r="L356" s="4">
        <v>3.5000000000000001E-3</v>
      </c>
      <c r="M356">
        <v>2.5000000000000001E-2</v>
      </c>
      <c r="N356" s="4">
        <v>2.0300000000000002</v>
      </c>
      <c r="O356" s="4">
        <v>14.5</v>
      </c>
    </row>
    <row r="357" spans="2:15">
      <c r="B357" t="s">
        <v>501</v>
      </c>
      <c r="C357" t="s">
        <v>72</v>
      </c>
      <c r="D357" t="s">
        <v>1131</v>
      </c>
      <c r="E357" t="s">
        <v>1132</v>
      </c>
      <c r="F357" t="s">
        <v>10</v>
      </c>
      <c r="G357" t="s">
        <v>1131</v>
      </c>
      <c r="H357" t="s">
        <v>1133</v>
      </c>
      <c r="I357" t="s">
        <v>30</v>
      </c>
      <c r="J357">
        <v>310851</v>
      </c>
      <c r="K357">
        <v>1917</v>
      </c>
      <c r="L357" s="4">
        <v>3.5000000000000001E-3</v>
      </c>
      <c r="M357">
        <v>2.5000000000000001E-2</v>
      </c>
      <c r="N357" s="4">
        <v>6.7095000000000002</v>
      </c>
      <c r="O357" s="4">
        <v>47.925000000000004</v>
      </c>
    </row>
    <row r="358" spans="2:15">
      <c r="B358" t="s">
        <v>501</v>
      </c>
      <c r="C358" t="s">
        <v>72</v>
      </c>
      <c r="D358" t="s">
        <v>1134</v>
      </c>
      <c r="E358" t="s">
        <v>1135</v>
      </c>
      <c r="F358" t="s">
        <v>10</v>
      </c>
      <c r="G358" t="s">
        <v>1134</v>
      </c>
      <c r="H358" t="s">
        <v>1136</v>
      </c>
      <c r="I358" t="s">
        <v>30</v>
      </c>
      <c r="J358">
        <v>124158</v>
      </c>
      <c r="K358">
        <v>335</v>
      </c>
      <c r="L358" s="4">
        <v>3.5000000000000001E-3</v>
      </c>
      <c r="M358">
        <v>2.5000000000000001E-2</v>
      </c>
      <c r="N358" s="4">
        <v>1.1725000000000001</v>
      </c>
      <c r="O358" s="4">
        <v>8.375</v>
      </c>
    </row>
    <row r="359" spans="2:15">
      <c r="B359" t="s">
        <v>501</v>
      </c>
      <c r="C359" t="s">
        <v>72</v>
      </c>
      <c r="D359" t="s">
        <v>1137</v>
      </c>
      <c r="E359" t="s">
        <v>1138</v>
      </c>
      <c r="F359" t="s">
        <v>10</v>
      </c>
      <c r="G359" t="s">
        <v>1137</v>
      </c>
      <c r="H359" t="s">
        <v>1139</v>
      </c>
      <c r="I359" t="s">
        <v>30</v>
      </c>
      <c r="J359">
        <v>100702</v>
      </c>
      <c r="K359">
        <v>275</v>
      </c>
      <c r="L359" s="4">
        <v>3.5000000000000001E-3</v>
      </c>
      <c r="M359">
        <v>2.5000000000000001E-2</v>
      </c>
      <c r="N359" s="4">
        <v>0.96250000000000002</v>
      </c>
      <c r="O359" s="4">
        <v>6.875</v>
      </c>
    </row>
    <row r="360" spans="2:15">
      <c r="B360" t="s">
        <v>501</v>
      </c>
      <c r="C360" t="s">
        <v>72</v>
      </c>
      <c r="D360" t="s">
        <v>1140</v>
      </c>
      <c r="E360" t="s">
        <v>1141</v>
      </c>
      <c r="F360" t="s">
        <v>10</v>
      </c>
      <c r="G360" t="s">
        <v>1140</v>
      </c>
      <c r="H360" t="s">
        <v>1142</v>
      </c>
      <c r="I360" t="s">
        <v>30</v>
      </c>
      <c r="J360">
        <v>69</v>
      </c>
      <c r="K360">
        <v>1</v>
      </c>
      <c r="L360" s="4">
        <v>3.5000000000000001E-3</v>
      </c>
      <c r="M360">
        <v>2.5000000000000001E-2</v>
      </c>
      <c r="N360" s="4">
        <v>3.5000000000000001E-3</v>
      </c>
      <c r="O360" s="4">
        <v>2.5000000000000001E-2</v>
      </c>
    </row>
    <row r="361" spans="2:15">
      <c r="B361" t="s">
        <v>501</v>
      </c>
      <c r="C361" t="s">
        <v>72</v>
      </c>
      <c r="D361" t="s">
        <v>1143</v>
      </c>
      <c r="E361" t="s">
        <v>1144</v>
      </c>
      <c r="F361" t="s">
        <v>10</v>
      </c>
      <c r="G361" t="s">
        <v>1143</v>
      </c>
      <c r="H361" t="s">
        <v>1145</v>
      </c>
      <c r="I361" t="s">
        <v>30</v>
      </c>
      <c r="J361">
        <v>84</v>
      </c>
      <c r="K361">
        <v>2</v>
      </c>
      <c r="L361" s="4">
        <v>3.5000000000000001E-3</v>
      </c>
      <c r="M361">
        <v>2.5000000000000001E-2</v>
      </c>
      <c r="N361" s="4">
        <v>7.0000000000000001E-3</v>
      </c>
      <c r="O361" s="4">
        <v>0.05</v>
      </c>
    </row>
    <row r="362" spans="2:15">
      <c r="B362" t="s">
        <v>501</v>
      </c>
      <c r="C362" t="s">
        <v>72</v>
      </c>
      <c r="D362" t="s">
        <v>1146</v>
      </c>
      <c r="E362" t="s">
        <v>1147</v>
      </c>
      <c r="F362" t="s">
        <v>10</v>
      </c>
      <c r="G362" t="s">
        <v>1146</v>
      </c>
      <c r="H362" t="s">
        <v>1148</v>
      </c>
      <c r="I362" t="s">
        <v>30</v>
      </c>
      <c r="J362">
        <v>88</v>
      </c>
      <c r="K362">
        <v>3</v>
      </c>
      <c r="L362" s="4">
        <v>3.5000000000000001E-3</v>
      </c>
      <c r="M362">
        <v>2.5000000000000001E-2</v>
      </c>
      <c r="N362" s="4">
        <v>1.0500000000000001E-2</v>
      </c>
      <c r="O362" s="4">
        <v>7.5000000000000011E-2</v>
      </c>
    </row>
    <row r="363" spans="2:15">
      <c r="B363" t="s">
        <v>501</v>
      </c>
      <c r="C363" t="s">
        <v>72</v>
      </c>
      <c r="D363" t="s">
        <v>1149</v>
      </c>
      <c r="E363" t="s">
        <v>1150</v>
      </c>
      <c r="F363" t="s">
        <v>10</v>
      </c>
      <c r="G363" t="s">
        <v>1149</v>
      </c>
      <c r="H363" t="s">
        <v>1151</v>
      </c>
      <c r="I363" t="s">
        <v>30</v>
      </c>
      <c r="J363">
        <v>278</v>
      </c>
      <c r="K363">
        <v>10</v>
      </c>
      <c r="L363" s="4">
        <v>3.5000000000000001E-3</v>
      </c>
      <c r="M363">
        <v>2.5000000000000001E-2</v>
      </c>
      <c r="N363" s="4">
        <v>3.5000000000000003E-2</v>
      </c>
      <c r="O363" s="4">
        <v>0.25</v>
      </c>
    </row>
    <row r="364" spans="2:15">
      <c r="B364" t="s">
        <v>501</v>
      </c>
      <c r="C364" t="s">
        <v>72</v>
      </c>
      <c r="D364" t="s">
        <v>1152</v>
      </c>
      <c r="E364" t="s">
        <v>1153</v>
      </c>
      <c r="F364" t="s">
        <v>10</v>
      </c>
      <c r="G364" t="s">
        <v>1152</v>
      </c>
      <c r="H364" t="s">
        <v>1154</v>
      </c>
      <c r="I364" t="s">
        <v>30</v>
      </c>
      <c r="J364">
        <v>55921</v>
      </c>
      <c r="K364">
        <v>852</v>
      </c>
      <c r="L364" s="4">
        <v>3.5000000000000001E-3</v>
      </c>
      <c r="M364">
        <v>2.5000000000000001E-2</v>
      </c>
      <c r="N364" s="4">
        <v>2.9820000000000002</v>
      </c>
      <c r="O364" s="4">
        <v>21.3</v>
      </c>
    </row>
    <row r="365" spans="2:15">
      <c r="B365" t="s">
        <v>501</v>
      </c>
      <c r="C365" t="s">
        <v>72</v>
      </c>
      <c r="D365" t="s">
        <v>1155</v>
      </c>
      <c r="E365" t="s">
        <v>1156</v>
      </c>
      <c r="F365" t="s">
        <v>10</v>
      </c>
      <c r="G365" t="s">
        <v>1155</v>
      </c>
      <c r="H365" t="s">
        <v>1157</v>
      </c>
      <c r="I365" t="s">
        <v>30</v>
      </c>
      <c r="J365">
        <v>101254</v>
      </c>
      <c r="K365">
        <v>552</v>
      </c>
      <c r="L365" s="4">
        <v>3.5000000000000001E-3</v>
      </c>
      <c r="M365">
        <v>2.5000000000000001E-2</v>
      </c>
      <c r="N365" s="4">
        <v>1.9319999999999999</v>
      </c>
      <c r="O365" s="4">
        <v>13.8</v>
      </c>
    </row>
    <row r="366" spans="2:15">
      <c r="B366" t="s">
        <v>501</v>
      </c>
      <c r="C366" t="s">
        <v>72</v>
      </c>
      <c r="D366" t="s">
        <v>1158</v>
      </c>
      <c r="E366" t="s">
        <v>1159</v>
      </c>
      <c r="F366" t="s">
        <v>10</v>
      </c>
      <c r="G366" t="s">
        <v>1158</v>
      </c>
      <c r="H366" t="s">
        <v>1160</v>
      </c>
      <c r="I366" t="s">
        <v>30</v>
      </c>
      <c r="J366">
        <v>45425</v>
      </c>
      <c r="K366">
        <v>232</v>
      </c>
      <c r="L366" s="4">
        <v>3.5000000000000001E-3</v>
      </c>
      <c r="M366">
        <v>2.5000000000000001E-2</v>
      </c>
      <c r="N366" s="4">
        <v>0.81200000000000006</v>
      </c>
      <c r="O366" s="4">
        <v>5.8000000000000007</v>
      </c>
    </row>
    <row r="367" spans="2:15">
      <c r="B367" t="s">
        <v>501</v>
      </c>
      <c r="C367" t="s">
        <v>72</v>
      </c>
      <c r="D367" t="s">
        <v>1161</v>
      </c>
      <c r="E367" t="s">
        <v>1162</v>
      </c>
      <c r="F367" t="s">
        <v>10</v>
      </c>
      <c r="G367" t="s">
        <v>1161</v>
      </c>
      <c r="H367" t="s">
        <v>1163</v>
      </c>
      <c r="I367" t="s">
        <v>30</v>
      </c>
      <c r="J367">
        <v>66318</v>
      </c>
      <c r="K367">
        <v>807</v>
      </c>
      <c r="L367" s="4">
        <v>3.5000000000000001E-3</v>
      </c>
      <c r="M367">
        <v>2.5000000000000001E-2</v>
      </c>
      <c r="N367" s="4">
        <v>2.8245</v>
      </c>
      <c r="O367" s="4">
        <v>20.175000000000001</v>
      </c>
    </row>
    <row r="368" spans="2:15">
      <c r="B368" t="s">
        <v>501</v>
      </c>
      <c r="C368" t="s">
        <v>52</v>
      </c>
      <c r="D368" t="s">
        <v>1164</v>
      </c>
      <c r="E368" t="s">
        <v>1165</v>
      </c>
      <c r="F368" t="s">
        <v>10</v>
      </c>
      <c r="G368" t="s">
        <v>1164</v>
      </c>
      <c r="H368" t="s">
        <v>1166</v>
      </c>
      <c r="I368" t="s">
        <v>30</v>
      </c>
      <c r="J368">
        <v>493007</v>
      </c>
      <c r="K368">
        <v>6627</v>
      </c>
      <c r="L368" s="4">
        <v>3.5000000000000001E-3</v>
      </c>
      <c r="M368">
        <v>2.5000000000000001E-2</v>
      </c>
      <c r="N368" s="4">
        <v>23.194500000000001</v>
      </c>
      <c r="O368" s="4">
        <v>165.67500000000001</v>
      </c>
    </row>
    <row r="369" spans="2:15">
      <c r="B369" t="s">
        <v>501</v>
      </c>
      <c r="C369" t="s">
        <v>52</v>
      </c>
      <c r="D369" t="s">
        <v>1167</v>
      </c>
      <c r="E369" t="s">
        <v>1168</v>
      </c>
      <c r="F369" t="s">
        <v>10</v>
      </c>
      <c r="G369" t="s">
        <v>1167</v>
      </c>
      <c r="H369" t="s">
        <v>1169</v>
      </c>
      <c r="I369" t="s">
        <v>30</v>
      </c>
      <c r="J369">
        <v>364691</v>
      </c>
      <c r="K369">
        <v>1347</v>
      </c>
      <c r="L369" s="4">
        <v>3.5000000000000001E-3</v>
      </c>
      <c r="M369">
        <v>2.5000000000000001E-2</v>
      </c>
      <c r="N369" s="4">
        <v>4.7145000000000001</v>
      </c>
      <c r="O369" s="4">
        <v>33.675000000000004</v>
      </c>
    </row>
    <row r="370" spans="2:15">
      <c r="B370" t="s">
        <v>501</v>
      </c>
      <c r="C370" t="s">
        <v>52</v>
      </c>
      <c r="D370" t="s">
        <v>1170</v>
      </c>
      <c r="E370" t="s">
        <v>1171</v>
      </c>
      <c r="F370" t="s">
        <v>10</v>
      </c>
      <c r="G370" t="s">
        <v>1170</v>
      </c>
      <c r="H370" t="s">
        <v>1172</v>
      </c>
      <c r="I370" t="s">
        <v>30</v>
      </c>
      <c r="J370">
        <v>126013</v>
      </c>
      <c r="K370">
        <v>1708</v>
      </c>
      <c r="L370" s="4">
        <v>3.5000000000000001E-3</v>
      </c>
      <c r="M370">
        <v>2.5000000000000001E-2</v>
      </c>
      <c r="N370" s="4">
        <v>5.9779999999999998</v>
      </c>
      <c r="O370" s="4">
        <v>42.7</v>
      </c>
    </row>
    <row r="371" spans="2:15">
      <c r="B371" t="s">
        <v>501</v>
      </c>
      <c r="C371" t="s">
        <v>52</v>
      </c>
      <c r="D371" t="s">
        <v>1173</v>
      </c>
      <c r="E371" t="s">
        <v>1174</v>
      </c>
      <c r="F371" t="s">
        <v>10</v>
      </c>
      <c r="G371" t="s">
        <v>1173</v>
      </c>
      <c r="H371" t="s">
        <v>1175</v>
      </c>
      <c r="I371" t="s">
        <v>30</v>
      </c>
      <c r="J371">
        <v>3319999</v>
      </c>
      <c r="K371">
        <v>16469</v>
      </c>
      <c r="L371" s="4">
        <v>3.5000000000000001E-3</v>
      </c>
      <c r="M371">
        <v>2.5000000000000001E-2</v>
      </c>
      <c r="N371" s="4">
        <v>57.641500000000001</v>
      </c>
      <c r="O371" s="4">
        <v>411.72500000000002</v>
      </c>
    </row>
    <row r="372" spans="2:15">
      <c r="B372" t="s">
        <v>501</v>
      </c>
      <c r="C372" t="s">
        <v>52</v>
      </c>
      <c r="D372" t="s">
        <v>1176</v>
      </c>
      <c r="E372" t="s">
        <v>1177</v>
      </c>
      <c r="F372" t="s">
        <v>10</v>
      </c>
      <c r="G372" t="s">
        <v>1176</v>
      </c>
      <c r="H372" t="s">
        <v>1178</v>
      </c>
      <c r="I372" t="s">
        <v>30</v>
      </c>
      <c r="J372">
        <v>53812</v>
      </c>
      <c r="K372">
        <v>658</v>
      </c>
      <c r="L372" s="4">
        <v>3.5000000000000001E-3</v>
      </c>
      <c r="M372">
        <v>2.5000000000000001E-2</v>
      </c>
      <c r="N372" s="4">
        <v>2.3029999999999999</v>
      </c>
      <c r="O372" s="4">
        <v>16.45</v>
      </c>
    </row>
    <row r="373" spans="2:15">
      <c r="B373" t="s">
        <v>501</v>
      </c>
      <c r="C373" t="s">
        <v>52</v>
      </c>
      <c r="D373" t="s">
        <v>1179</v>
      </c>
      <c r="E373" t="s">
        <v>1180</v>
      </c>
      <c r="F373" t="s">
        <v>10</v>
      </c>
      <c r="G373" t="s">
        <v>1179</v>
      </c>
      <c r="H373" t="s">
        <v>1181</v>
      </c>
      <c r="I373" t="s">
        <v>30</v>
      </c>
      <c r="J373">
        <v>1085604</v>
      </c>
      <c r="K373">
        <v>7311</v>
      </c>
      <c r="L373" s="4">
        <v>3.5000000000000001E-3</v>
      </c>
      <c r="M373">
        <v>2.5000000000000001E-2</v>
      </c>
      <c r="N373" s="4">
        <v>25.5885</v>
      </c>
      <c r="O373" s="4">
        <v>182.77500000000001</v>
      </c>
    </row>
    <row r="374" spans="2:15">
      <c r="B374" t="s">
        <v>501</v>
      </c>
      <c r="C374" t="s">
        <v>52</v>
      </c>
      <c r="D374" t="s">
        <v>1182</v>
      </c>
      <c r="E374" t="s">
        <v>1183</v>
      </c>
      <c r="F374" t="s">
        <v>10</v>
      </c>
      <c r="G374" t="s">
        <v>1182</v>
      </c>
      <c r="H374" t="s">
        <v>1184</v>
      </c>
      <c r="I374" t="s">
        <v>30</v>
      </c>
      <c r="J374">
        <v>230892</v>
      </c>
      <c r="K374">
        <v>16106</v>
      </c>
      <c r="L374" s="4">
        <v>3.5000000000000001E-3</v>
      </c>
      <c r="M374">
        <v>2.5000000000000001E-2</v>
      </c>
      <c r="N374" s="4">
        <v>56.371000000000002</v>
      </c>
      <c r="O374" s="4">
        <v>402.65000000000003</v>
      </c>
    </row>
    <row r="375" spans="2:15">
      <c r="B375" t="s">
        <v>501</v>
      </c>
      <c r="C375" t="s">
        <v>52</v>
      </c>
      <c r="D375" t="s">
        <v>1185</v>
      </c>
      <c r="E375" t="s">
        <v>1186</v>
      </c>
      <c r="F375" t="s">
        <v>10</v>
      </c>
      <c r="G375" t="s">
        <v>1185</v>
      </c>
      <c r="H375" t="s">
        <v>1187</v>
      </c>
      <c r="I375" t="s">
        <v>30</v>
      </c>
      <c r="J375">
        <v>1521296</v>
      </c>
      <c r="K375">
        <v>2507</v>
      </c>
      <c r="L375" s="4">
        <v>3.5000000000000001E-3</v>
      </c>
      <c r="M375">
        <v>2.5000000000000001E-2</v>
      </c>
      <c r="N375" s="4">
        <v>8.7744999999999997</v>
      </c>
      <c r="O375" s="4">
        <v>62.675000000000004</v>
      </c>
    </row>
    <row r="376" spans="2:15">
      <c r="B376" t="s">
        <v>501</v>
      </c>
      <c r="C376" t="s">
        <v>52</v>
      </c>
      <c r="D376" t="s">
        <v>1188</v>
      </c>
      <c r="E376" t="s">
        <v>1189</v>
      </c>
      <c r="F376" t="s">
        <v>10</v>
      </c>
      <c r="G376" t="s">
        <v>1188</v>
      </c>
      <c r="H376" t="s">
        <v>1190</v>
      </c>
      <c r="I376" t="s">
        <v>30</v>
      </c>
      <c r="J376">
        <v>1660130</v>
      </c>
      <c r="K376">
        <v>5192</v>
      </c>
      <c r="L376" s="4">
        <v>3.5000000000000001E-3</v>
      </c>
      <c r="M376">
        <v>2.5000000000000001E-2</v>
      </c>
      <c r="N376" s="4">
        <v>18.172000000000001</v>
      </c>
      <c r="O376" s="4">
        <v>129.80000000000001</v>
      </c>
    </row>
    <row r="377" spans="2:15">
      <c r="B377" t="s">
        <v>501</v>
      </c>
      <c r="C377" t="s">
        <v>52</v>
      </c>
      <c r="D377" t="s">
        <v>1191</v>
      </c>
      <c r="E377" t="s">
        <v>1192</v>
      </c>
      <c r="F377" t="s">
        <v>10</v>
      </c>
      <c r="G377" t="s">
        <v>1191</v>
      </c>
      <c r="H377" t="s">
        <v>1193</v>
      </c>
      <c r="I377" t="s">
        <v>30</v>
      </c>
      <c r="J377">
        <v>43498</v>
      </c>
      <c r="K377">
        <v>142</v>
      </c>
      <c r="L377" s="4">
        <v>3.5000000000000001E-3</v>
      </c>
      <c r="M377">
        <v>2.5000000000000001E-2</v>
      </c>
      <c r="N377" s="4">
        <v>0.497</v>
      </c>
      <c r="O377" s="4">
        <v>3.5500000000000003</v>
      </c>
    </row>
    <row r="378" spans="2:15">
      <c r="B378" t="s">
        <v>501</v>
      </c>
      <c r="C378" t="s">
        <v>52</v>
      </c>
      <c r="D378" t="s">
        <v>1194</v>
      </c>
      <c r="E378" t="s">
        <v>1195</v>
      </c>
      <c r="F378" t="s">
        <v>10</v>
      </c>
      <c r="G378" t="s">
        <v>1194</v>
      </c>
      <c r="H378" t="s">
        <v>1196</v>
      </c>
      <c r="I378" t="s">
        <v>30</v>
      </c>
      <c r="J378">
        <v>129718</v>
      </c>
      <c r="K378">
        <v>1553</v>
      </c>
      <c r="L378" s="4">
        <v>3.5000000000000001E-3</v>
      </c>
      <c r="M378">
        <v>2.5000000000000001E-2</v>
      </c>
      <c r="N378" s="4">
        <v>5.4355000000000002</v>
      </c>
      <c r="O378" s="4">
        <v>38.825000000000003</v>
      </c>
    </row>
    <row r="379" spans="2:15">
      <c r="B379" t="s">
        <v>501</v>
      </c>
      <c r="C379" t="s">
        <v>52</v>
      </c>
      <c r="D379" t="s">
        <v>1197</v>
      </c>
      <c r="E379" t="s">
        <v>1198</v>
      </c>
      <c r="F379" t="s">
        <v>10</v>
      </c>
      <c r="G379" t="s">
        <v>1197</v>
      </c>
      <c r="H379" t="s">
        <v>1199</v>
      </c>
      <c r="I379" t="s">
        <v>30</v>
      </c>
      <c r="J379">
        <v>942415</v>
      </c>
      <c r="K379">
        <v>23592</v>
      </c>
      <c r="L379" s="4">
        <v>3.5000000000000001E-3</v>
      </c>
      <c r="M379">
        <v>2.5000000000000001E-2</v>
      </c>
      <c r="N379" s="4">
        <v>82.572000000000003</v>
      </c>
      <c r="O379" s="4">
        <v>589.80000000000007</v>
      </c>
    </row>
    <row r="380" spans="2:15">
      <c r="B380" t="s">
        <v>501</v>
      </c>
      <c r="C380" t="s">
        <v>52</v>
      </c>
      <c r="D380" t="s">
        <v>1200</v>
      </c>
      <c r="E380" t="s">
        <v>1201</v>
      </c>
      <c r="F380" t="s">
        <v>10</v>
      </c>
      <c r="G380" t="s">
        <v>1200</v>
      </c>
      <c r="H380" t="s">
        <v>1202</v>
      </c>
      <c r="I380" t="s">
        <v>30</v>
      </c>
      <c r="J380">
        <v>2367207</v>
      </c>
      <c r="K380">
        <v>6635</v>
      </c>
      <c r="L380" s="4">
        <v>3.5000000000000001E-3</v>
      </c>
      <c r="M380">
        <v>2.5000000000000001E-2</v>
      </c>
      <c r="N380" s="4">
        <v>23.2225</v>
      </c>
      <c r="O380" s="4">
        <v>165.875</v>
      </c>
    </row>
    <row r="381" spans="2:15">
      <c r="B381" t="s">
        <v>501</v>
      </c>
      <c r="C381" t="s">
        <v>52</v>
      </c>
      <c r="D381" t="s">
        <v>1203</v>
      </c>
      <c r="E381" t="s">
        <v>1204</v>
      </c>
      <c r="F381" t="s">
        <v>10</v>
      </c>
      <c r="G381" t="s">
        <v>1203</v>
      </c>
      <c r="H381" t="s">
        <v>1205</v>
      </c>
      <c r="I381" t="s">
        <v>30</v>
      </c>
      <c r="J381">
        <v>185737</v>
      </c>
      <c r="K381">
        <v>1781</v>
      </c>
      <c r="L381" s="4">
        <v>3.5000000000000001E-3</v>
      </c>
      <c r="M381">
        <v>2.5000000000000001E-2</v>
      </c>
      <c r="N381" s="4">
        <v>6.2335000000000003</v>
      </c>
      <c r="O381" s="4">
        <v>44.525000000000006</v>
      </c>
    </row>
    <row r="382" spans="2:15">
      <c r="B382" t="s">
        <v>501</v>
      </c>
      <c r="C382" t="s">
        <v>52</v>
      </c>
      <c r="D382" t="s">
        <v>1206</v>
      </c>
      <c r="E382" t="s">
        <v>1207</v>
      </c>
      <c r="F382" t="s">
        <v>10</v>
      </c>
      <c r="G382" t="s">
        <v>1206</v>
      </c>
      <c r="H382" t="s">
        <v>1208</v>
      </c>
      <c r="I382" t="s">
        <v>30</v>
      </c>
      <c r="J382">
        <v>502722</v>
      </c>
      <c r="K382">
        <v>1679</v>
      </c>
      <c r="L382" s="4">
        <v>3.5000000000000001E-3</v>
      </c>
      <c r="M382">
        <v>2.5000000000000001E-2</v>
      </c>
      <c r="N382" s="4">
        <v>5.8765000000000001</v>
      </c>
      <c r="O382" s="4">
        <v>41.975000000000001</v>
      </c>
    </row>
    <row r="383" spans="2:15">
      <c r="B383" t="s">
        <v>501</v>
      </c>
      <c r="C383" t="s">
        <v>52</v>
      </c>
      <c r="D383" t="s">
        <v>1209</v>
      </c>
      <c r="E383" t="s">
        <v>1210</v>
      </c>
      <c r="F383" t="s">
        <v>10</v>
      </c>
      <c r="G383" t="s">
        <v>1209</v>
      </c>
      <c r="H383" t="s">
        <v>1211</v>
      </c>
      <c r="I383" t="s">
        <v>30</v>
      </c>
      <c r="J383">
        <v>649712</v>
      </c>
      <c r="K383">
        <v>10992</v>
      </c>
      <c r="L383" s="4">
        <v>3.5000000000000001E-3</v>
      </c>
      <c r="M383">
        <v>2.5000000000000001E-2</v>
      </c>
      <c r="N383" s="4">
        <v>38.472000000000001</v>
      </c>
      <c r="O383" s="4">
        <v>274.8</v>
      </c>
    </row>
    <row r="384" spans="2:15">
      <c r="B384" t="s">
        <v>502</v>
      </c>
      <c r="C384" t="s">
        <v>52</v>
      </c>
      <c r="D384" t="s">
        <v>503</v>
      </c>
      <c r="E384" t="s">
        <v>504</v>
      </c>
      <c r="F384" t="s">
        <v>10</v>
      </c>
      <c r="G384" t="s">
        <v>503</v>
      </c>
      <c r="H384" t="s">
        <v>505</v>
      </c>
      <c r="I384" t="s">
        <v>30</v>
      </c>
      <c r="J384">
        <v>227</v>
      </c>
      <c r="K384">
        <v>9</v>
      </c>
      <c r="L384" s="4">
        <v>3.5000000000000001E-3</v>
      </c>
      <c r="M384">
        <v>2.5000000000000001E-2</v>
      </c>
      <c r="N384" s="4">
        <v>3.15E-2</v>
      </c>
      <c r="O384" s="4">
        <v>0.22500000000000001</v>
      </c>
    </row>
    <row r="385" spans="2:15">
      <c r="B385" t="s">
        <v>502</v>
      </c>
      <c r="C385" t="s">
        <v>52</v>
      </c>
      <c r="D385" t="s">
        <v>1212</v>
      </c>
      <c r="E385" t="s">
        <v>1213</v>
      </c>
      <c r="F385" t="s">
        <v>10</v>
      </c>
      <c r="G385" t="s">
        <v>1212</v>
      </c>
      <c r="H385" t="s">
        <v>1214</v>
      </c>
      <c r="I385" t="s">
        <v>30</v>
      </c>
      <c r="J385">
        <v>4386935</v>
      </c>
      <c r="K385">
        <v>19877</v>
      </c>
      <c r="L385" s="4">
        <v>3.5000000000000001E-3</v>
      </c>
      <c r="M385">
        <v>2.5000000000000001E-2</v>
      </c>
      <c r="N385" s="4">
        <v>69.569500000000005</v>
      </c>
      <c r="O385" s="4">
        <v>496.92500000000001</v>
      </c>
    </row>
    <row r="386" spans="2:15">
      <c r="B386" t="s">
        <v>502</v>
      </c>
      <c r="C386" t="s">
        <v>52</v>
      </c>
      <c r="D386" t="s">
        <v>1215</v>
      </c>
      <c r="E386" t="s">
        <v>1216</v>
      </c>
      <c r="F386" t="s">
        <v>10</v>
      </c>
      <c r="G386" t="s">
        <v>1215</v>
      </c>
      <c r="H386" t="s">
        <v>1217</v>
      </c>
      <c r="I386" t="s">
        <v>30</v>
      </c>
      <c r="J386">
        <v>11272929</v>
      </c>
      <c r="K386">
        <v>25697</v>
      </c>
      <c r="L386" s="4">
        <v>3.5000000000000001E-3</v>
      </c>
      <c r="M386">
        <v>2.5000000000000001E-2</v>
      </c>
      <c r="N386" s="4">
        <v>89.939499999999995</v>
      </c>
      <c r="O386" s="4">
        <v>642.42500000000007</v>
      </c>
    </row>
    <row r="387" spans="2:15">
      <c r="B387" t="s">
        <v>502</v>
      </c>
      <c r="C387" t="s">
        <v>52</v>
      </c>
      <c r="D387" t="s">
        <v>1218</v>
      </c>
      <c r="E387" t="s">
        <v>1219</v>
      </c>
      <c r="F387" t="s">
        <v>10</v>
      </c>
      <c r="G387" t="s">
        <v>1218</v>
      </c>
      <c r="H387" t="s">
        <v>1220</v>
      </c>
      <c r="I387" t="s">
        <v>30</v>
      </c>
      <c r="J387">
        <v>2374496</v>
      </c>
      <c r="K387">
        <v>6134</v>
      </c>
      <c r="L387" s="4">
        <v>3.5000000000000001E-3</v>
      </c>
      <c r="M387">
        <v>2.5000000000000001E-2</v>
      </c>
      <c r="N387" s="4">
        <v>21.469000000000001</v>
      </c>
      <c r="O387" s="4">
        <v>153.35</v>
      </c>
    </row>
    <row r="388" spans="2:15">
      <c r="B388" t="s">
        <v>502</v>
      </c>
      <c r="C388" t="s">
        <v>52</v>
      </c>
      <c r="D388" t="s">
        <v>1221</v>
      </c>
      <c r="E388" t="s">
        <v>1222</v>
      </c>
      <c r="F388" t="s">
        <v>10</v>
      </c>
      <c r="G388" t="s">
        <v>1221</v>
      </c>
      <c r="H388" t="s">
        <v>1223</v>
      </c>
      <c r="I388" t="s">
        <v>30</v>
      </c>
      <c r="J388">
        <v>2737616</v>
      </c>
      <c r="K388">
        <v>21907</v>
      </c>
      <c r="L388" s="4">
        <v>3.5000000000000001E-3</v>
      </c>
      <c r="M388">
        <v>2.5000000000000001E-2</v>
      </c>
      <c r="N388" s="4">
        <v>76.674499999999995</v>
      </c>
      <c r="O388" s="4">
        <v>547.67500000000007</v>
      </c>
    </row>
    <row r="389" spans="2:15">
      <c r="B389" t="s">
        <v>502</v>
      </c>
      <c r="C389" t="s">
        <v>52</v>
      </c>
      <c r="D389" t="s">
        <v>506</v>
      </c>
      <c r="E389" t="s">
        <v>507</v>
      </c>
      <c r="F389" t="s">
        <v>10</v>
      </c>
      <c r="G389" t="s">
        <v>506</v>
      </c>
      <c r="H389" t="s">
        <v>508</v>
      </c>
      <c r="I389" t="s">
        <v>30</v>
      </c>
      <c r="J389">
        <v>139</v>
      </c>
      <c r="K389">
        <v>15</v>
      </c>
      <c r="L389" s="4">
        <v>3.5000000000000001E-3</v>
      </c>
      <c r="M389">
        <v>2.5000000000000001E-2</v>
      </c>
      <c r="N389" s="4">
        <v>5.2499999999999998E-2</v>
      </c>
      <c r="O389" s="4">
        <v>0.375</v>
      </c>
    </row>
    <row r="390" spans="2:15">
      <c r="B390" t="s">
        <v>502</v>
      </c>
      <c r="C390" t="s">
        <v>52</v>
      </c>
      <c r="D390" t="s">
        <v>509</v>
      </c>
      <c r="E390" t="s">
        <v>510</v>
      </c>
      <c r="F390" t="s">
        <v>10</v>
      </c>
      <c r="G390" t="s">
        <v>509</v>
      </c>
      <c r="H390" t="s">
        <v>511</v>
      </c>
      <c r="I390" t="s">
        <v>30</v>
      </c>
      <c r="J390">
        <v>52</v>
      </c>
      <c r="K390">
        <v>6</v>
      </c>
      <c r="L390" s="4">
        <v>3.5000000000000001E-3</v>
      </c>
      <c r="M390">
        <v>2.5000000000000001E-2</v>
      </c>
      <c r="N390" s="4">
        <v>2.1000000000000001E-2</v>
      </c>
      <c r="O390" s="4">
        <v>0.15000000000000002</v>
      </c>
    </row>
    <row r="391" spans="2:15">
      <c r="B391" t="s">
        <v>502</v>
      </c>
      <c r="C391" t="s">
        <v>52</v>
      </c>
      <c r="D391" t="s">
        <v>512</v>
      </c>
      <c r="E391" t="s">
        <v>513</v>
      </c>
      <c r="F391" t="s">
        <v>10</v>
      </c>
      <c r="G391" t="s">
        <v>512</v>
      </c>
      <c r="H391" t="s">
        <v>514</v>
      </c>
      <c r="I391" t="s">
        <v>30</v>
      </c>
      <c r="J391">
        <v>121</v>
      </c>
      <c r="K391">
        <v>27</v>
      </c>
      <c r="L391" s="4">
        <v>3.5000000000000001E-3</v>
      </c>
      <c r="M391">
        <v>2.5000000000000001E-2</v>
      </c>
      <c r="N391" s="4">
        <v>9.4500000000000001E-2</v>
      </c>
      <c r="O391" s="4">
        <v>0.67500000000000004</v>
      </c>
    </row>
    <row r="392" spans="2:15">
      <c r="B392" t="s">
        <v>515</v>
      </c>
      <c r="C392" t="s">
        <v>59</v>
      </c>
      <c r="D392" t="s">
        <v>516</v>
      </c>
      <c r="E392" t="s">
        <v>517</v>
      </c>
      <c r="F392" t="s">
        <v>10</v>
      </c>
      <c r="G392" t="s">
        <v>516</v>
      </c>
      <c r="H392" t="s">
        <v>518</v>
      </c>
      <c r="I392" t="s">
        <v>30</v>
      </c>
      <c r="J392">
        <v>300324</v>
      </c>
      <c r="K392">
        <v>2399</v>
      </c>
      <c r="L392" s="4">
        <v>3.5000000000000001E-3</v>
      </c>
      <c r="M392">
        <v>2.5000000000000001E-2</v>
      </c>
      <c r="N392" s="4">
        <v>8.3964999999999996</v>
      </c>
      <c r="O392" s="4">
        <v>59.975000000000001</v>
      </c>
    </row>
    <row r="393" spans="2:15">
      <c r="B393" t="s">
        <v>515</v>
      </c>
      <c r="C393" t="s">
        <v>59</v>
      </c>
      <c r="D393" t="s">
        <v>1224</v>
      </c>
      <c r="E393" t="s">
        <v>1225</v>
      </c>
      <c r="F393" t="s">
        <v>10</v>
      </c>
      <c r="G393" t="s">
        <v>1224</v>
      </c>
      <c r="H393" t="s">
        <v>1226</v>
      </c>
      <c r="I393" t="s">
        <v>30</v>
      </c>
      <c r="J393">
        <v>296067</v>
      </c>
      <c r="K393">
        <v>2347</v>
      </c>
      <c r="L393" s="4">
        <v>3.5000000000000001E-3</v>
      </c>
      <c r="M393">
        <v>2.5000000000000001E-2</v>
      </c>
      <c r="N393" s="4">
        <v>8.214500000000001</v>
      </c>
      <c r="O393" s="4">
        <v>58.675000000000004</v>
      </c>
    </row>
    <row r="394" spans="2:15">
      <c r="B394" t="s">
        <v>515</v>
      </c>
      <c r="C394" t="s">
        <v>72</v>
      </c>
      <c r="D394" t="s">
        <v>519</v>
      </c>
      <c r="E394" t="s">
        <v>520</v>
      </c>
      <c r="F394" t="s">
        <v>29</v>
      </c>
      <c r="G394" t="s">
        <v>519</v>
      </c>
      <c r="H394" t="s">
        <v>521</v>
      </c>
      <c r="I394" t="s">
        <v>125</v>
      </c>
      <c r="J394">
        <v>220247</v>
      </c>
      <c r="K394">
        <v>2040</v>
      </c>
      <c r="L394" s="4">
        <v>0.6</v>
      </c>
      <c r="M394">
        <v>0.35</v>
      </c>
      <c r="N394" s="4">
        <v>132.14819999999997</v>
      </c>
      <c r="O394" s="4">
        <v>77.086449999999999</v>
      </c>
    </row>
    <row r="395" spans="2:15">
      <c r="B395" t="s">
        <v>515</v>
      </c>
      <c r="C395" t="s">
        <v>72</v>
      </c>
      <c r="D395" t="s">
        <v>522</v>
      </c>
      <c r="E395" t="s">
        <v>523</v>
      </c>
      <c r="F395" t="s">
        <v>29</v>
      </c>
      <c r="G395" t="s">
        <v>522</v>
      </c>
      <c r="H395" t="s">
        <v>524</v>
      </c>
      <c r="I395" t="s">
        <v>125</v>
      </c>
      <c r="J395">
        <v>217276</v>
      </c>
      <c r="K395">
        <v>2121</v>
      </c>
      <c r="L395" s="4">
        <v>0.6</v>
      </c>
      <c r="M395">
        <v>0.35</v>
      </c>
      <c r="N395" s="4">
        <v>130.3656</v>
      </c>
      <c r="O395" s="4">
        <v>76.046599999999998</v>
      </c>
    </row>
    <row r="396" spans="2:15">
      <c r="B396" t="s">
        <v>515</v>
      </c>
      <c r="C396" t="s">
        <v>52</v>
      </c>
      <c r="D396" t="s">
        <v>525</v>
      </c>
      <c r="E396" t="s">
        <v>526</v>
      </c>
      <c r="F396" t="s">
        <v>10</v>
      </c>
      <c r="G396" t="s">
        <v>525</v>
      </c>
      <c r="H396" t="s">
        <v>527</v>
      </c>
      <c r="I396" t="s">
        <v>30</v>
      </c>
      <c r="J396">
        <v>2407633</v>
      </c>
      <c r="K396">
        <v>7491</v>
      </c>
      <c r="L396" s="4">
        <v>3.5000000000000001E-3</v>
      </c>
      <c r="M396">
        <v>2.5000000000000001E-2</v>
      </c>
      <c r="N396" s="4">
        <v>26.218499999999999</v>
      </c>
      <c r="O396" s="4">
        <v>187.27500000000001</v>
      </c>
    </row>
    <row r="397" spans="2:15">
      <c r="B397" t="s">
        <v>1227</v>
      </c>
      <c r="C397" t="s">
        <v>616</v>
      </c>
      <c r="D397" t="s">
        <v>1228</v>
      </c>
      <c r="E397" t="s">
        <v>1229</v>
      </c>
      <c r="F397" t="s">
        <v>10</v>
      </c>
      <c r="G397" t="s">
        <v>1228</v>
      </c>
      <c r="H397" t="s">
        <v>1230</v>
      </c>
      <c r="I397" t="s">
        <v>30</v>
      </c>
      <c r="J397">
        <v>12381</v>
      </c>
      <c r="K397">
        <v>42</v>
      </c>
      <c r="L397" s="4">
        <v>3.5000000000000001E-3</v>
      </c>
      <c r="M397">
        <v>2.5000000000000001E-2</v>
      </c>
      <c r="N397" s="4">
        <v>0.14699999999999999</v>
      </c>
      <c r="O397" s="4">
        <v>1.05</v>
      </c>
    </row>
    <row r="398" spans="2:15">
      <c r="B398" t="s">
        <v>1227</v>
      </c>
      <c r="C398" t="s">
        <v>616</v>
      </c>
      <c r="D398" t="s">
        <v>1231</v>
      </c>
      <c r="E398" t="s">
        <v>1232</v>
      </c>
      <c r="F398" t="s">
        <v>10</v>
      </c>
      <c r="G398" t="s">
        <v>1231</v>
      </c>
      <c r="H398" t="s">
        <v>1233</v>
      </c>
      <c r="I398" t="s">
        <v>30</v>
      </c>
      <c r="J398">
        <v>5079</v>
      </c>
      <c r="K398">
        <v>23</v>
      </c>
      <c r="L398" s="4">
        <v>3.5000000000000001E-3</v>
      </c>
      <c r="M398">
        <v>2.5000000000000001E-2</v>
      </c>
      <c r="N398" s="4">
        <v>8.0500000000000002E-2</v>
      </c>
      <c r="O398" s="4">
        <v>0.57500000000000007</v>
      </c>
    </row>
    <row r="399" spans="2:15">
      <c r="B399" t="s">
        <v>1227</v>
      </c>
      <c r="C399" t="s">
        <v>616</v>
      </c>
      <c r="D399" t="s">
        <v>1234</v>
      </c>
      <c r="E399" t="s">
        <v>1235</v>
      </c>
      <c r="F399" t="s">
        <v>10</v>
      </c>
      <c r="G399" t="s">
        <v>1234</v>
      </c>
      <c r="H399" t="s">
        <v>1236</v>
      </c>
      <c r="I399" t="s">
        <v>30</v>
      </c>
      <c r="J399">
        <v>278771</v>
      </c>
      <c r="K399">
        <v>263</v>
      </c>
      <c r="L399" s="4">
        <v>3.5000000000000001E-3</v>
      </c>
      <c r="M399">
        <v>2.5000000000000001E-2</v>
      </c>
      <c r="N399" s="4">
        <v>0.92049999999999998</v>
      </c>
      <c r="O399" s="4">
        <v>6.5750000000000002</v>
      </c>
    </row>
    <row r="400" spans="2:15">
      <c r="B400" t="s">
        <v>1227</v>
      </c>
      <c r="C400" t="s">
        <v>616</v>
      </c>
      <c r="D400" t="s">
        <v>1237</v>
      </c>
      <c r="E400" t="s">
        <v>1238</v>
      </c>
      <c r="F400" t="s">
        <v>10</v>
      </c>
      <c r="G400" t="s">
        <v>1237</v>
      </c>
      <c r="H400" t="s">
        <v>1239</v>
      </c>
      <c r="I400" t="s">
        <v>30</v>
      </c>
      <c r="J400">
        <v>6378</v>
      </c>
      <c r="K400">
        <v>12</v>
      </c>
      <c r="L400" s="4">
        <v>3.5000000000000001E-3</v>
      </c>
      <c r="M400">
        <v>2.5000000000000001E-2</v>
      </c>
      <c r="N400" s="4">
        <v>4.2000000000000003E-2</v>
      </c>
      <c r="O400" s="4">
        <v>0.30000000000000004</v>
      </c>
    </row>
    <row r="401" spans="2:15">
      <c r="B401" t="s">
        <v>1227</v>
      </c>
      <c r="C401" t="s">
        <v>616</v>
      </c>
      <c r="D401" t="s">
        <v>1240</v>
      </c>
      <c r="E401" t="s">
        <v>1241</v>
      </c>
      <c r="F401" t="s">
        <v>10</v>
      </c>
      <c r="G401" t="s">
        <v>1240</v>
      </c>
      <c r="H401" t="s">
        <v>1242</v>
      </c>
      <c r="I401" t="s">
        <v>30</v>
      </c>
      <c r="J401">
        <v>609880</v>
      </c>
      <c r="K401">
        <v>1931</v>
      </c>
      <c r="L401" s="4">
        <v>3.5000000000000001E-3</v>
      </c>
      <c r="M401">
        <v>2.5000000000000001E-2</v>
      </c>
      <c r="N401" s="4">
        <v>6.7584999999999997</v>
      </c>
      <c r="O401" s="4">
        <v>48.275000000000006</v>
      </c>
    </row>
    <row r="402" spans="2:15">
      <c r="B402" t="s">
        <v>1227</v>
      </c>
      <c r="C402" t="s">
        <v>864</v>
      </c>
      <c r="D402" t="s">
        <v>1243</v>
      </c>
      <c r="E402" t="s">
        <v>1244</v>
      </c>
      <c r="F402" t="s">
        <v>10</v>
      </c>
      <c r="G402" t="s">
        <v>1243</v>
      </c>
      <c r="H402" t="s">
        <v>1245</v>
      </c>
      <c r="I402" t="s">
        <v>30</v>
      </c>
      <c r="J402">
        <v>172086</v>
      </c>
      <c r="K402">
        <v>1446</v>
      </c>
      <c r="L402" s="4">
        <v>3.5000000000000001E-3</v>
      </c>
      <c r="M402">
        <v>2.5000000000000001E-2</v>
      </c>
      <c r="N402" s="4">
        <v>5.0609999999999999</v>
      </c>
      <c r="O402" s="4">
        <v>36.15</v>
      </c>
    </row>
    <row r="403" spans="2:15">
      <c r="B403" t="s">
        <v>1227</v>
      </c>
      <c r="C403" t="s">
        <v>864</v>
      </c>
      <c r="D403" t="s">
        <v>1246</v>
      </c>
      <c r="E403" t="s">
        <v>1247</v>
      </c>
      <c r="F403" t="s">
        <v>10</v>
      </c>
      <c r="G403" t="s">
        <v>1246</v>
      </c>
      <c r="H403" t="s">
        <v>1248</v>
      </c>
      <c r="I403" t="s">
        <v>30</v>
      </c>
      <c r="J403">
        <v>138320</v>
      </c>
      <c r="K403">
        <v>623</v>
      </c>
      <c r="L403" s="4">
        <v>3.5000000000000001E-3</v>
      </c>
      <c r="M403">
        <v>2.5000000000000001E-2</v>
      </c>
      <c r="N403" s="4">
        <v>2.1804999999999999</v>
      </c>
      <c r="O403" s="4">
        <v>15.575000000000001</v>
      </c>
    </row>
    <row r="404" spans="2:15">
      <c r="B404" t="s">
        <v>528</v>
      </c>
      <c r="C404" t="s">
        <v>529</v>
      </c>
      <c r="D404" t="s">
        <v>530</v>
      </c>
      <c r="E404" t="s">
        <v>531</v>
      </c>
      <c r="F404" t="s">
        <v>10</v>
      </c>
      <c r="G404" t="s">
        <v>530</v>
      </c>
      <c r="H404" t="s">
        <v>532</v>
      </c>
      <c r="I404" t="s">
        <v>30</v>
      </c>
      <c r="J404">
        <v>224</v>
      </c>
      <c r="K404">
        <v>0</v>
      </c>
      <c r="L404" s="4">
        <v>3.5000000000000001E-3</v>
      </c>
      <c r="M404">
        <v>2.5000000000000001E-2</v>
      </c>
      <c r="N404" s="4">
        <v>0</v>
      </c>
      <c r="O404" s="4">
        <v>0</v>
      </c>
    </row>
    <row r="405" spans="2:15">
      <c r="B405" t="s">
        <v>528</v>
      </c>
      <c r="C405" t="s">
        <v>533</v>
      </c>
      <c r="D405" t="s">
        <v>534</v>
      </c>
      <c r="E405" t="s">
        <v>535</v>
      </c>
      <c r="F405" t="s">
        <v>10</v>
      </c>
      <c r="G405" t="s">
        <v>534</v>
      </c>
      <c r="H405" t="s">
        <v>536</v>
      </c>
      <c r="I405" t="s">
        <v>30</v>
      </c>
      <c r="J405">
        <v>2191</v>
      </c>
      <c r="K405">
        <v>51</v>
      </c>
      <c r="L405" s="4">
        <v>3.5000000000000001E-3</v>
      </c>
      <c r="M405">
        <v>2.5000000000000001E-2</v>
      </c>
      <c r="N405" s="4">
        <v>0.17849999999999999</v>
      </c>
      <c r="O405" s="4">
        <v>1.2750000000000001</v>
      </c>
    </row>
    <row r="406" spans="2:15">
      <c r="B406" t="s">
        <v>528</v>
      </c>
      <c r="C406" t="s">
        <v>533</v>
      </c>
      <c r="D406" t="s">
        <v>537</v>
      </c>
      <c r="E406" t="s">
        <v>538</v>
      </c>
      <c r="F406" t="s">
        <v>10</v>
      </c>
      <c r="G406" t="s">
        <v>537</v>
      </c>
      <c r="H406" t="s">
        <v>539</v>
      </c>
      <c r="I406" t="s">
        <v>30</v>
      </c>
      <c r="J406">
        <v>36</v>
      </c>
      <c r="K406">
        <v>2</v>
      </c>
      <c r="L406" s="4">
        <v>3.5000000000000001E-3</v>
      </c>
      <c r="M406">
        <v>2.5000000000000001E-2</v>
      </c>
      <c r="N406" s="4">
        <v>7.0000000000000001E-3</v>
      </c>
      <c r="O406" s="4">
        <v>0.05</v>
      </c>
    </row>
    <row r="407" spans="2:15">
      <c r="B407" t="s">
        <v>528</v>
      </c>
      <c r="C407" t="s">
        <v>533</v>
      </c>
      <c r="D407" t="s">
        <v>540</v>
      </c>
      <c r="E407" t="s">
        <v>541</v>
      </c>
      <c r="F407" t="s">
        <v>10</v>
      </c>
      <c r="G407" t="s">
        <v>540</v>
      </c>
      <c r="H407" t="s">
        <v>542</v>
      </c>
      <c r="I407" t="s">
        <v>30</v>
      </c>
      <c r="J407">
        <v>93</v>
      </c>
      <c r="K407">
        <v>1</v>
      </c>
      <c r="L407" s="4">
        <v>3.5000000000000001E-3</v>
      </c>
      <c r="M407">
        <v>2.5000000000000001E-2</v>
      </c>
      <c r="N407" s="4">
        <v>3.5000000000000001E-3</v>
      </c>
      <c r="O407" s="4">
        <v>2.5000000000000001E-2</v>
      </c>
    </row>
    <row r="408" spans="2:15">
      <c r="B408" t="s">
        <v>528</v>
      </c>
      <c r="C408" t="s">
        <v>533</v>
      </c>
      <c r="D408" t="s">
        <v>543</v>
      </c>
      <c r="E408" t="s">
        <v>544</v>
      </c>
      <c r="F408" t="s">
        <v>10</v>
      </c>
      <c r="G408" t="s">
        <v>543</v>
      </c>
      <c r="H408" t="s">
        <v>545</v>
      </c>
      <c r="I408" t="s">
        <v>30</v>
      </c>
      <c r="J408">
        <v>2358</v>
      </c>
      <c r="K408">
        <v>21</v>
      </c>
      <c r="L408" s="4">
        <v>3.5000000000000001E-3</v>
      </c>
      <c r="M408">
        <v>2.5000000000000001E-2</v>
      </c>
      <c r="N408" s="4">
        <v>7.3499999999999996E-2</v>
      </c>
      <c r="O408" s="4">
        <v>0.52500000000000002</v>
      </c>
    </row>
    <row r="409" spans="2:15">
      <c r="B409" t="s">
        <v>1249</v>
      </c>
      <c r="C409" t="s">
        <v>1250</v>
      </c>
      <c r="D409" t="s">
        <v>1251</v>
      </c>
      <c r="E409" t="s">
        <v>1252</v>
      </c>
      <c r="F409" t="s">
        <v>10</v>
      </c>
      <c r="G409" t="s">
        <v>1251</v>
      </c>
      <c r="H409" t="s">
        <v>1253</v>
      </c>
      <c r="I409" t="s">
        <v>30</v>
      </c>
      <c r="J409">
        <v>0</v>
      </c>
      <c r="K409">
        <v>1</v>
      </c>
      <c r="L409" s="4">
        <v>3.5000000000000001E-3</v>
      </c>
      <c r="M409">
        <v>2.5000000000000001E-2</v>
      </c>
      <c r="N409" s="4">
        <v>3.5000000000000001E-3</v>
      </c>
      <c r="O409" s="4">
        <v>2.5000000000000001E-2</v>
      </c>
    </row>
    <row r="410" spans="2:15">
      <c r="L410" s="4"/>
      <c r="N410" s="4"/>
      <c r="O410" s="4"/>
    </row>
    <row r="411" spans="2:15">
      <c r="L411" s="4"/>
      <c r="N411" s="4"/>
      <c r="O411" s="4"/>
    </row>
    <row r="412" spans="2:15">
      <c r="L412" s="4"/>
      <c r="N412" s="4"/>
      <c r="O412" s="4"/>
    </row>
    <row r="413" spans="2:15">
      <c r="L413" s="4"/>
      <c r="N413" s="4"/>
      <c r="O413" s="4"/>
    </row>
    <row r="414" spans="2:15">
      <c r="L414" s="4"/>
      <c r="N414" s="4"/>
      <c r="O414" s="4"/>
    </row>
    <row r="415" spans="2:15">
      <c r="L415" s="4"/>
      <c r="N415" s="4"/>
      <c r="O415" s="4"/>
    </row>
    <row r="416" spans="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  <row r="10622" spans="12:15">
      <c r="L10622" s="4"/>
      <c r="N10622" s="4"/>
      <c r="O10622" s="4"/>
    </row>
    <row r="10623" spans="12:15">
      <c r="L10623" s="4"/>
      <c r="N10623" s="4"/>
      <c r="O10623" s="4"/>
    </row>
  </sheetData>
  <autoFilter ref="A18:P1072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2019-11-11T18:22:32Z</dcterms:modified>
</cp:coreProperties>
</file>