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85FD58BF-3751-48C5-A707-EF3A82C79850}" xr6:coauthVersionLast="41" xr6:coauthVersionMax="41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dados'!$A$1:$J$2</definedName>
    <definedName name="_xlnm._FilterDatabase" localSheetId="2" hidden="1">'Report DCM'!$A:$N</definedName>
    <definedName name="_xlnm._FilterDatabase" localSheetId="3" hidden="1">Resumo!$A$18:$O$1073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8" l="1"/>
  <c r="A11698" i="6" l="1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L11704" i="6" s="1"/>
  <c r="F11704" i="6"/>
  <c r="G11704" i="6"/>
  <c r="H11704" i="6"/>
  <c r="I11704" i="6"/>
  <c r="J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L11712" i="6" s="1"/>
  <c r="F11712" i="6"/>
  <c r="G11712" i="6"/>
  <c r="H11712" i="6"/>
  <c r="I11712" i="6"/>
  <c r="J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N11593" i="6" s="1"/>
  <c r="F11593" i="6"/>
  <c r="G11593" i="6"/>
  <c r="H11593" i="6"/>
  <c r="I11593" i="6"/>
  <c r="J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A11617" i="6"/>
  <c r="B11617" i="6"/>
  <c r="C11617" i="6"/>
  <c r="D11617" i="6"/>
  <c r="E11617" i="6"/>
  <c r="N11617" i="6" s="1"/>
  <c r="F11617" i="6"/>
  <c r="G11617" i="6"/>
  <c r="H11617" i="6"/>
  <c r="I11617" i="6"/>
  <c r="J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A11653" i="6"/>
  <c r="B11653" i="6"/>
  <c r="C11653" i="6"/>
  <c r="D11653" i="6"/>
  <c r="E11653" i="6"/>
  <c r="N11653" i="6" s="1"/>
  <c r="F11653" i="6"/>
  <c r="G11653" i="6"/>
  <c r="H11653" i="6"/>
  <c r="I11653" i="6"/>
  <c r="J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C11658" i="6"/>
  <c r="D11658" i="6"/>
  <c r="E11658" i="6"/>
  <c r="K11658" i="6" s="1"/>
  <c r="F11658" i="6"/>
  <c r="G11658" i="6"/>
  <c r="H11658" i="6"/>
  <c r="I11658" i="6"/>
  <c r="J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M11017" i="6" s="1"/>
  <c r="F11017" i="6"/>
  <c r="G11017" i="6"/>
  <c r="H11017" i="6"/>
  <c r="I11017" i="6"/>
  <c r="J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M9842" i="6" s="1"/>
  <c r="F9842" i="6"/>
  <c r="G9842" i="6"/>
  <c r="H9842" i="6"/>
  <c r="I9842" i="6"/>
  <c r="J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M11614" i="6" l="1"/>
  <c r="L11652" i="6"/>
  <c r="M11642" i="6"/>
  <c r="L11620" i="6"/>
  <c r="L9167" i="6"/>
  <c r="L11612" i="6"/>
  <c r="L9414" i="6"/>
  <c r="L11580" i="6"/>
  <c r="M11707" i="6"/>
  <c r="M11670" i="6"/>
  <c r="M11620" i="6"/>
  <c r="M11601" i="6"/>
  <c r="M7827" i="6"/>
  <c r="M11606" i="6"/>
  <c r="L11526" i="6"/>
  <c r="M11697" i="6"/>
  <c r="L11658" i="6"/>
  <c r="L11594" i="6"/>
  <c r="L11702" i="6"/>
  <c r="M11514" i="6"/>
  <c r="M11658" i="6"/>
  <c r="N11569" i="6"/>
  <c r="N10956" i="6"/>
  <c r="N10942" i="6"/>
  <c r="N10940" i="6"/>
  <c r="M11369" i="6"/>
  <c r="M11520" i="6"/>
  <c r="L10136" i="6"/>
  <c r="L9709" i="6"/>
  <c r="L11108" i="6"/>
  <c r="L11556" i="6"/>
  <c r="L11654" i="6"/>
  <c r="L11636" i="6"/>
  <c r="L11602" i="6"/>
  <c r="L11590" i="6"/>
  <c r="L11710" i="6"/>
  <c r="M9918" i="6"/>
  <c r="M11199" i="6"/>
  <c r="M11197" i="6"/>
  <c r="M11189" i="6"/>
  <c r="L11185" i="6"/>
  <c r="M11070" i="6"/>
  <c r="L11048" i="6"/>
  <c r="M10975" i="6"/>
  <c r="L11544" i="6"/>
  <c r="M11694" i="6"/>
  <c r="N11665" i="6"/>
  <c r="M11634" i="6"/>
  <c r="M11626" i="6"/>
  <c r="M11616" i="6"/>
  <c r="M11611" i="6"/>
  <c r="M11598" i="6"/>
  <c r="M11699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" i="8" s="1"/>
  <c r="E801" i="6"/>
  <c r="K801" i="6" s="1"/>
  <c r="H4" i="8"/>
  <c r="E2" i="6"/>
  <c r="I2" i="6"/>
  <c r="D4" i="8"/>
  <c r="E4" i="8" s="1"/>
  <c r="I4" i="8"/>
  <c r="E6905" i="6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E6888" i="6"/>
  <c r="K6888" i="6" s="1"/>
  <c r="E6887" i="6"/>
  <c r="K6887" i="6" s="1"/>
  <c r="E6886" i="6"/>
  <c r="K6886" i="6" s="1"/>
  <c r="E6885" i="6"/>
  <c r="E6884" i="6"/>
  <c r="K6884" i="6" s="1"/>
  <c r="E6883" i="6"/>
  <c r="K6883" i="6" s="1"/>
  <c r="E6882" i="6"/>
  <c r="K6882" i="6" s="1"/>
  <c r="E6881" i="6"/>
  <c r="E6880" i="6"/>
  <c r="K6880" i="6" s="1"/>
  <c r="E6879" i="6"/>
  <c r="K6879" i="6" s="1"/>
  <c r="E6878" i="6"/>
  <c r="K6878" i="6" s="1"/>
  <c r="E6877" i="6"/>
  <c r="E6876" i="6"/>
  <c r="K6876" i="6" s="1"/>
  <c r="E6875" i="6"/>
  <c r="K6875" i="6" s="1"/>
  <c r="E6874" i="6"/>
  <c r="K6874" i="6" s="1"/>
  <c r="E6873" i="6"/>
  <c r="E6872" i="6"/>
  <c r="K6872" i="6" s="1"/>
  <c r="E6871" i="6"/>
  <c r="K6871" i="6" s="1"/>
  <c r="E6870" i="6"/>
  <c r="K6870" i="6" s="1"/>
  <c r="E6869" i="6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E6860" i="6"/>
  <c r="K6860" i="6" s="1"/>
  <c r="E6859" i="6"/>
  <c r="E6858" i="6"/>
  <c r="K6858" i="6" s="1"/>
  <c r="E6857" i="6"/>
  <c r="E6856" i="6"/>
  <c r="K6856" i="6" s="1"/>
  <c r="E6855" i="6"/>
  <c r="K6855" i="6" s="1"/>
  <c r="E6854" i="6"/>
  <c r="K6854" i="6" s="1"/>
  <c r="E6853" i="6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E6840" i="6"/>
  <c r="K6840" i="6" s="1"/>
  <c r="E6839" i="6"/>
  <c r="K6839" i="6" s="1"/>
  <c r="E6838" i="6"/>
  <c r="K6838" i="6" s="1"/>
  <c r="E6837" i="6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E6824" i="6"/>
  <c r="K6824" i="6" s="1"/>
  <c r="E6823" i="6"/>
  <c r="K6823" i="6" s="1"/>
  <c r="E6822" i="6"/>
  <c r="K6822" i="6" s="1"/>
  <c r="E6821" i="6"/>
  <c r="E6820" i="6"/>
  <c r="K6820" i="6" s="1"/>
  <c r="E6819" i="6"/>
  <c r="K6819" i="6" s="1"/>
  <c r="E6818" i="6"/>
  <c r="K6818" i="6" s="1"/>
  <c r="E6817" i="6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E6796" i="6"/>
  <c r="K6796" i="6" s="1"/>
  <c r="E6795" i="6"/>
  <c r="K6795" i="6" s="1"/>
  <c r="E6794" i="6"/>
  <c r="K6794" i="6" s="1"/>
  <c r="E6793" i="6"/>
  <c r="E6792" i="6"/>
  <c r="K6792" i="6" s="1"/>
  <c r="E6791" i="6"/>
  <c r="K6791" i="6" s="1"/>
  <c r="E6790" i="6"/>
  <c r="K6790" i="6" s="1"/>
  <c r="E6789" i="6"/>
  <c r="E6788" i="6"/>
  <c r="K6788" i="6" s="1"/>
  <c r="E6787" i="6"/>
  <c r="K6787" i="6" s="1"/>
  <c r="E6786" i="6"/>
  <c r="K6786" i="6" s="1"/>
  <c r="E6785" i="6"/>
  <c r="E6784" i="6"/>
  <c r="K6784" i="6" s="1"/>
  <c r="E6783" i="6"/>
  <c r="K6783" i="6" s="1"/>
  <c r="E6782" i="6"/>
  <c r="K6782" i="6" s="1"/>
  <c r="E6781" i="6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E6756" i="6"/>
  <c r="K6756" i="6" s="1"/>
  <c r="E6755" i="6"/>
  <c r="E6754" i="6"/>
  <c r="K6754" i="6" s="1"/>
  <c r="E6753" i="6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E6744" i="6"/>
  <c r="K6744" i="6" s="1"/>
  <c r="E6743" i="6"/>
  <c r="K6743" i="6" s="1"/>
  <c r="E6742" i="6"/>
  <c r="K6742" i="6" s="1"/>
  <c r="E6741" i="6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E6696" i="6"/>
  <c r="K6696" i="6" s="1"/>
  <c r="E6695" i="6"/>
  <c r="E6694" i="6"/>
  <c r="K6694" i="6" s="1"/>
  <c r="E6693" i="6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E6624" i="6"/>
  <c r="K6624" i="6" s="1"/>
  <c r="E6623" i="6"/>
  <c r="K6623" i="6" s="1"/>
  <c r="E6622" i="6"/>
  <c r="K6622" i="6" s="1"/>
  <c r="E6621" i="6"/>
  <c r="E6620" i="6"/>
  <c r="K6620" i="6" s="1"/>
  <c r="E6619" i="6"/>
  <c r="K6619" i="6" s="1"/>
  <c r="E6618" i="6"/>
  <c r="K6618" i="6" s="1"/>
  <c r="E6617" i="6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E6592" i="6"/>
  <c r="K6592" i="6" s="1"/>
  <c r="E6591" i="6"/>
  <c r="K6591" i="6" s="1"/>
  <c r="E6590" i="6"/>
  <c r="K6590" i="6" s="1"/>
  <c r="E6589" i="6"/>
  <c r="E6588" i="6"/>
  <c r="K6588" i="6" s="1"/>
  <c r="E6587" i="6"/>
  <c r="K6587" i="6" s="1"/>
  <c r="E6586" i="6"/>
  <c r="K6586" i="6" s="1"/>
  <c r="E6585" i="6"/>
  <c r="E6584" i="6"/>
  <c r="K6584" i="6" s="1"/>
  <c r="E6583" i="6"/>
  <c r="K6583" i="6" s="1"/>
  <c r="E6582" i="6"/>
  <c r="K6582" i="6" s="1"/>
  <c r="E6581" i="6"/>
  <c r="E6580" i="6"/>
  <c r="K6580" i="6" s="1"/>
  <c r="E6579" i="6"/>
  <c r="K6579" i="6" s="1"/>
  <c r="E6578" i="6"/>
  <c r="K6578" i="6" s="1"/>
  <c r="E6577" i="6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E6532" i="6"/>
  <c r="K6532" i="6" s="1"/>
  <c r="E6531" i="6"/>
  <c r="K6531" i="6" s="1"/>
  <c r="E6530" i="6"/>
  <c r="K6530" i="6" s="1"/>
  <c r="E6529" i="6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E6500" i="6"/>
  <c r="K6500" i="6" s="1"/>
  <c r="E6499" i="6"/>
  <c r="K6499" i="6" s="1"/>
  <c r="E6498" i="6"/>
  <c r="K6498" i="6" s="1"/>
  <c r="E6497" i="6"/>
  <c r="E6496" i="6"/>
  <c r="K6496" i="6" s="1"/>
  <c r="E6495" i="6"/>
  <c r="K6495" i="6" s="1"/>
  <c r="E6494" i="6"/>
  <c r="K6494" i="6" s="1"/>
  <c r="E6493" i="6"/>
  <c r="E6492" i="6"/>
  <c r="K6492" i="6" s="1"/>
  <c r="E6491" i="6"/>
  <c r="K6491" i="6" s="1"/>
  <c r="E6490" i="6"/>
  <c r="K6490" i="6" s="1"/>
  <c r="E6489" i="6"/>
  <c r="E6488" i="6"/>
  <c r="K6488" i="6" s="1"/>
  <c r="E6487" i="6"/>
  <c r="E6486" i="6"/>
  <c r="K6486" i="6" s="1"/>
  <c r="E6485" i="6"/>
  <c r="E6484" i="6"/>
  <c r="K6484" i="6" s="1"/>
  <c r="E6483" i="6"/>
  <c r="E6482" i="6"/>
  <c r="K6482" i="6" s="1"/>
  <c r="E6481" i="6"/>
  <c r="E6480" i="6"/>
  <c r="K6480" i="6" s="1"/>
  <c r="E6479" i="6"/>
  <c r="K6479" i="6" s="1"/>
  <c r="E6478" i="6"/>
  <c r="K6478" i="6" s="1"/>
  <c r="E6477" i="6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E6456" i="6"/>
  <c r="K6456" i="6" s="1"/>
  <c r="E6455" i="6"/>
  <c r="K6455" i="6" s="1"/>
  <c r="E6454" i="6"/>
  <c r="K6454" i="6" s="1"/>
  <c r="E6453" i="6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E6424" i="6"/>
  <c r="K6424" i="6" s="1"/>
  <c r="E6423" i="6"/>
  <c r="K6423" i="6" s="1"/>
  <c r="E6422" i="6"/>
  <c r="K6422" i="6" s="1"/>
  <c r="E6421" i="6"/>
  <c r="E6420" i="6"/>
  <c r="K6420" i="6" s="1"/>
  <c r="E6419" i="6"/>
  <c r="K6419" i="6" s="1"/>
  <c r="E6418" i="6"/>
  <c r="K6418" i="6" s="1"/>
  <c r="E6417" i="6"/>
  <c r="E6416" i="6"/>
  <c r="K6416" i="6" s="1"/>
  <c r="E6415" i="6"/>
  <c r="K6415" i="6" s="1"/>
  <c r="E6414" i="6"/>
  <c r="K6414" i="6" s="1"/>
  <c r="E6413" i="6"/>
  <c r="E6412" i="6"/>
  <c r="K6412" i="6" s="1"/>
  <c r="E6411" i="6"/>
  <c r="K6411" i="6" s="1"/>
  <c r="E6410" i="6"/>
  <c r="K6410" i="6" s="1"/>
  <c r="E6409" i="6"/>
  <c r="E6408" i="6"/>
  <c r="K6408" i="6" s="1"/>
  <c r="E6407" i="6"/>
  <c r="E6406" i="6"/>
  <c r="K6406" i="6" s="1"/>
  <c r="E6405" i="6"/>
  <c r="E6404" i="6"/>
  <c r="K6404" i="6" s="1"/>
  <c r="E6403" i="6"/>
  <c r="K6403" i="6" s="1"/>
  <c r="E6402" i="6"/>
  <c r="K6402" i="6" s="1"/>
  <c r="E6401" i="6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E6392" i="6"/>
  <c r="K6392" i="6" s="1"/>
  <c r="E6391" i="6"/>
  <c r="K6391" i="6" s="1"/>
  <c r="E6390" i="6"/>
  <c r="K6390" i="6" s="1"/>
  <c r="E6389" i="6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E6380" i="6"/>
  <c r="K6380" i="6" s="1"/>
  <c r="E6379" i="6"/>
  <c r="K6379" i="6" s="1"/>
  <c r="E6378" i="6"/>
  <c r="K6378" i="6" s="1"/>
  <c r="E6377" i="6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E6352" i="6"/>
  <c r="K6352" i="6" s="1"/>
  <c r="E6351" i="6"/>
  <c r="K6351" i="6" s="1"/>
  <c r="E6350" i="6"/>
  <c r="K6350" i="6" s="1"/>
  <c r="E6349" i="6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E6336" i="6"/>
  <c r="K6336" i="6" s="1"/>
  <c r="E6335" i="6"/>
  <c r="K6335" i="6" s="1"/>
  <c r="E6334" i="6"/>
  <c r="K6334" i="6" s="1"/>
  <c r="E6333" i="6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E5572" i="6"/>
  <c r="K5572" i="6" s="1"/>
  <c r="E5571" i="6"/>
  <c r="E5570" i="6"/>
  <c r="K5570" i="6" s="1"/>
  <c r="E5569" i="6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N5229" i="6" s="1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M5053" i="6" s="1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E5044" i="6"/>
  <c r="K5044" i="6" s="1"/>
  <c r="E5043" i="6"/>
  <c r="E5042" i="6"/>
  <c r="K5042" i="6" s="1"/>
  <c r="E5041" i="6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E5024" i="6"/>
  <c r="K5024" i="6" s="1"/>
  <c r="E5023" i="6"/>
  <c r="E5022" i="6"/>
  <c r="K5022" i="6" s="1"/>
  <c r="E5021" i="6"/>
  <c r="E5020" i="6"/>
  <c r="K5020" i="6" s="1"/>
  <c r="E5019" i="6"/>
  <c r="E5018" i="6"/>
  <c r="K5018" i="6" s="1"/>
  <c r="E5017" i="6"/>
  <c r="E5016" i="6"/>
  <c r="K5016" i="6" s="1"/>
  <c r="E5015" i="6"/>
  <c r="E5014" i="6"/>
  <c r="K5014" i="6" s="1"/>
  <c r="E5013" i="6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E4968" i="6"/>
  <c r="E4967" i="6"/>
  <c r="K4967" i="6" s="1"/>
  <c r="E4966" i="6"/>
  <c r="K4966" i="6" s="1"/>
  <c r="E4965" i="6"/>
  <c r="E4964" i="6"/>
  <c r="K4964" i="6" s="1"/>
  <c r="E4963" i="6"/>
  <c r="K4963" i="6" s="1"/>
  <c r="E4962" i="6"/>
  <c r="K4962" i="6" s="1"/>
  <c r="E4961" i="6"/>
  <c r="E4960" i="6"/>
  <c r="K4960" i="6" s="1"/>
  <c r="E4959" i="6"/>
  <c r="K4959" i="6" s="1"/>
  <c r="E4958" i="6"/>
  <c r="K4958" i="6" s="1"/>
  <c r="E4957" i="6"/>
  <c r="E4956" i="6"/>
  <c r="K4956" i="6" s="1"/>
  <c r="E4955" i="6"/>
  <c r="K4955" i="6" s="1"/>
  <c r="E4954" i="6"/>
  <c r="K4954" i="6" s="1"/>
  <c r="E4953" i="6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E4932" i="6"/>
  <c r="K4932" i="6" s="1"/>
  <c r="E4931" i="6"/>
  <c r="K4931" i="6" s="1"/>
  <c r="E4930" i="6"/>
  <c r="K4930" i="6" s="1"/>
  <c r="E4929" i="6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E4920" i="6"/>
  <c r="K4920" i="6" s="1"/>
  <c r="E4919" i="6"/>
  <c r="K4919" i="6" s="1"/>
  <c r="E4918" i="6"/>
  <c r="K4918" i="6" s="1"/>
  <c r="E4917" i="6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E4908" i="6"/>
  <c r="K4908" i="6" s="1"/>
  <c r="E4907" i="6"/>
  <c r="E4906" i="6"/>
  <c r="K4906" i="6" s="1"/>
  <c r="E4905" i="6"/>
  <c r="E4904" i="6"/>
  <c r="E4903" i="6"/>
  <c r="K4903" i="6" s="1"/>
  <c r="E4902" i="6"/>
  <c r="K4902" i="6" s="1"/>
  <c r="E4901" i="6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E4864" i="6"/>
  <c r="K4864" i="6" s="1"/>
  <c r="E4863" i="6"/>
  <c r="K4863" i="6" s="1"/>
  <c r="E4862" i="6"/>
  <c r="K4862" i="6" s="1"/>
  <c r="E4861" i="6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E4852" i="6"/>
  <c r="E4851" i="6"/>
  <c r="K4851" i="6" s="1"/>
  <c r="E4850" i="6"/>
  <c r="K4850" i="6" s="1"/>
  <c r="E4849" i="6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N4837" i="6" s="1"/>
  <c r="E4836" i="6"/>
  <c r="K4836" i="6" s="1"/>
  <c r="E4835" i="6"/>
  <c r="K4835" i="6" s="1"/>
  <c r="E4834" i="6"/>
  <c r="K4834" i="6" s="1"/>
  <c r="E4833" i="6"/>
  <c r="M4833" i="6" s="1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N4813" i="6" s="1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M4805" i="6" s="1"/>
  <c r="E4804" i="6"/>
  <c r="K4804" i="6" s="1"/>
  <c r="E4803" i="6"/>
  <c r="K4803" i="6" s="1"/>
  <c r="E4802" i="6"/>
  <c r="K4802" i="6" s="1"/>
  <c r="E4801" i="6"/>
  <c r="E4800" i="6"/>
  <c r="K4800" i="6" s="1"/>
  <c r="E4799" i="6"/>
  <c r="K4799" i="6" s="1"/>
  <c r="E4798" i="6"/>
  <c r="K4798" i="6" s="1"/>
  <c r="E4797" i="6"/>
  <c r="N4797" i="6" s="1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N4789" i="6" s="1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E4752" i="6"/>
  <c r="K4752" i="6" s="1"/>
  <c r="E4751" i="6"/>
  <c r="K4751" i="6" s="1"/>
  <c r="E4750" i="6"/>
  <c r="K4750" i="6" s="1"/>
  <c r="E4749" i="6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N4729" i="6" s="1"/>
  <c r="E4728" i="6"/>
  <c r="K4728" i="6" s="1"/>
  <c r="E4727" i="6"/>
  <c r="E4726" i="6"/>
  <c r="K4726" i="6" s="1"/>
  <c r="E4725" i="6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N4717" i="6" s="1"/>
  <c r="E4716" i="6"/>
  <c r="K4716" i="6" s="1"/>
  <c r="E4715" i="6"/>
  <c r="K4715" i="6" s="1"/>
  <c r="E4714" i="6"/>
  <c r="K4714" i="6" s="1"/>
  <c r="E4713" i="6"/>
  <c r="N4713" i="6" s="1"/>
  <c r="E4712" i="6"/>
  <c r="K4712" i="6" s="1"/>
  <c r="E4711" i="6"/>
  <c r="K4711" i="6" s="1"/>
  <c r="E4710" i="6"/>
  <c r="K4710" i="6" s="1"/>
  <c r="E4709" i="6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E4648" i="6"/>
  <c r="K4648" i="6" s="1"/>
  <c r="E4647" i="6"/>
  <c r="E4646" i="6"/>
  <c r="K4646" i="6" s="1"/>
  <c r="E4645" i="6"/>
  <c r="E4644" i="6"/>
  <c r="K4644" i="6" s="1"/>
  <c r="E4643" i="6"/>
  <c r="K4643" i="6" s="1"/>
  <c r="E4642" i="6"/>
  <c r="K4642" i="6" s="1"/>
  <c r="E4641" i="6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E4632" i="6"/>
  <c r="K4632" i="6" s="1"/>
  <c r="E4631" i="6"/>
  <c r="E4630" i="6"/>
  <c r="K4630" i="6" s="1"/>
  <c r="E4629" i="6"/>
  <c r="E4628" i="6"/>
  <c r="K4628" i="6" s="1"/>
  <c r="E4627" i="6"/>
  <c r="K4627" i="6" s="1"/>
  <c r="E4626" i="6"/>
  <c r="K4626" i="6" s="1"/>
  <c r="E4625" i="6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E4616" i="6"/>
  <c r="K4616" i="6" s="1"/>
  <c r="E4615" i="6"/>
  <c r="K4615" i="6" s="1"/>
  <c r="E4614" i="6"/>
  <c r="K4614" i="6" s="1"/>
  <c r="E4613" i="6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N4605" i="6" s="1"/>
  <c r="E4604" i="6"/>
  <c r="K4604" i="6" s="1"/>
  <c r="E4603" i="6"/>
  <c r="E4602" i="6"/>
  <c r="K4602" i="6" s="1"/>
  <c r="E4601" i="6"/>
  <c r="E4600" i="6"/>
  <c r="K4600" i="6" s="1"/>
  <c r="E4599" i="6"/>
  <c r="K4599" i="6" s="1"/>
  <c r="E4598" i="6"/>
  <c r="K4598" i="6" s="1"/>
  <c r="E4597" i="6"/>
  <c r="M4597" i="6" s="1"/>
  <c r="E4596" i="6"/>
  <c r="K4596" i="6" s="1"/>
  <c r="E4595" i="6"/>
  <c r="E4594" i="6"/>
  <c r="K4594" i="6" s="1"/>
  <c r="E4593" i="6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E4576" i="6"/>
  <c r="K4576" i="6" s="1"/>
  <c r="E4575" i="6"/>
  <c r="E4574" i="6"/>
  <c r="K4574" i="6" s="1"/>
  <c r="E4573" i="6"/>
  <c r="E4572" i="6"/>
  <c r="K4572" i="6" s="1"/>
  <c r="E4571" i="6"/>
  <c r="K4571" i="6" s="1"/>
  <c r="E4570" i="6"/>
  <c r="K4570" i="6" s="1"/>
  <c r="E4569" i="6"/>
  <c r="E4568" i="6"/>
  <c r="K4568" i="6" s="1"/>
  <c r="E4567" i="6"/>
  <c r="E4566" i="6"/>
  <c r="K4566" i="6" s="1"/>
  <c r="E4565" i="6"/>
  <c r="E4564" i="6"/>
  <c r="K4564" i="6" s="1"/>
  <c r="E4563" i="6"/>
  <c r="E4562" i="6"/>
  <c r="K4562" i="6" s="1"/>
  <c r="E4561" i="6"/>
  <c r="E4560" i="6"/>
  <c r="K4560" i="6" s="1"/>
  <c r="E4559" i="6"/>
  <c r="K4559" i="6" s="1"/>
  <c r="E4558" i="6"/>
  <c r="K4558" i="6" s="1"/>
  <c r="E4557" i="6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E4548" i="6"/>
  <c r="K4548" i="6" s="1"/>
  <c r="E4547" i="6"/>
  <c r="K4547" i="6" s="1"/>
  <c r="E4546" i="6"/>
  <c r="K4546" i="6" s="1"/>
  <c r="E4545" i="6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E4528" i="6"/>
  <c r="K4528" i="6" s="1"/>
  <c r="E4527" i="6"/>
  <c r="K4527" i="6" s="1"/>
  <c r="E4526" i="6"/>
  <c r="K4526" i="6" s="1"/>
  <c r="E4525" i="6"/>
  <c r="E4524" i="6"/>
  <c r="K4524" i="6" s="1"/>
  <c r="E4523" i="6"/>
  <c r="K4523" i="6" s="1"/>
  <c r="E4522" i="6"/>
  <c r="K4522" i="6" s="1"/>
  <c r="E4521" i="6"/>
  <c r="M4521" i="6" s="1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E4476" i="6"/>
  <c r="K4476" i="6" s="1"/>
  <c r="E4475" i="6"/>
  <c r="K4475" i="6" s="1"/>
  <c r="E4474" i="6"/>
  <c r="K4474" i="6" s="1"/>
  <c r="E4473" i="6"/>
  <c r="E4472" i="6"/>
  <c r="K4472" i="6" s="1"/>
  <c r="E4471" i="6"/>
  <c r="K4471" i="6" s="1"/>
  <c r="E4470" i="6"/>
  <c r="K4470" i="6" s="1"/>
  <c r="E4469" i="6"/>
  <c r="N4469" i="6" s="1"/>
  <c r="E4468" i="6"/>
  <c r="K4468" i="6" s="1"/>
  <c r="E4467" i="6"/>
  <c r="K4467" i="6" s="1"/>
  <c r="E4466" i="6"/>
  <c r="K4466" i="6" s="1"/>
  <c r="E4465" i="6"/>
  <c r="E4464" i="6"/>
  <c r="K4464" i="6" s="1"/>
  <c r="E4463" i="6"/>
  <c r="K4463" i="6" s="1"/>
  <c r="E4462" i="6"/>
  <c r="K4462" i="6" s="1"/>
  <c r="E4461" i="6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E4452" i="6"/>
  <c r="K4452" i="6" s="1"/>
  <c r="E4451" i="6"/>
  <c r="K4451" i="6" s="1"/>
  <c r="E4450" i="6"/>
  <c r="K4450" i="6" s="1"/>
  <c r="E4449" i="6"/>
  <c r="E4448" i="6"/>
  <c r="K4448" i="6" s="1"/>
  <c r="E4447" i="6"/>
  <c r="K4447" i="6" s="1"/>
  <c r="E4446" i="6"/>
  <c r="K4446" i="6" s="1"/>
  <c r="E4445" i="6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E4432" i="6"/>
  <c r="K4432" i="6" s="1"/>
  <c r="E4431" i="6"/>
  <c r="K4431" i="6" s="1"/>
  <c r="E4430" i="6"/>
  <c r="K4430" i="6" s="1"/>
  <c r="E4429" i="6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N4405" i="6" s="1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M4377" i="6" s="1"/>
  <c r="E4376" i="6"/>
  <c r="K4376" i="6" s="1"/>
  <c r="E4375" i="6"/>
  <c r="K4375" i="6" s="1"/>
  <c r="E4374" i="6"/>
  <c r="K4374" i="6" s="1"/>
  <c r="E4373" i="6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E4332" i="6"/>
  <c r="K4332" i="6" s="1"/>
  <c r="E4331" i="6"/>
  <c r="K4331" i="6" s="1"/>
  <c r="E4330" i="6"/>
  <c r="K4330" i="6" s="1"/>
  <c r="E4329" i="6"/>
  <c r="E4328" i="6"/>
  <c r="K4328" i="6" s="1"/>
  <c r="E4327" i="6"/>
  <c r="K4327" i="6" s="1"/>
  <c r="E4326" i="6"/>
  <c r="K4326" i="6" s="1"/>
  <c r="E4325" i="6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E4308" i="6"/>
  <c r="K4308" i="6" s="1"/>
  <c r="E4307" i="6"/>
  <c r="K4307" i="6" s="1"/>
  <c r="E4306" i="6"/>
  <c r="K4306" i="6" s="1"/>
  <c r="E4305" i="6"/>
  <c r="E4304" i="6"/>
  <c r="K4304" i="6" s="1"/>
  <c r="E4303" i="6"/>
  <c r="K4303" i="6" s="1"/>
  <c r="E4302" i="6"/>
  <c r="K4302" i="6" s="1"/>
  <c r="E4301" i="6"/>
  <c r="E4300" i="6"/>
  <c r="K4300" i="6" s="1"/>
  <c r="E4299" i="6"/>
  <c r="K4299" i="6" s="1"/>
  <c r="E4298" i="6"/>
  <c r="K4298" i="6" s="1"/>
  <c r="E4297" i="6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E4280" i="6"/>
  <c r="K4280" i="6" s="1"/>
  <c r="E4279" i="6"/>
  <c r="K4279" i="6" s="1"/>
  <c r="E4278" i="6"/>
  <c r="K4278" i="6" s="1"/>
  <c r="E4277" i="6"/>
  <c r="E4276" i="6"/>
  <c r="K4276" i="6" s="1"/>
  <c r="E4275" i="6"/>
  <c r="K4275" i="6" s="1"/>
  <c r="E4274" i="6"/>
  <c r="K4274" i="6" s="1"/>
  <c r="E4273" i="6"/>
  <c r="E4272" i="6"/>
  <c r="K4272" i="6" s="1"/>
  <c r="E4271" i="6"/>
  <c r="E4270" i="6"/>
  <c r="K4270" i="6" s="1"/>
  <c r="E4269" i="6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M4245" i="6" s="1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E4184" i="6"/>
  <c r="K4184" i="6" s="1"/>
  <c r="E4183" i="6"/>
  <c r="E4182" i="6"/>
  <c r="K4182" i="6" s="1"/>
  <c r="E4181" i="6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E4168" i="6"/>
  <c r="K4168" i="6" s="1"/>
  <c r="E4167" i="6"/>
  <c r="K4167" i="6" s="1"/>
  <c r="E4166" i="6"/>
  <c r="K4166" i="6" s="1"/>
  <c r="E4165" i="6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E4156" i="6"/>
  <c r="K4156" i="6" s="1"/>
  <c r="E4155" i="6"/>
  <c r="K4155" i="6" s="1"/>
  <c r="E4154" i="6"/>
  <c r="K4154" i="6" s="1"/>
  <c r="E4153" i="6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E4128" i="6"/>
  <c r="K4128" i="6" s="1"/>
  <c r="E4127" i="6"/>
  <c r="K4127" i="6" s="1"/>
  <c r="E4126" i="6"/>
  <c r="K4126" i="6" s="1"/>
  <c r="E4125" i="6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E4116" i="6"/>
  <c r="K4116" i="6" s="1"/>
  <c r="E4115" i="6"/>
  <c r="K4115" i="6" s="1"/>
  <c r="E4114" i="6"/>
  <c r="K4114" i="6" s="1"/>
  <c r="E4113" i="6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E4104" i="6"/>
  <c r="K4104" i="6" s="1"/>
  <c r="E4103" i="6"/>
  <c r="E4102" i="6"/>
  <c r="K4102" i="6" s="1"/>
  <c r="E4101" i="6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E4064" i="6"/>
  <c r="E4063" i="6"/>
  <c r="E4062" i="6"/>
  <c r="K4062" i="6" s="1"/>
  <c r="E4061" i="6"/>
  <c r="N4061" i="6" s="1"/>
  <c r="E4060" i="6"/>
  <c r="K4060" i="6" s="1"/>
  <c r="E4059" i="6"/>
  <c r="E4058" i="6"/>
  <c r="K4058" i="6" s="1"/>
  <c r="E4057" i="6"/>
  <c r="E4056" i="6"/>
  <c r="K4056" i="6" s="1"/>
  <c r="E4055" i="6"/>
  <c r="E4054" i="6"/>
  <c r="K4054" i="6" s="1"/>
  <c r="E4053" i="6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E4044" i="6"/>
  <c r="K4044" i="6" s="1"/>
  <c r="E4043" i="6"/>
  <c r="E4042" i="6"/>
  <c r="K4042" i="6" s="1"/>
  <c r="E4041" i="6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N3733" i="6" s="1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E3704" i="6"/>
  <c r="K3704" i="6" s="1"/>
  <c r="E3703" i="6"/>
  <c r="K3703" i="6" s="1"/>
  <c r="E3702" i="6"/>
  <c r="K3702" i="6" s="1"/>
  <c r="E3701" i="6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N3669" i="6" s="1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N3633" i="6" s="1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E3624" i="6"/>
  <c r="K3624" i="6" s="1"/>
  <c r="E3623" i="6"/>
  <c r="K3623" i="6" s="1"/>
  <c r="E3622" i="6"/>
  <c r="K3622" i="6" s="1"/>
  <c r="E3621" i="6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E3548" i="6"/>
  <c r="K3548" i="6" s="1"/>
  <c r="E3547" i="6"/>
  <c r="K3547" i="6" s="1"/>
  <c r="E3546" i="6"/>
  <c r="K3546" i="6" s="1"/>
  <c r="E3545" i="6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E3512" i="6"/>
  <c r="K3512" i="6" s="1"/>
  <c r="E3511" i="6"/>
  <c r="K3511" i="6" s="1"/>
  <c r="E3510" i="6"/>
  <c r="K3510" i="6" s="1"/>
  <c r="E3509" i="6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E3500" i="6"/>
  <c r="K3500" i="6" s="1"/>
  <c r="E3499" i="6"/>
  <c r="E3498" i="6"/>
  <c r="E3497" i="6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E3480" i="6"/>
  <c r="K3480" i="6" s="1"/>
  <c r="E3479" i="6"/>
  <c r="K3479" i="6" s="1"/>
  <c r="E3478" i="6"/>
  <c r="K3478" i="6" s="1"/>
  <c r="E3477" i="6"/>
  <c r="E3476" i="6"/>
  <c r="K3476" i="6" s="1"/>
  <c r="E3475" i="6"/>
  <c r="K3475" i="6" s="1"/>
  <c r="E3474" i="6"/>
  <c r="K3474" i="6" s="1"/>
  <c r="E3473" i="6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M3409" i="6" s="1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E3352" i="6"/>
  <c r="K3352" i="6" s="1"/>
  <c r="E3351" i="6"/>
  <c r="K3351" i="6" s="1"/>
  <c r="E3350" i="6"/>
  <c r="K3350" i="6" s="1"/>
  <c r="E3349" i="6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E3320" i="6"/>
  <c r="K3320" i="6" s="1"/>
  <c r="E3319" i="6"/>
  <c r="K3319" i="6" s="1"/>
  <c r="E3318" i="6"/>
  <c r="K3318" i="6" s="1"/>
  <c r="E3317" i="6"/>
  <c r="M3317" i="6" s="1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M3305" i="6" s="1"/>
  <c r="E3304" i="6"/>
  <c r="E3303" i="6"/>
  <c r="K3303" i="6" s="1"/>
  <c r="E3302" i="6"/>
  <c r="K3302" i="6" s="1"/>
  <c r="E3301" i="6"/>
  <c r="M3301" i="6" s="1"/>
  <c r="E3300" i="6"/>
  <c r="K3300" i="6" s="1"/>
  <c r="E3299" i="6"/>
  <c r="K3299" i="6" s="1"/>
  <c r="E3298" i="6"/>
  <c r="K3298" i="6" s="1"/>
  <c r="E3297" i="6"/>
  <c r="M3297" i="6" s="1"/>
  <c r="E3296" i="6"/>
  <c r="E3295" i="6"/>
  <c r="K3295" i="6" s="1"/>
  <c r="E3294" i="6"/>
  <c r="E3293" i="6"/>
  <c r="M3293" i="6" s="1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M3285" i="6" s="1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M3277" i="6" s="1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M3257" i="6" s="1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M3249" i="6" s="1"/>
  <c r="E3248" i="6"/>
  <c r="K3248" i="6" s="1"/>
  <c r="E3247" i="6"/>
  <c r="K3247" i="6" s="1"/>
  <c r="E3246" i="6"/>
  <c r="E3245" i="6"/>
  <c r="M3245" i="6" s="1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M3209" i="6" s="1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M3201" i="6" s="1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M3193" i="6" s="1"/>
  <c r="E3192" i="6"/>
  <c r="K3192" i="6" s="1"/>
  <c r="E3191" i="6"/>
  <c r="K3191" i="6" s="1"/>
  <c r="E3190" i="6"/>
  <c r="K3190" i="6" s="1"/>
  <c r="E3189" i="6"/>
  <c r="M3189" i="6" s="1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M3157" i="6" s="1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M3149" i="6" s="1"/>
  <c r="E3148" i="6"/>
  <c r="K3148" i="6" s="1"/>
  <c r="E3147" i="6"/>
  <c r="K3147" i="6" s="1"/>
  <c r="E3146" i="6"/>
  <c r="K3146" i="6" s="1"/>
  <c r="E3145" i="6"/>
  <c r="M3145" i="6" s="1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N3117" i="6" s="1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E2204" i="6"/>
  <c r="K2204" i="6" s="1"/>
  <c r="E2203" i="6"/>
  <c r="K2203" i="6" s="1"/>
  <c r="E2202" i="6"/>
  <c r="K2202" i="6" s="1"/>
  <c r="E2201" i="6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E2156" i="6"/>
  <c r="K2156" i="6" s="1"/>
  <c r="E2155" i="6"/>
  <c r="K2155" i="6" s="1"/>
  <c r="E2154" i="6"/>
  <c r="K2154" i="6" s="1"/>
  <c r="E2153" i="6"/>
  <c r="E2152" i="6"/>
  <c r="K2152" i="6" s="1"/>
  <c r="E2151" i="6"/>
  <c r="K2151" i="6" s="1"/>
  <c r="E2150" i="6"/>
  <c r="K2150" i="6" s="1"/>
  <c r="E2149" i="6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E2124" i="6"/>
  <c r="K2124" i="6" s="1"/>
  <c r="E2123" i="6"/>
  <c r="K2123" i="6" s="1"/>
  <c r="E2122" i="6"/>
  <c r="K2122" i="6" s="1"/>
  <c r="E2121" i="6"/>
  <c r="E2120" i="6"/>
  <c r="K2120" i="6" s="1"/>
  <c r="E2119" i="6"/>
  <c r="K2119" i="6" s="1"/>
  <c r="E2118" i="6"/>
  <c r="K2118" i="6" s="1"/>
  <c r="E2117" i="6"/>
  <c r="E2116" i="6"/>
  <c r="K2116" i="6" s="1"/>
  <c r="E2115" i="6"/>
  <c r="K2115" i="6" s="1"/>
  <c r="E2114" i="6"/>
  <c r="K2114" i="6" s="1"/>
  <c r="E2113" i="6"/>
  <c r="E2112" i="6"/>
  <c r="K2112" i="6" s="1"/>
  <c r="E2111" i="6"/>
  <c r="K2111" i="6" s="1"/>
  <c r="E2110" i="6"/>
  <c r="K2110" i="6" s="1"/>
  <c r="E2109" i="6"/>
  <c r="E2108" i="6"/>
  <c r="K2108" i="6" s="1"/>
  <c r="E2107" i="6"/>
  <c r="K2107" i="6" s="1"/>
  <c r="E2106" i="6"/>
  <c r="K2106" i="6" s="1"/>
  <c r="E2105" i="6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E1916" i="6"/>
  <c r="K1916" i="6" s="1"/>
  <c r="E1915" i="6"/>
  <c r="K1915" i="6" s="1"/>
  <c r="E1914" i="6"/>
  <c r="K1914" i="6" s="1"/>
  <c r="E1913" i="6"/>
  <c r="E1912" i="6"/>
  <c r="K1912" i="6" s="1"/>
  <c r="E1911" i="6"/>
  <c r="K1911" i="6" s="1"/>
  <c r="E1910" i="6"/>
  <c r="K1910" i="6" s="1"/>
  <c r="E1909" i="6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E1840" i="6"/>
  <c r="K1840" i="6" s="1"/>
  <c r="E1839" i="6"/>
  <c r="K1839" i="6" s="1"/>
  <c r="E1838" i="6"/>
  <c r="K1838" i="6" s="1"/>
  <c r="E1837" i="6"/>
  <c r="E1836" i="6"/>
  <c r="K1836" i="6" s="1"/>
  <c r="E1835" i="6"/>
  <c r="K1835" i="6" s="1"/>
  <c r="E1834" i="6"/>
  <c r="K1834" i="6" s="1"/>
  <c r="E1833" i="6"/>
  <c r="E1832" i="6"/>
  <c r="K1832" i="6" s="1"/>
  <c r="E1831" i="6"/>
  <c r="K1831" i="6" s="1"/>
  <c r="E1830" i="6"/>
  <c r="K1830" i="6" s="1"/>
  <c r="E1829" i="6"/>
  <c r="E1828" i="6"/>
  <c r="K1828" i="6" s="1"/>
  <c r="E1827" i="6"/>
  <c r="K1827" i="6" s="1"/>
  <c r="E1826" i="6"/>
  <c r="K1826" i="6" s="1"/>
  <c r="E1825" i="6"/>
  <c r="E1824" i="6"/>
  <c r="K1824" i="6" s="1"/>
  <c r="E1823" i="6"/>
  <c r="K1823" i="6" s="1"/>
  <c r="E1822" i="6"/>
  <c r="K1822" i="6" s="1"/>
  <c r="E1821" i="6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E1764" i="6"/>
  <c r="K1764" i="6" s="1"/>
  <c r="E1763" i="6"/>
  <c r="K1763" i="6" s="1"/>
  <c r="E1762" i="6"/>
  <c r="K1762" i="6" s="1"/>
  <c r="E1761" i="6"/>
  <c r="E1760" i="6"/>
  <c r="K1760" i="6" s="1"/>
  <c r="E1759" i="6"/>
  <c r="K1759" i="6" s="1"/>
  <c r="E1758" i="6"/>
  <c r="K1758" i="6" s="1"/>
  <c r="E1757" i="6"/>
  <c r="E1756" i="6"/>
  <c r="K1756" i="6" s="1"/>
  <c r="E1755" i="6"/>
  <c r="K1755" i="6" s="1"/>
  <c r="E1754" i="6"/>
  <c r="K1754" i="6" s="1"/>
  <c r="E1753" i="6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E1608" i="6"/>
  <c r="K1608" i="6" s="1"/>
  <c r="E1607" i="6"/>
  <c r="K1607" i="6" s="1"/>
  <c r="E1606" i="6"/>
  <c r="K1606" i="6" s="1"/>
  <c r="E1605" i="6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E1488" i="6"/>
  <c r="K1488" i="6" s="1"/>
  <c r="E1487" i="6"/>
  <c r="K1487" i="6" s="1"/>
  <c r="E1486" i="6"/>
  <c r="K1486" i="6" s="1"/>
  <c r="E1485" i="6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E1448" i="6"/>
  <c r="K1448" i="6" s="1"/>
  <c r="E1447" i="6"/>
  <c r="K1447" i="6" s="1"/>
  <c r="E1446" i="6"/>
  <c r="K1446" i="6" s="1"/>
  <c r="E1445" i="6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E1352" i="6"/>
  <c r="K1352" i="6" s="1"/>
  <c r="E1351" i="6"/>
  <c r="K1351" i="6" s="1"/>
  <c r="E1350" i="6"/>
  <c r="K1350" i="6" s="1"/>
  <c r="E1349" i="6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E1104" i="6"/>
  <c r="K1104" i="6" s="1"/>
  <c r="E1103" i="6"/>
  <c r="K1103" i="6" s="1"/>
  <c r="E1102" i="6"/>
  <c r="K1102" i="6" s="1"/>
  <c r="E1101" i="6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E952" i="6"/>
  <c r="K952" i="6" s="1"/>
  <c r="E951" i="6"/>
  <c r="E950" i="6"/>
  <c r="K950" i="6" s="1"/>
  <c r="E949" i="6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E856" i="6"/>
  <c r="K856" i="6" s="1"/>
  <c r="E855" i="6"/>
  <c r="K855" i="6" s="1"/>
  <c r="E854" i="6"/>
  <c r="K854" i="6" s="1"/>
  <c r="E853" i="6"/>
  <c r="E852" i="6"/>
  <c r="K852" i="6" s="1"/>
  <c r="E851" i="6"/>
  <c r="K851" i="6" s="1"/>
  <c r="E850" i="6"/>
  <c r="K850" i="6" s="1"/>
  <c r="E849" i="6"/>
  <c r="E848" i="6"/>
  <c r="K848" i="6" s="1"/>
  <c r="E847" i="6"/>
  <c r="K847" i="6" s="1"/>
  <c r="E846" i="6"/>
  <c r="K846" i="6" s="1"/>
  <c r="E845" i="6"/>
  <c r="E844" i="6"/>
  <c r="K844" i="6" s="1"/>
  <c r="E843" i="6"/>
  <c r="K843" i="6" s="1"/>
  <c r="E842" i="6"/>
  <c r="K842" i="6" s="1"/>
  <c r="E841" i="6"/>
  <c r="E840" i="6"/>
  <c r="K840" i="6" s="1"/>
  <c r="E839" i="6"/>
  <c r="K839" i="6" s="1"/>
  <c r="E838" i="6"/>
  <c r="K838" i="6" s="1"/>
  <c r="E837" i="6"/>
  <c r="E836" i="6"/>
  <c r="K836" i="6" s="1"/>
  <c r="E835" i="6"/>
  <c r="K835" i="6" s="1"/>
  <c r="E834" i="6"/>
  <c r="K834" i="6" s="1"/>
  <c r="E833" i="6"/>
  <c r="E832" i="6"/>
  <c r="K832" i="6" s="1"/>
  <c r="E831" i="6"/>
  <c r="K831" i="6" s="1"/>
  <c r="E830" i="6"/>
  <c r="K830" i="6" s="1"/>
  <c r="E829" i="6"/>
  <c r="E828" i="6"/>
  <c r="K828" i="6" s="1"/>
  <c r="E827" i="6"/>
  <c r="K827" i="6" s="1"/>
  <c r="E826" i="6"/>
  <c r="K826" i="6" s="1"/>
  <c r="E825" i="6"/>
  <c r="E824" i="6"/>
  <c r="K824" i="6" s="1"/>
  <c r="E823" i="6"/>
  <c r="K823" i="6" s="1"/>
  <c r="E822" i="6"/>
  <c r="K822" i="6" s="1"/>
  <c r="E821" i="6"/>
  <c r="E820" i="6"/>
  <c r="K820" i="6" s="1"/>
  <c r="E819" i="6"/>
  <c r="K819" i="6" s="1"/>
  <c r="E818" i="6"/>
  <c r="K818" i="6" s="1"/>
  <c r="E817" i="6"/>
  <c r="E816" i="6"/>
  <c r="K816" i="6" s="1"/>
  <c r="E815" i="6"/>
  <c r="K815" i="6" s="1"/>
  <c r="E814" i="6"/>
  <c r="K814" i="6" s="1"/>
  <c r="E813" i="6"/>
  <c r="E812" i="6"/>
  <c r="K812" i="6" s="1"/>
  <c r="E811" i="6"/>
  <c r="K811" i="6" s="1"/>
  <c r="E810" i="6"/>
  <c r="K810" i="6" s="1"/>
  <c r="E809" i="6"/>
  <c r="E808" i="6"/>
  <c r="K808" i="6" s="1"/>
  <c r="E807" i="6"/>
  <c r="K807" i="6" s="1"/>
  <c r="E806" i="6"/>
  <c r="K806" i="6" s="1"/>
  <c r="E805" i="6"/>
  <c r="E804" i="6"/>
  <c r="K804" i="6" s="1"/>
  <c r="E803" i="6"/>
  <c r="K803" i="6" s="1"/>
  <c r="E802" i="6"/>
  <c r="K802" i="6" s="1"/>
  <c r="E800" i="6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E707" i="6"/>
  <c r="K707" i="6" s="1"/>
  <c r="E706" i="6"/>
  <c r="K706" i="6" s="1"/>
  <c r="E705" i="6"/>
  <c r="K705" i="6" s="1"/>
  <c r="E704" i="6"/>
  <c r="E703" i="6"/>
  <c r="K703" i="6" s="1"/>
  <c r="E702" i="6"/>
  <c r="K702" i="6" s="1"/>
  <c r="E701" i="6"/>
  <c r="K701" i="6" s="1"/>
  <c r="E700" i="6"/>
  <c r="E699" i="6"/>
  <c r="K699" i="6" s="1"/>
  <c r="E698" i="6"/>
  <c r="K698" i="6" s="1"/>
  <c r="E697" i="6"/>
  <c r="K697" i="6" s="1"/>
  <c r="E696" i="6"/>
  <c r="E695" i="6"/>
  <c r="K695" i="6" s="1"/>
  <c r="E694" i="6"/>
  <c r="K694" i="6" s="1"/>
  <c r="E693" i="6"/>
  <c r="K693" i="6" s="1"/>
  <c r="E692" i="6"/>
  <c r="E691" i="6"/>
  <c r="K691" i="6" s="1"/>
  <c r="E690" i="6"/>
  <c r="K690" i="6" s="1"/>
  <c r="E689" i="6"/>
  <c r="K689" i="6" s="1"/>
  <c r="E688" i="6"/>
  <c r="E687" i="6"/>
  <c r="K687" i="6" s="1"/>
  <c r="E686" i="6"/>
  <c r="K686" i="6" s="1"/>
  <c r="E685" i="6"/>
  <c r="K685" i="6" s="1"/>
  <c r="E684" i="6"/>
  <c r="E683" i="6"/>
  <c r="K683" i="6" s="1"/>
  <c r="E682" i="6"/>
  <c r="K682" i="6" s="1"/>
  <c r="E681" i="6"/>
  <c r="K681" i="6" s="1"/>
  <c r="E680" i="6"/>
  <c r="E679" i="6"/>
  <c r="K679" i="6" s="1"/>
  <c r="E678" i="6"/>
  <c r="K678" i="6" s="1"/>
  <c r="E677" i="6"/>
  <c r="K677" i="6" s="1"/>
  <c r="E676" i="6"/>
  <c r="E675" i="6"/>
  <c r="K675" i="6" s="1"/>
  <c r="E674" i="6"/>
  <c r="K674" i="6" s="1"/>
  <c r="E673" i="6"/>
  <c r="K673" i="6" s="1"/>
  <c r="E672" i="6"/>
  <c r="E671" i="6"/>
  <c r="K671" i="6" s="1"/>
  <c r="E670" i="6"/>
  <c r="K670" i="6" s="1"/>
  <c r="E669" i="6"/>
  <c r="K669" i="6" s="1"/>
  <c r="E668" i="6"/>
  <c r="E667" i="6"/>
  <c r="K667" i="6" s="1"/>
  <c r="E666" i="6"/>
  <c r="K666" i="6" s="1"/>
  <c r="E665" i="6"/>
  <c r="K665" i="6" s="1"/>
  <c r="E664" i="6"/>
  <c r="E663" i="6"/>
  <c r="K663" i="6" s="1"/>
  <c r="E662" i="6"/>
  <c r="K662" i="6" s="1"/>
  <c r="E661" i="6"/>
  <c r="K661" i="6" s="1"/>
  <c r="E660" i="6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E635" i="6"/>
  <c r="K635" i="6" s="1"/>
  <c r="E634" i="6"/>
  <c r="K634" i="6" s="1"/>
  <c r="E633" i="6"/>
  <c r="K633" i="6" s="1"/>
  <c r="E632" i="6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E587" i="6"/>
  <c r="K587" i="6" s="1"/>
  <c r="E586" i="6"/>
  <c r="K586" i="6" s="1"/>
  <c r="E585" i="6"/>
  <c r="K585" i="6" s="1"/>
  <c r="E584" i="6"/>
  <c r="E583" i="6"/>
  <c r="K583" i="6" s="1"/>
  <c r="E582" i="6"/>
  <c r="K582" i="6" s="1"/>
  <c r="E581" i="6"/>
  <c r="K581" i="6" s="1"/>
  <c r="E580" i="6"/>
  <c r="E579" i="6"/>
  <c r="K579" i="6" s="1"/>
  <c r="E578" i="6"/>
  <c r="K578" i="6" s="1"/>
  <c r="E577" i="6"/>
  <c r="K577" i="6" s="1"/>
  <c r="E576" i="6"/>
  <c r="E575" i="6"/>
  <c r="K575" i="6" s="1"/>
  <c r="E574" i="6"/>
  <c r="K574" i="6" s="1"/>
  <c r="E573" i="6"/>
  <c r="K573" i="6" s="1"/>
  <c r="E572" i="6"/>
  <c r="E571" i="6"/>
  <c r="K571" i="6" s="1"/>
  <c r="E570" i="6"/>
  <c r="K570" i="6" s="1"/>
  <c r="E569" i="6"/>
  <c r="K569" i="6" s="1"/>
  <c r="E568" i="6"/>
  <c r="E567" i="6"/>
  <c r="K567" i="6" s="1"/>
  <c r="E566" i="6"/>
  <c r="K566" i="6" s="1"/>
  <c r="E565" i="6"/>
  <c r="K565" i="6" s="1"/>
  <c r="E564" i="6"/>
  <c r="E563" i="6"/>
  <c r="K563" i="6" s="1"/>
  <c r="E562" i="6"/>
  <c r="K562" i="6" s="1"/>
  <c r="E561" i="6"/>
  <c r="K561" i="6" s="1"/>
  <c r="E560" i="6"/>
  <c r="E559" i="6"/>
  <c r="K559" i="6" s="1"/>
  <c r="E558" i="6"/>
  <c r="K558" i="6" s="1"/>
  <c r="E557" i="6"/>
  <c r="K557" i="6" s="1"/>
  <c r="E556" i="6"/>
  <c r="E555" i="6"/>
  <c r="K555" i="6" s="1"/>
  <c r="E554" i="6"/>
  <c r="K554" i="6" s="1"/>
  <c r="E553" i="6"/>
  <c r="K553" i="6" s="1"/>
  <c r="E552" i="6"/>
  <c r="E551" i="6"/>
  <c r="K551" i="6" s="1"/>
  <c r="E550" i="6"/>
  <c r="K550" i="6" s="1"/>
  <c r="E549" i="6"/>
  <c r="K549" i="6" s="1"/>
  <c r="E548" i="6"/>
  <c r="E547" i="6"/>
  <c r="K547" i="6" s="1"/>
  <c r="E546" i="6"/>
  <c r="K546" i="6" s="1"/>
  <c r="E545" i="6"/>
  <c r="K545" i="6" s="1"/>
  <c r="E544" i="6"/>
  <c r="E543" i="6"/>
  <c r="K543" i="6" s="1"/>
  <c r="E542" i="6"/>
  <c r="K542" i="6" s="1"/>
  <c r="E541" i="6"/>
  <c r="K541" i="6" s="1"/>
  <c r="E540" i="6"/>
  <c r="E539" i="6"/>
  <c r="K539" i="6" s="1"/>
  <c r="E538" i="6"/>
  <c r="K538" i="6" s="1"/>
  <c r="E537" i="6"/>
  <c r="K537" i="6" s="1"/>
  <c r="E536" i="6"/>
  <c r="E535" i="6"/>
  <c r="K535" i="6" s="1"/>
  <c r="E534" i="6"/>
  <c r="K534" i="6" s="1"/>
  <c r="E533" i="6"/>
  <c r="K533" i="6" s="1"/>
  <c r="E532" i="6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E495" i="6"/>
  <c r="K495" i="6" s="1"/>
  <c r="E494" i="6"/>
  <c r="K494" i="6" s="1"/>
  <c r="E493" i="6"/>
  <c r="K493" i="6" s="1"/>
  <c r="E492" i="6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E467" i="6"/>
  <c r="K467" i="6" s="1"/>
  <c r="E466" i="6"/>
  <c r="K466" i="6" s="1"/>
  <c r="E465" i="6"/>
  <c r="K465" i="6" s="1"/>
  <c r="E464" i="6"/>
  <c r="E463" i="6"/>
  <c r="K463" i="6" s="1"/>
  <c r="E462" i="6"/>
  <c r="K462" i="6" s="1"/>
  <c r="E461" i="6"/>
  <c r="K461" i="6" s="1"/>
  <c r="E460" i="6"/>
  <c r="E459" i="6"/>
  <c r="K459" i="6" s="1"/>
  <c r="E458" i="6"/>
  <c r="K458" i="6" s="1"/>
  <c r="E457" i="6"/>
  <c r="K457" i="6" s="1"/>
  <c r="E456" i="6"/>
  <c r="E455" i="6"/>
  <c r="K455" i="6" s="1"/>
  <c r="E454" i="6"/>
  <c r="K454" i="6" s="1"/>
  <c r="E453" i="6"/>
  <c r="K453" i="6" s="1"/>
  <c r="E452" i="6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E439" i="6"/>
  <c r="K439" i="6" s="1"/>
  <c r="E438" i="6"/>
  <c r="K438" i="6" s="1"/>
  <c r="E437" i="6"/>
  <c r="K437" i="6" s="1"/>
  <c r="E436" i="6"/>
  <c r="E435" i="6"/>
  <c r="K435" i="6" s="1"/>
  <c r="E434" i="6"/>
  <c r="K434" i="6" s="1"/>
  <c r="E433" i="6"/>
  <c r="K433" i="6" s="1"/>
  <c r="E432" i="6"/>
  <c r="E431" i="6"/>
  <c r="K431" i="6" s="1"/>
  <c r="E430" i="6"/>
  <c r="K430" i="6" s="1"/>
  <c r="E429" i="6"/>
  <c r="K429" i="6" s="1"/>
  <c r="E428" i="6"/>
  <c r="E427" i="6"/>
  <c r="K427" i="6" s="1"/>
  <c r="E426" i="6"/>
  <c r="K426" i="6" s="1"/>
  <c r="E425" i="6"/>
  <c r="K425" i="6" s="1"/>
  <c r="E424" i="6"/>
  <c r="E423" i="6"/>
  <c r="K423" i="6" s="1"/>
  <c r="E422" i="6"/>
  <c r="K422" i="6" s="1"/>
  <c r="E421" i="6"/>
  <c r="K421" i="6" s="1"/>
  <c r="E420" i="6"/>
  <c r="E419" i="6"/>
  <c r="K419" i="6" s="1"/>
  <c r="E418" i="6"/>
  <c r="K418" i="6" s="1"/>
  <c r="E417" i="6"/>
  <c r="K417" i="6" s="1"/>
  <c r="E416" i="6"/>
  <c r="E415" i="6"/>
  <c r="K415" i="6" s="1"/>
  <c r="E414" i="6"/>
  <c r="K414" i="6" s="1"/>
  <c r="E413" i="6"/>
  <c r="K413" i="6" s="1"/>
  <c r="E412" i="6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E403" i="6"/>
  <c r="K403" i="6" s="1"/>
  <c r="E402" i="6"/>
  <c r="K402" i="6" s="1"/>
  <c r="E401" i="6"/>
  <c r="K401" i="6" s="1"/>
  <c r="E400" i="6"/>
  <c r="E399" i="6"/>
  <c r="K399" i="6" s="1"/>
  <c r="E398" i="6"/>
  <c r="K398" i="6" s="1"/>
  <c r="E397" i="6"/>
  <c r="K397" i="6" s="1"/>
  <c r="E396" i="6"/>
  <c r="E395" i="6"/>
  <c r="K395" i="6" s="1"/>
  <c r="E394" i="6"/>
  <c r="K394" i="6" s="1"/>
  <c r="E393" i="6"/>
  <c r="K393" i="6" s="1"/>
  <c r="E392" i="6"/>
  <c r="E391" i="6"/>
  <c r="K391" i="6" s="1"/>
  <c r="E390" i="6"/>
  <c r="K390" i="6" s="1"/>
  <c r="E389" i="6"/>
  <c r="K389" i="6" s="1"/>
  <c r="E388" i="6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E379" i="6"/>
  <c r="K379" i="6" s="1"/>
  <c r="E378" i="6"/>
  <c r="K378" i="6" s="1"/>
  <c r="E377" i="6"/>
  <c r="K377" i="6" s="1"/>
  <c r="E376" i="6"/>
  <c r="E375" i="6"/>
  <c r="K375" i="6" s="1"/>
  <c r="E374" i="6"/>
  <c r="K374" i="6" s="1"/>
  <c r="E373" i="6"/>
  <c r="K373" i="6" s="1"/>
  <c r="E372" i="6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E359" i="6"/>
  <c r="K359" i="6" s="1"/>
  <c r="E358" i="6"/>
  <c r="K358" i="6" s="1"/>
  <c r="E357" i="6"/>
  <c r="K357" i="6" s="1"/>
  <c r="E356" i="6"/>
  <c r="E355" i="6"/>
  <c r="K355" i="6" s="1"/>
  <c r="E354" i="6"/>
  <c r="K354" i="6" s="1"/>
  <c r="E353" i="6"/>
  <c r="K353" i="6" s="1"/>
  <c r="E352" i="6"/>
  <c r="E351" i="6"/>
  <c r="K351" i="6" s="1"/>
  <c r="E350" i="6"/>
  <c r="K350" i="6" s="1"/>
  <c r="E349" i="6"/>
  <c r="K349" i="6" s="1"/>
  <c r="E348" i="6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E339" i="6"/>
  <c r="K339" i="6" s="1"/>
  <c r="E338" i="6"/>
  <c r="K338" i="6" s="1"/>
  <c r="E337" i="6"/>
  <c r="K337" i="6" s="1"/>
  <c r="E336" i="6"/>
  <c r="E335" i="6"/>
  <c r="K335" i="6" s="1"/>
  <c r="E334" i="6"/>
  <c r="K334" i="6" s="1"/>
  <c r="E333" i="6"/>
  <c r="K333" i="6" s="1"/>
  <c r="E332" i="6"/>
  <c r="E331" i="6"/>
  <c r="K331" i="6" s="1"/>
  <c r="E330" i="6"/>
  <c r="K330" i="6" s="1"/>
  <c r="E329" i="6"/>
  <c r="K329" i="6" s="1"/>
  <c r="E328" i="6"/>
  <c r="E327" i="6"/>
  <c r="K327" i="6" s="1"/>
  <c r="E326" i="6"/>
  <c r="K326" i="6" s="1"/>
  <c r="E325" i="6"/>
  <c r="K325" i="6" s="1"/>
  <c r="E324" i="6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E315" i="6"/>
  <c r="K315" i="6" s="1"/>
  <c r="E314" i="6"/>
  <c r="K314" i="6" s="1"/>
  <c r="E313" i="6"/>
  <c r="K313" i="6" s="1"/>
  <c r="E312" i="6"/>
  <c r="E311" i="6"/>
  <c r="K311" i="6" s="1"/>
  <c r="E310" i="6"/>
  <c r="K310" i="6" s="1"/>
  <c r="E309" i="6"/>
  <c r="K309" i="6" s="1"/>
  <c r="E308" i="6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E295" i="6"/>
  <c r="K295" i="6" s="1"/>
  <c r="E294" i="6"/>
  <c r="K294" i="6" s="1"/>
  <c r="E293" i="6"/>
  <c r="K293" i="6" s="1"/>
  <c r="E292" i="6"/>
  <c r="E291" i="6"/>
  <c r="K291" i="6" s="1"/>
  <c r="E290" i="6"/>
  <c r="K290" i="6" s="1"/>
  <c r="E289" i="6"/>
  <c r="K289" i="6" s="1"/>
  <c r="E288" i="6"/>
  <c r="E287" i="6"/>
  <c r="K287" i="6" s="1"/>
  <c r="E286" i="6"/>
  <c r="K286" i="6" s="1"/>
  <c r="E285" i="6"/>
  <c r="K285" i="6" s="1"/>
  <c r="E284" i="6"/>
  <c r="E283" i="6"/>
  <c r="K283" i="6" s="1"/>
  <c r="E282" i="6"/>
  <c r="K282" i="6" s="1"/>
  <c r="E281" i="6"/>
  <c r="K281" i="6" s="1"/>
  <c r="E280" i="6"/>
  <c r="E279" i="6"/>
  <c r="K279" i="6" s="1"/>
  <c r="E278" i="6"/>
  <c r="K278" i="6" s="1"/>
  <c r="E277" i="6"/>
  <c r="K277" i="6" s="1"/>
  <c r="E276" i="6"/>
  <c r="E275" i="6"/>
  <c r="K275" i="6" s="1"/>
  <c r="E274" i="6"/>
  <c r="K274" i="6" s="1"/>
  <c r="E273" i="6"/>
  <c r="K273" i="6" s="1"/>
  <c r="E272" i="6"/>
  <c r="E271" i="6"/>
  <c r="K271" i="6" s="1"/>
  <c r="E270" i="6"/>
  <c r="K270" i="6" s="1"/>
  <c r="E269" i="6"/>
  <c r="K269" i="6" s="1"/>
  <c r="E268" i="6"/>
  <c r="E267" i="6"/>
  <c r="K267" i="6" s="1"/>
  <c r="E266" i="6"/>
  <c r="K266" i="6" s="1"/>
  <c r="E265" i="6"/>
  <c r="K265" i="6" s="1"/>
  <c r="E264" i="6"/>
  <c r="E263" i="6"/>
  <c r="K263" i="6" s="1"/>
  <c r="E262" i="6"/>
  <c r="K262" i="6" s="1"/>
  <c r="E261" i="6"/>
  <c r="K261" i="6" s="1"/>
  <c r="E260" i="6"/>
  <c r="E259" i="6"/>
  <c r="K259" i="6" s="1"/>
  <c r="E258" i="6"/>
  <c r="K258" i="6" s="1"/>
  <c r="E257" i="6"/>
  <c r="K257" i="6" s="1"/>
  <c r="E256" i="6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E155" i="6"/>
  <c r="K155" i="6" s="1"/>
  <c r="E154" i="6"/>
  <c r="K154" i="6" s="1"/>
  <c r="E153" i="6"/>
  <c r="K153" i="6" s="1"/>
  <c r="E152" i="6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E107" i="6"/>
  <c r="K107" i="6" s="1"/>
  <c r="E106" i="6"/>
  <c r="K106" i="6" s="1"/>
  <c r="E105" i="6"/>
  <c r="K105" i="6" s="1"/>
  <c r="E104" i="6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M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M234" i="6" s="1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M379" i="6" s="1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B661" i="6"/>
  <c r="B662" i="6"/>
  <c r="B663" i="6"/>
  <c r="M663" i="6" s="1"/>
  <c r="B664" i="6"/>
  <c r="B665" i="6"/>
  <c r="B666" i="6"/>
  <c r="B667" i="6"/>
  <c r="B668" i="6"/>
  <c r="B669" i="6"/>
  <c r="B670" i="6"/>
  <c r="B671" i="6"/>
  <c r="M671" i="6" s="1"/>
  <c r="B672" i="6"/>
  <c r="B673" i="6"/>
  <c r="B674" i="6"/>
  <c r="B675" i="6"/>
  <c r="M675" i="6" s="1"/>
  <c r="B676" i="6"/>
  <c r="B677" i="6"/>
  <c r="B678" i="6"/>
  <c r="B679" i="6"/>
  <c r="M679" i="6" s="1"/>
  <c r="B680" i="6"/>
  <c r="B681" i="6"/>
  <c r="B682" i="6"/>
  <c r="B683" i="6"/>
  <c r="M683" i="6" s="1"/>
  <c r="B684" i="6"/>
  <c r="B685" i="6"/>
  <c r="B686" i="6"/>
  <c r="B687" i="6"/>
  <c r="M687" i="6" s="1"/>
  <c r="B688" i="6"/>
  <c r="B689" i="6"/>
  <c r="B690" i="6"/>
  <c r="B691" i="6"/>
  <c r="M691" i="6" s="1"/>
  <c r="B692" i="6"/>
  <c r="B693" i="6"/>
  <c r="B694" i="6"/>
  <c r="B695" i="6"/>
  <c r="M695" i="6" s="1"/>
  <c r="B696" i="6"/>
  <c r="B697" i="6"/>
  <c r="B698" i="6"/>
  <c r="B699" i="6"/>
  <c r="M699" i="6" s="1"/>
  <c r="B700" i="6"/>
  <c r="B701" i="6"/>
  <c r="B702" i="6"/>
  <c r="B703" i="6"/>
  <c r="B704" i="6"/>
  <c r="B705" i="6"/>
  <c r="B706" i="6"/>
  <c r="B707" i="6"/>
  <c r="M707" i="6" s="1"/>
  <c r="B708" i="6"/>
  <c r="B709" i="6"/>
  <c r="B710" i="6"/>
  <c r="B711" i="6"/>
  <c r="B712" i="6"/>
  <c r="B713" i="6"/>
  <c r="B714" i="6"/>
  <c r="B715" i="6"/>
  <c r="B716" i="6"/>
  <c r="B717" i="6"/>
  <c r="B718" i="6"/>
  <c r="B719" i="6"/>
  <c r="M719" i="6" s="1"/>
  <c r="B720" i="6"/>
  <c r="B721" i="6"/>
  <c r="B722" i="6"/>
  <c r="M722" i="6" s="1"/>
  <c r="B723" i="6"/>
  <c r="B724" i="6"/>
  <c r="B725" i="6"/>
  <c r="B726" i="6"/>
  <c r="B727" i="6"/>
  <c r="B728" i="6"/>
  <c r="B729" i="6"/>
  <c r="B730" i="6"/>
  <c r="B731" i="6"/>
  <c r="M731" i="6" s="1"/>
  <c r="B732" i="6"/>
  <c r="B733" i="6"/>
  <c r="B734" i="6"/>
  <c r="B735" i="6"/>
  <c r="B736" i="6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M1087" i="6" s="1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B1154" i="6"/>
  <c r="B1155" i="6"/>
  <c r="B1156" i="6"/>
  <c r="B1157" i="6"/>
  <c r="B1158" i="6"/>
  <c r="B1159" i="6"/>
  <c r="B1160" i="6"/>
  <c r="B1161" i="6"/>
  <c r="B1162" i="6"/>
  <c r="B1163" i="6"/>
  <c r="M1163" i="6" s="1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M1175" i="6" s="1"/>
  <c r="B1176" i="6"/>
  <c r="B1177" i="6"/>
  <c r="B1178" i="6"/>
  <c r="B1179" i="6"/>
  <c r="M1179" i="6" s="1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M1191" i="6" s="1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B1218" i="6"/>
  <c r="B1219" i="6"/>
  <c r="B1220" i="6"/>
  <c r="M1220" i="6" s="1"/>
  <c r="B1221" i="6"/>
  <c r="B1222" i="6"/>
  <c r="B1223" i="6"/>
  <c r="B1224" i="6"/>
  <c r="M1224" i="6" s="1"/>
  <c r="B1225" i="6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B1274" i="6"/>
  <c r="B1275" i="6"/>
  <c r="M1275" i="6" s="1"/>
  <c r="B1276" i="6"/>
  <c r="M1276" i="6" s="1"/>
  <c r="B1277" i="6"/>
  <c r="B1278" i="6"/>
  <c r="B1279" i="6"/>
  <c r="B1280" i="6"/>
  <c r="B1281" i="6"/>
  <c r="B1282" i="6"/>
  <c r="B1283" i="6"/>
  <c r="B1284" i="6"/>
  <c r="B1285" i="6"/>
  <c r="B1286" i="6"/>
  <c r="B1287" i="6"/>
  <c r="M1287" i="6" s="1"/>
  <c r="B1288" i="6"/>
  <c r="B1289" i="6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B1302" i="6"/>
  <c r="B1303" i="6"/>
  <c r="M1303" i="6" s="1"/>
  <c r="B1304" i="6"/>
  <c r="M1304" i="6" s="1"/>
  <c r="B1305" i="6"/>
  <c r="B1306" i="6"/>
  <c r="B1307" i="6"/>
  <c r="B1308" i="6"/>
  <c r="M1308" i="6" s="1"/>
  <c r="B1309" i="6"/>
  <c r="B1310" i="6"/>
  <c r="B1311" i="6"/>
  <c r="B1312" i="6"/>
  <c r="M1312" i="6" s="1"/>
  <c r="B1313" i="6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B1330" i="6"/>
  <c r="B1331" i="6"/>
  <c r="B1332" i="6"/>
  <c r="B1333" i="6"/>
  <c r="B1334" i="6"/>
  <c r="B1335" i="6"/>
  <c r="M1335" i="6" s="1"/>
  <c r="B1336" i="6"/>
  <c r="B1337" i="6"/>
  <c r="B1338" i="6"/>
  <c r="B1339" i="6"/>
  <c r="M1339" i="6" s="1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B1358" i="6"/>
  <c r="B1359" i="6"/>
  <c r="B1360" i="6"/>
  <c r="B1361" i="6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B1370" i="6"/>
  <c r="M1370" i="6" s="1"/>
  <c r="B1371" i="6"/>
  <c r="M1371" i="6" s="1"/>
  <c r="B1372" i="6"/>
  <c r="M1372" i="6" s="1"/>
  <c r="B1373" i="6"/>
  <c r="B1374" i="6"/>
  <c r="M1374" i="6" s="1"/>
  <c r="B1375" i="6"/>
  <c r="B1376" i="6"/>
  <c r="M1376" i="6" s="1"/>
  <c r="B1377" i="6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B1394" i="6"/>
  <c r="M1394" i="6" s="1"/>
  <c r="B1395" i="6"/>
  <c r="B1396" i="6"/>
  <c r="M1396" i="6" s="1"/>
  <c r="B1397" i="6"/>
  <c r="B1398" i="6"/>
  <c r="M1398" i="6" s="1"/>
  <c r="B1399" i="6"/>
  <c r="M1399" i="6" s="1"/>
  <c r="B1400" i="6"/>
  <c r="M1400" i="6" s="1"/>
  <c r="B1401" i="6"/>
  <c r="B1402" i="6"/>
  <c r="M1402" i="6" s="1"/>
  <c r="B1403" i="6"/>
  <c r="M1403" i="6" s="1"/>
  <c r="B1404" i="6"/>
  <c r="M1404" i="6" s="1"/>
  <c r="B1405" i="6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B1422" i="6"/>
  <c r="M1422" i="6" s="1"/>
  <c r="B1423" i="6"/>
  <c r="M1423" i="6" s="1"/>
  <c r="B1424" i="6"/>
  <c r="M1424" i="6" s="1"/>
  <c r="B1425" i="6"/>
  <c r="B1426" i="6"/>
  <c r="M1426" i="6" s="1"/>
  <c r="B1427" i="6"/>
  <c r="M1427" i="6" s="1"/>
  <c r="B1428" i="6"/>
  <c r="M1428" i="6" s="1"/>
  <c r="B1429" i="6"/>
  <c r="B1430" i="6"/>
  <c r="M1430" i="6" s="1"/>
  <c r="B1431" i="6"/>
  <c r="M1431" i="6" s="1"/>
  <c r="B1432" i="6"/>
  <c r="M1432" i="6" s="1"/>
  <c r="B1433" i="6"/>
  <c r="B1434" i="6"/>
  <c r="M1434" i="6" s="1"/>
  <c r="B1435" i="6"/>
  <c r="M1435" i="6" s="1"/>
  <c r="B1436" i="6"/>
  <c r="M1436" i="6" s="1"/>
  <c r="B1437" i="6"/>
  <c r="B1438" i="6"/>
  <c r="M1438" i="6" s="1"/>
  <c r="B1439" i="6"/>
  <c r="M1439" i="6" s="1"/>
  <c r="B1440" i="6"/>
  <c r="M1440" i="6" s="1"/>
  <c r="B1441" i="6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B1462" i="6"/>
  <c r="M1462" i="6" s="1"/>
  <c r="B1463" i="6"/>
  <c r="M1463" i="6" s="1"/>
  <c r="B1464" i="6"/>
  <c r="M1464" i="6" s="1"/>
  <c r="B1465" i="6"/>
  <c r="B1466" i="6"/>
  <c r="M1466" i="6" s="1"/>
  <c r="B1467" i="6"/>
  <c r="M1467" i="6" s="1"/>
  <c r="B1468" i="6"/>
  <c r="M1468" i="6" s="1"/>
  <c r="B1469" i="6"/>
  <c r="B1470" i="6"/>
  <c r="M1470" i="6" s="1"/>
  <c r="B1471" i="6"/>
  <c r="M1471" i="6" s="1"/>
  <c r="B1472" i="6"/>
  <c r="M1472" i="6" s="1"/>
  <c r="B1473" i="6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B1574" i="6"/>
  <c r="M1574" i="6" s="1"/>
  <c r="B1575" i="6"/>
  <c r="M1575" i="6" s="1"/>
  <c r="B1576" i="6"/>
  <c r="M1576" i="6" s="1"/>
  <c r="B1577" i="6"/>
  <c r="B1578" i="6"/>
  <c r="M1578" i="6" s="1"/>
  <c r="B1579" i="6"/>
  <c r="M1579" i="6" s="1"/>
  <c r="B1580" i="6"/>
  <c r="M1580" i="6" s="1"/>
  <c r="B1581" i="6"/>
  <c r="B1582" i="6"/>
  <c r="M1582" i="6" s="1"/>
  <c r="B1583" i="6"/>
  <c r="M1583" i="6" s="1"/>
  <c r="B1584" i="6"/>
  <c r="M1584" i="6" s="1"/>
  <c r="B1585" i="6"/>
  <c r="B1586" i="6"/>
  <c r="M1586" i="6" s="1"/>
  <c r="B1587" i="6"/>
  <c r="M1587" i="6" s="1"/>
  <c r="B1588" i="6"/>
  <c r="M1588" i="6" s="1"/>
  <c r="B1589" i="6"/>
  <c r="B1590" i="6"/>
  <c r="M1590" i="6" s="1"/>
  <c r="B1591" i="6"/>
  <c r="M1591" i="6" s="1"/>
  <c r="B1592" i="6"/>
  <c r="M1592" i="6" s="1"/>
  <c r="B1593" i="6"/>
  <c r="B1594" i="6"/>
  <c r="M1594" i="6" s="1"/>
  <c r="B1595" i="6"/>
  <c r="M1595" i="6" s="1"/>
  <c r="B1596" i="6"/>
  <c r="M1596" i="6" s="1"/>
  <c r="B1597" i="6"/>
  <c r="B1598" i="6"/>
  <c r="M1598" i="6" s="1"/>
  <c r="B1599" i="6"/>
  <c r="M1599" i="6" s="1"/>
  <c r="B1600" i="6"/>
  <c r="M1600" i="6" s="1"/>
  <c r="B1601" i="6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B1630" i="6"/>
  <c r="B1631" i="6"/>
  <c r="M1631" i="6" s="1"/>
  <c r="B1632" i="6"/>
  <c r="B1633" i="6"/>
  <c r="B1634" i="6"/>
  <c r="B1635" i="6"/>
  <c r="M1635" i="6" s="1"/>
  <c r="B1636" i="6"/>
  <c r="B1637" i="6"/>
  <c r="B1638" i="6"/>
  <c r="M1638" i="6" s="1"/>
  <c r="B1639" i="6"/>
  <c r="M1639" i="6" s="1"/>
  <c r="B1640" i="6"/>
  <c r="M1640" i="6" s="1"/>
  <c r="B1641" i="6"/>
  <c r="B1642" i="6"/>
  <c r="M1642" i="6" s="1"/>
  <c r="B1643" i="6"/>
  <c r="M1643" i="6" s="1"/>
  <c r="B1644" i="6"/>
  <c r="M1644" i="6" s="1"/>
  <c r="B1645" i="6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B1662" i="6"/>
  <c r="M1662" i="6" s="1"/>
  <c r="B1663" i="6"/>
  <c r="M1663" i="6" s="1"/>
  <c r="B1664" i="6"/>
  <c r="B1665" i="6"/>
  <c r="B1666" i="6"/>
  <c r="M1666" i="6" s="1"/>
  <c r="B1667" i="6"/>
  <c r="M1667" i="6" s="1"/>
  <c r="B1668" i="6"/>
  <c r="M1668" i="6" s="1"/>
  <c r="B1669" i="6"/>
  <c r="B1670" i="6"/>
  <c r="M1670" i="6" s="1"/>
  <c r="B1671" i="6"/>
  <c r="M1671" i="6" s="1"/>
  <c r="B1672" i="6"/>
  <c r="M1672" i="6" s="1"/>
  <c r="B1673" i="6"/>
  <c r="B1674" i="6"/>
  <c r="M1674" i="6" s="1"/>
  <c r="B1675" i="6"/>
  <c r="M1675" i="6" s="1"/>
  <c r="B1676" i="6"/>
  <c r="M1676" i="6" s="1"/>
  <c r="B1677" i="6"/>
  <c r="B1678" i="6"/>
  <c r="M1678" i="6" s="1"/>
  <c r="B1679" i="6"/>
  <c r="M1679" i="6" s="1"/>
  <c r="B1680" i="6"/>
  <c r="M1680" i="6" s="1"/>
  <c r="B1681" i="6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B1698" i="6"/>
  <c r="M1698" i="6" s="1"/>
  <c r="B1699" i="6"/>
  <c r="M1699" i="6" s="1"/>
  <c r="B1700" i="6"/>
  <c r="M1700" i="6" s="1"/>
  <c r="B1701" i="6"/>
  <c r="B1702" i="6"/>
  <c r="M1702" i="6" s="1"/>
  <c r="B1703" i="6"/>
  <c r="M1703" i="6" s="1"/>
  <c r="B1704" i="6"/>
  <c r="M1704" i="6" s="1"/>
  <c r="B1705" i="6"/>
  <c r="B1706" i="6"/>
  <c r="M1706" i="6" s="1"/>
  <c r="B1707" i="6"/>
  <c r="M1707" i="6" s="1"/>
  <c r="B1708" i="6"/>
  <c r="M1708" i="6" s="1"/>
  <c r="B1709" i="6"/>
  <c r="B1710" i="6"/>
  <c r="M1710" i="6" s="1"/>
  <c r="B1711" i="6"/>
  <c r="M1711" i="6" s="1"/>
  <c r="B1712" i="6"/>
  <c r="M1712" i="6" s="1"/>
  <c r="B1713" i="6"/>
  <c r="B1714" i="6"/>
  <c r="M1714" i="6" s="1"/>
  <c r="B1715" i="6"/>
  <c r="M1715" i="6" s="1"/>
  <c r="B1716" i="6"/>
  <c r="M1716" i="6" s="1"/>
  <c r="B1717" i="6"/>
  <c r="B1718" i="6"/>
  <c r="B1719" i="6"/>
  <c r="M1719" i="6" s="1"/>
  <c r="B1720" i="6"/>
  <c r="M1720" i="6" s="1"/>
  <c r="B1721" i="6"/>
  <c r="B1722" i="6"/>
  <c r="M1722" i="6" s="1"/>
  <c r="B1723" i="6"/>
  <c r="M1723" i="6" s="1"/>
  <c r="B1724" i="6"/>
  <c r="M1724" i="6" s="1"/>
  <c r="B1725" i="6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B1734" i="6"/>
  <c r="M1734" i="6" s="1"/>
  <c r="B1735" i="6"/>
  <c r="M1735" i="6" s="1"/>
  <c r="B1736" i="6"/>
  <c r="M1736" i="6" s="1"/>
  <c r="B1737" i="6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B1746" i="6"/>
  <c r="M1746" i="6" s="1"/>
  <c r="B1747" i="6"/>
  <c r="M1747" i="6" s="1"/>
  <c r="B1748" i="6"/>
  <c r="M1748" i="6" s="1"/>
  <c r="B1749" i="6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B1770" i="6"/>
  <c r="M1770" i="6" s="1"/>
  <c r="B1771" i="6"/>
  <c r="M1771" i="6" s="1"/>
  <c r="B1772" i="6"/>
  <c r="M1772" i="6" s="1"/>
  <c r="B1773" i="6"/>
  <c r="B1774" i="6"/>
  <c r="M1774" i="6" s="1"/>
  <c r="B1775" i="6"/>
  <c r="M1775" i="6" s="1"/>
  <c r="B1776" i="6"/>
  <c r="M1776" i="6" s="1"/>
  <c r="B1777" i="6"/>
  <c r="B1778" i="6"/>
  <c r="M1778" i="6" s="1"/>
  <c r="B1779" i="6"/>
  <c r="M1779" i="6" s="1"/>
  <c r="B1780" i="6"/>
  <c r="M1780" i="6" s="1"/>
  <c r="B1781" i="6"/>
  <c r="B1782" i="6"/>
  <c r="M1782" i="6" s="1"/>
  <c r="B1783" i="6"/>
  <c r="M1783" i="6" s="1"/>
  <c r="B1784" i="6"/>
  <c r="M1784" i="6" s="1"/>
  <c r="B1785" i="6"/>
  <c r="B1786" i="6"/>
  <c r="M1786" i="6" s="1"/>
  <c r="B1787" i="6"/>
  <c r="M1787" i="6" s="1"/>
  <c r="B1788" i="6"/>
  <c r="M1788" i="6" s="1"/>
  <c r="B1789" i="6"/>
  <c r="B1790" i="6"/>
  <c r="M1790" i="6" s="1"/>
  <c r="B1791" i="6"/>
  <c r="M1791" i="6" s="1"/>
  <c r="B1792" i="6"/>
  <c r="M1792" i="6" s="1"/>
  <c r="B1793" i="6"/>
  <c r="B1794" i="6"/>
  <c r="M1794" i="6" s="1"/>
  <c r="B1795" i="6"/>
  <c r="M1795" i="6" s="1"/>
  <c r="B1796" i="6"/>
  <c r="M1796" i="6" s="1"/>
  <c r="B1797" i="6"/>
  <c r="B1798" i="6"/>
  <c r="M1798" i="6" s="1"/>
  <c r="B1799" i="6"/>
  <c r="M1799" i="6" s="1"/>
  <c r="B1800" i="6"/>
  <c r="M1800" i="6" s="1"/>
  <c r="B1801" i="6"/>
  <c r="B1802" i="6"/>
  <c r="M1802" i="6" s="1"/>
  <c r="B1803" i="6"/>
  <c r="M1803" i="6" s="1"/>
  <c r="B1804" i="6"/>
  <c r="M1804" i="6" s="1"/>
  <c r="B1805" i="6"/>
  <c r="B1806" i="6"/>
  <c r="M1806" i="6" s="1"/>
  <c r="B1807" i="6"/>
  <c r="M1807" i="6" s="1"/>
  <c r="B1808" i="6"/>
  <c r="M1808" i="6" s="1"/>
  <c r="B1809" i="6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B1850" i="6"/>
  <c r="M1850" i="6" s="1"/>
  <c r="B1851" i="6"/>
  <c r="M1851" i="6" s="1"/>
  <c r="B1852" i="6"/>
  <c r="M1852" i="6" s="1"/>
  <c r="B1853" i="6"/>
  <c r="B1854" i="6"/>
  <c r="M1854" i="6" s="1"/>
  <c r="B1855" i="6"/>
  <c r="M1855" i="6" s="1"/>
  <c r="B1856" i="6"/>
  <c r="M1856" i="6" s="1"/>
  <c r="B1857" i="6"/>
  <c r="B1858" i="6"/>
  <c r="M1858" i="6" s="1"/>
  <c r="B1859" i="6"/>
  <c r="M1859" i="6" s="1"/>
  <c r="B1860" i="6"/>
  <c r="M1860" i="6" s="1"/>
  <c r="B1861" i="6"/>
  <c r="B1862" i="6"/>
  <c r="M1862" i="6" s="1"/>
  <c r="B1863" i="6"/>
  <c r="M1863" i="6" s="1"/>
  <c r="B1864" i="6"/>
  <c r="M1864" i="6" s="1"/>
  <c r="B1865" i="6"/>
  <c r="B1866" i="6"/>
  <c r="M1866" i="6" s="1"/>
  <c r="B1867" i="6"/>
  <c r="M1867" i="6" s="1"/>
  <c r="B1868" i="6"/>
  <c r="M1868" i="6" s="1"/>
  <c r="B1869" i="6"/>
  <c r="B1870" i="6"/>
  <c r="M1870" i="6" s="1"/>
  <c r="B1871" i="6"/>
  <c r="M1871" i="6" s="1"/>
  <c r="B1872" i="6"/>
  <c r="M1872" i="6" s="1"/>
  <c r="B1873" i="6"/>
  <c r="B1874" i="6"/>
  <c r="M1874" i="6" s="1"/>
  <c r="B1875" i="6"/>
  <c r="M1875" i="6" s="1"/>
  <c r="B1876" i="6"/>
  <c r="M1876" i="6" s="1"/>
  <c r="B1877" i="6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B1894" i="6"/>
  <c r="M1894" i="6" s="1"/>
  <c r="B1895" i="6"/>
  <c r="M1895" i="6" s="1"/>
  <c r="B1896" i="6"/>
  <c r="M1896" i="6" s="1"/>
  <c r="B1897" i="6"/>
  <c r="B1898" i="6"/>
  <c r="M1898" i="6" s="1"/>
  <c r="B1899" i="6"/>
  <c r="M1899" i="6" s="1"/>
  <c r="B1900" i="6"/>
  <c r="M1900" i="6" s="1"/>
  <c r="B1901" i="6"/>
  <c r="B1902" i="6"/>
  <c r="B1903" i="6"/>
  <c r="M1903" i="6" s="1"/>
  <c r="B1904" i="6"/>
  <c r="M1904" i="6" s="1"/>
  <c r="B1905" i="6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B1962" i="6"/>
  <c r="M1962" i="6" s="1"/>
  <c r="B1963" i="6"/>
  <c r="M1963" i="6" s="1"/>
  <c r="B1964" i="6"/>
  <c r="M1964" i="6" s="1"/>
  <c r="B1965" i="6"/>
  <c r="B1966" i="6"/>
  <c r="M1966" i="6" s="1"/>
  <c r="B1967" i="6"/>
  <c r="M1967" i="6" s="1"/>
  <c r="B1968" i="6"/>
  <c r="M1968" i="6" s="1"/>
  <c r="B1969" i="6"/>
  <c r="B1970" i="6"/>
  <c r="M1970" i="6" s="1"/>
  <c r="B1971" i="6"/>
  <c r="M1971" i="6" s="1"/>
  <c r="B1972" i="6"/>
  <c r="M1972" i="6" s="1"/>
  <c r="B1973" i="6"/>
  <c r="B1974" i="6"/>
  <c r="M1974" i="6" s="1"/>
  <c r="B1975" i="6"/>
  <c r="M1975" i="6" s="1"/>
  <c r="B1976" i="6"/>
  <c r="M1976" i="6" s="1"/>
  <c r="B1977" i="6"/>
  <c r="B1978" i="6"/>
  <c r="M1978" i="6" s="1"/>
  <c r="B1979" i="6"/>
  <c r="M1979" i="6" s="1"/>
  <c r="B1980" i="6"/>
  <c r="M1980" i="6" s="1"/>
  <c r="B1981" i="6"/>
  <c r="B1982" i="6"/>
  <c r="M1982" i="6" s="1"/>
  <c r="B1983" i="6"/>
  <c r="M1983" i="6" s="1"/>
  <c r="B1984" i="6"/>
  <c r="M1984" i="6" s="1"/>
  <c r="B1985" i="6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B2014" i="6"/>
  <c r="M2014" i="6" s="1"/>
  <c r="B2015" i="6"/>
  <c r="M2015" i="6" s="1"/>
  <c r="B2016" i="6"/>
  <c r="M2016" i="6" s="1"/>
  <c r="B2017" i="6"/>
  <c r="B2018" i="6"/>
  <c r="M2018" i="6" s="1"/>
  <c r="B2019" i="6"/>
  <c r="M2019" i="6" s="1"/>
  <c r="B2020" i="6"/>
  <c r="B2021" i="6"/>
  <c r="B2022" i="6"/>
  <c r="M2022" i="6" s="1"/>
  <c r="B2023" i="6"/>
  <c r="M2023" i="6" s="1"/>
  <c r="B2024" i="6"/>
  <c r="M2024" i="6" s="1"/>
  <c r="B2025" i="6"/>
  <c r="B2026" i="6"/>
  <c r="M2026" i="6" s="1"/>
  <c r="B2027" i="6"/>
  <c r="M2027" i="6" s="1"/>
  <c r="B2028" i="6"/>
  <c r="M2028" i="6" s="1"/>
  <c r="B2029" i="6"/>
  <c r="B2030" i="6"/>
  <c r="M2030" i="6" s="1"/>
  <c r="B2031" i="6"/>
  <c r="M2031" i="6" s="1"/>
  <c r="B2032" i="6"/>
  <c r="M2032" i="6" s="1"/>
  <c r="B2033" i="6"/>
  <c r="B2034" i="6"/>
  <c r="M2034" i="6" s="1"/>
  <c r="B2035" i="6"/>
  <c r="M2035" i="6" s="1"/>
  <c r="B2036" i="6"/>
  <c r="M2036" i="6" s="1"/>
  <c r="B2037" i="6"/>
  <c r="B2038" i="6"/>
  <c r="M2038" i="6" s="1"/>
  <c r="B2039" i="6"/>
  <c r="M2039" i="6" s="1"/>
  <c r="B2040" i="6"/>
  <c r="M2040" i="6" s="1"/>
  <c r="B2041" i="6"/>
  <c r="B2042" i="6"/>
  <c r="M2042" i="6" s="1"/>
  <c r="B2043" i="6"/>
  <c r="M2043" i="6" s="1"/>
  <c r="B2044" i="6"/>
  <c r="M2044" i="6" s="1"/>
  <c r="B2045" i="6"/>
  <c r="B2046" i="6"/>
  <c r="M2046" i="6" s="1"/>
  <c r="B2047" i="6"/>
  <c r="M2047" i="6" s="1"/>
  <c r="B2048" i="6"/>
  <c r="B2049" i="6"/>
  <c r="B2050" i="6"/>
  <c r="B2051" i="6"/>
  <c r="M2051" i="6" s="1"/>
  <c r="B2052" i="6"/>
  <c r="B2053" i="6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B2066" i="6"/>
  <c r="B2067" i="6"/>
  <c r="M2067" i="6" s="1"/>
  <c r="B2068" i="6"/>
  <c r="B2069" i="6"/>
  <c r="B2070" i="6"/>
  <c r="B2071" i="6"/>
  <c r="M2071" i="6" s="1"/>
  <c r="B2072" i="6"/>
  <c r="B2073" i="6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B2082" i="6"/>
  <c r="M2082" i="6" s="1"/>
  <c r="B2083" i="6"/>
  <c r="M2083" i="6" s="1"/>
  <c r="B2084" i="6"/>
  <c r="M2084" i="6" s="1"/>
  <c r="B2085" i="6"/>
  <c r="B2086" i="6"/>
  <c r="M2086" i="6" s="1"/>
  <c r="B2087" i="6"/>
  <c r="M2087" i="6" s="1"/>
  <c r="B2088" i="6"/>
  <c r="M2088" i="6" s="1"/>
  <c r="B2089" i="6"/>
  <c r="B2090" i="6"/>
  <c r="M2090" i="6" s="1"/>
  <c r="B2091" i="6"/>
  <c r="B2092" i="6"/>
  <c r="M2092" i="6" s="1"/>
  <c r="B2093" i="6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B2170" i="6"/>
  <c r="M2170" i="6" s="1"/>
  <c r="B2171" i="6"/>
  <c r="M2171" i="6" s="1"/>
  <c r="B2172" i="6"/>
  <c r="M2172" i="6" s="1"/>
  <c r="B2173" i="6"/>
  <c r="B2174" i="6"/>
  <c r="M2174" i="6" s="1"/>
  <c r="B2175" i="6"/>
  <c r="M2175" i="6" s="1"/>
  <c r="B2176" i="6"/>
  <c r="M2176" i="6" s="1"/>
  <c r="B2177" i="6"/>
  <c r="B2178" i="6"/>
  <c r="M2178" i="6" s="1"/>
  <c r="B2179" i="6"/>
  <c r="M2179" i="6" s="1"/>
  <c r="B2180" i="6"/>
  <c r="M2180" i="6" s="1"/>
  <c r="B2181" i="6"/>
  <c r="B2182" i="6"/>
  <c r="M2182" i="6" s="1"/>
  <c r="B2183" i="6"/>
  <c r="M2183" i="6" s="1"/>
  <c r="B2184" i="6"/>
  <c r="B2185" i="6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B2210" i="6"/>
  <c r="M2210" i="6" s="1"/>
  <c r="B2211" i="6"/>
  <c r="M2211" i="6" s="1"/>
  <c r="B2212" i="6"/>
  <c r="M2212" i="6" s="1"/>
  <c r="B2213" i="6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B2230" i="6"/>
  <c r="M2230" i="6" s="1"/>
  <c r="B2231" i="6"/>
  <c r="M2231" i="6" s="1"/>
  <c r="B2232" i="6"/>
  <c r="M2232" i="6" s="1"/>
  <c r="B2233" i="6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B2262" i="6"/>
  <c r="B2263" i="6"/>
  <c r="M2263" i="6" s="1"/>
  <c r="B2264" i="6"/>
  <c r="M2264" i="6" s="1"/>
  <c r="B2265" i="6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B2274" i="6"/>
  <c r="M2274" i="6" s="1"/>
  <c r="B2275" i="6"/>
  <c r="M2275" i="6" s="1"/>
  <c r="B2276" i="6"/>
  <c r="M2276" i="6" s="1"/>
  <c r="B2277" i="6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B2302" i="6"/>
  <c r="B2303" i="6"/>
  <c r="M2303" i="6" s="1"/>
  <c r="B2304" i="6"/>
  <c r="M2304" i="6" s="1"/>
  <c r="B2305" i="6"/>
  <c r="B2306" i="6"/>
  <c r="M2306" i="6" s="1"/>
  <c r="B2307" i="6"/>
  <c r="M2307" i="6" s="1"/>
  <c r="B2308" i="6"/>
  <c r="M2308" i="6" s="1"/>
  <c r="B2309" i="6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B2322" i="6"/>
  <c r="B2323" i="6"/>
  <c r="M2323" i="6" s="1"/>
  <c r="B2324" i="6"/>
  <c r="M2324" i="6" s="1"/>
  <c r="B2325" i="6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B2334" i="6"/>
  <c r="M2334" i="6" s="1"/>
  <c r="B2335" i="6"/>
  <c r="M2335" i="6" s="1"/>
  <c r="B2336" i="6"/>
  <c r="M2336" i="6" s="1"/>
  <c r="B2337" i="6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B2358" i="6"/>
  <c r="M2358" i="6" s="1"/>
  <c r="B2359" i="6"/>
  <c r="M2359" i="6" s="1"/>
  <c r="B2360" i="6"/>
  <c r="M2360" i="6" s="1"/>
  <c r="B2361" i="6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B2370" i="6"/>
  <c r="M2370" i="6" s="1"/>
  <c r="B2371" i="6"/>
  <c r="M2371" i="6" s="1"/>
  <c r="B2372" i="6"/>
  <c r="M2372" i="6" s="1"/>
  <c r="B2373" i="6"/>
  <c r="B2374" i="6"/>
  <c r="M2374" i="6" s="1"/>
  <c r="B2375" i="6"/>
  <c r="M2375" i="6" s="1"/>
  <c r="B2376" i="6"/>
  <c r="M2376" i="6" s="1"/>
  <c r="B2377" i="6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B2398" i="6"/>
  <c r="M2398" i="6" s="1"/>
  <c r="B2399" i="6"/>
  <c r="B2400" i="6"/>
  <c r="M2400" i="6" s="1"/>
  <c r="B2401" i="6"/>
  <c r="B2402" i="6"/>
  <c r="M2402" i="6" s="1"/>
  <c r="B2403" i="6"/>
  <c r="M2403" i="6" s="1"/>
  <c r="B2404" i="6"/>
  <c r="M2404" i="6" s="1"/>
  <c r="B2405" i="6"/>
  <c r="B2406" i="6"/>
  <c r="M2406" i="6" s="1"/>
  <c r="B2407" i="6"/>
  <c r="M2407" i="6" s="1"/>
  <c r="B2408" i="6"/>
  <c r="M2408" i="6" s="1"/>
  <c r="B2409" i="6"/>
  <c r="B2410" i="6"/>
  <c r="M2410" i="6" s="1"/>
  <c r="B2411" i="6"/>
  <c r="M2411" i="6" s="1"/>
  <c r="B2412" i="6"/>
  <c r="M2412" i="6" s="1"/>
  <c r="B2413" i="6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B2446" i="6"/>
  <c r="M2446" i="6" s="1"/>
  <c r="B2447" i="6"/>
  <c r="M2447" i="6" s="1"/>
  <c r="B2448" i="6"/>
  <c r="M2448" i="6" s="1"/>
  <c r="B2449" i="6"/>
  <c r="B2450" i="6"/>
  <c r="M2450" i="6" s="1"/>
  <c r="B2451" i="6"/>
  <c r="M2451" i="6" s="1"/>
  <c r="B2452" i="6"/>
  <c r="M2452" i="6" s="1"/>
  <c r="B2453" i="6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B2490" i="6"/>
  <c r="M2490" i="6" s="1"/>
  <c r="B2491" i="6"/>
  <c r="M2491" i="6" s="1"/>
  <c r="B2492" i="6"/>
  <c r="M2492" i="6" s="1"/>
  <c r="B2493" i="6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B2522" i="6"/>
  <c r="M2522" i="6" s="1"/>
  <c r="B2523" i="6"/>
  <c r="B2524" i="6"/>
  <c r="M2524" i="6" s="1"/>
  <c r="B2525" i="6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B2550" i="6"/>
  <c r="M2550" i="6" s="1"/>
  <c r="B2551" i="6"/>
  <c r="M2551" i="6" s="1"/>
  <c r="B2552" i="6"/>
  <c r="M2552" i="6" s="1"/>
  <c r="B2553" i="6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B2602" i="6"/>
  <c r="M2602" i="6" s="1"/>
  <c r="B2603" i="6"/>
  <c r="M2603" i="6" s="1"/>
  <c r="B2604" i="6"/>
  <c r="M2604" i="6" s="1"/>
  <c r="B2605" i="6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B2614" i="6"/>
  <c r="M2614" i="6" s="1"/>
  <c r="B2615" i="6"/>
  <c r="M2615" i="6" s="1"/>
  <c r="B2616" i="6"/>
  <c r="M2616" i="6" s="1"/>
  <c r="B2617" i="6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B2650" i="6"/>
  <c r="M2650" i="6" s="1"/>
  <c r="B2651" i="6"/>
  <c r="M2651" i="6" s="1"/>
  <c r="B2652" i="6"/>
  <c r="M2652" i="6" s="1"/>
  <c r="B2653" i="6"/>
  <c r="B2654" i="6"/>
  <c r="M2654" i="6" s="1"/>
  <c r="B2655" i="6"/>
  <c r="M2655" i="6" s="1"/>
  <c r="B2656" i="6"/>
  <c r="M2656" i="6" s="1"/>
  <c r="B2657" i="6"/>
  <c r="B2658" i="6"/>
  <c r="M2658" i="6" s="1"/>
  <c r="B2659" i="6"/>
  <c r="M2659" i="6" s="1"/>
  <c r="B2660" i="6"/>
  <c r="M2660" i="6" s="1"/>
  <c r="B2661" i="6"/>
  <c r="B2662" i="6"/>
  <c r="M2662" i="6" s="1"/>
  <c r="B2663" i="6"/>
  <c r="M2663" i="6" s="1"/>
  <c r="B2664" i="6"/>
  <c r="M2664" i="6" s="1"/>
  <c r="B2665" i="6"/>
  <c r="B2666" i="6"/>
  <c r="M2666" i="6" s="1"/>
  <c r="B2667" i="6"/>
  <c r="M2667" i="6" s="1"/>
  <c r="B2668" i="6"/>
  <c r="M2668" i="6" s="1"/>
  <c r="B2669" i="6"/>
  <c r="B2670" i="6"/>
  <c r="M2670" i="6" s="1"/>
  <c r="B2671" i="6"/>
  <c r="M2671" i="6" s="1"/>
  <c r="B2672" i="6"/>
  <c r="M2672" i="6" s="1"/>
  <c r="B2673" i="6"/>
  <c r="B2674" i="6"/>
  <c r="M2674" i="6" s="1"/>
  <c r="B2675" i="6"/>
  <c r="M2675" i="6" s="1"/>
  <c r="B2676" i="6"/>
  <c r="M2676" i="6" s="1"/>
  <c r="B2677" i="6"/>
  <c r="B2678" i="6"/>
  <c r="M2678" i="6" s="1"/>
  <c r="B2679" i="6"/>
  <c r="M2679" i="6" s="1"/>
  <c r="B2680" i="6"/>
  <c r="B2681" i="6"/>
  <c r="B2682" i="6"/>
  <c r="B2683" i="6"/>
  <c r="M2683" i="6" s="1"/>
  <c r="B2684" i="6"/>
  <c r="M2684" i="6" s="1"/>
  <c r="B2685" i="6"/>
  <c r="B2686" i="6"/>
  <c r="M2686" i="6" s="1"/>
  <c r="B2687" i="6"/>
  <c r="M2687" i="6" s="1"/>
  <c r="B2688" i="6"/>
  <c r="M2688" i="6" s="1"/>
  <c r="B2689" i="6"/>
  <c r="B2690" i="6"/>
  <c r="M2690" i="6" s="1"/>
  <c r="B2691" i="6"/>
  <c r="M2691" i="6" s="1"/>
  <c r="B2692" i="6"/>
  <c r="M2692" i="6" s="1"/>
  <c r="B2693" i="6"/>
  <c r="B2694" i="6"/>
  <c r="M2694" i="6" s="1"/>
  <c r="B2695" i="6"/>
  <c r="M2695" i="6" s="1"/>
  <c r="B2696" i="6"/>
  <c r="M2696" i="6" s="1"/>
  <c r="B2697" i="6"/>
  <c r="B2698" i="6"/>
  <c r="M2698" i="6" s="1"/>
  <c r="B2699" i="6"/>
  <c r="M2699" i="6" s="1"/>
  <c r="B2700" i="6"/>
  <c r="M2700" i="6" s="1"/>
  <c r="B2701" i="6"/>
  <c r="B2702" i="6"/>
  <c r="M2702" i="6" s="1"/>
  <c r="B2703" i="6"/>
  <c r="M2703" i="6" s="1"/>
  <c r="B2704" i="6"/>
  <c r="M2704" i="6" s="1"/>
  <c r="B2705" i="6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B2714" i="6"/>
  <c r="M2714" i="6" s="1"/>
  <c r="B2715" i="6"/>
  <c r="M2715" i="6" s="1"/>
  <c r="B2716" i="6"/>
  <c r="M2716" i="6" s="1"/>
  <c r="B2717" i="6"/>
  <c r="B2718" i="6"/>
  <c r="M2718" i="6" s="1"/>
  <c r="B2719" i="6"/>
  <c r="M2719" i="6" s="1"/>
  <c r="B2720" i="6"/>
  <c r="M2720" i="6" s="1"/>
  <c r="B2721" i="6"/>
  <c r="B2722" i="6"/>
  <c r="M2722" i="6" s="1"/>
  <c r="B2723" i="6"/>
  <c r="M2723" i="6" s="1"/>
  <c r="B2724" i="6"/>
  <c r="M2724" i="6" s="1"/>
  <c r="B2725" i="6"/>
  <c r="B2726" i="6"/>
  <c r="M2726" i="6" s="1"/>
  <c r="B2727" i="6"/>
  <c r="M2727" i="6" s="1"/>
  <c r="B2728" i="6"/>
  <c r="M2728" i="6" s="1"/>
  <c r="B2729" i="6"/>
  <c r="B2730" i="6"/>
  <c r="M2730" i="6" s="1"/>
  <c r="B2731" i="6"/>
  <c r="M2731" i="6" s="1"/>
  <c r="B2732" i="6"/>
  <c r="M2732" i="6" s="1"/>
  <c r="B2733" i="6"/>
  <c r="B2734" i="6"/>
  <c r="M2734" i="6" s="1"/>
  <c r="B2735" i="6"/>
  <c r="M2735" i="6" s="1"/>
  <c r="B2736" i="6"/>
  <c r="M2736" i="6" s="1"/>
  <c r="B2737" i="6"/>
  <c r="B2738" i="6"/>
  <c r="M2738" i="6" s="1"/>
  <c r="B2739" i="6"/>
  <c r="M2739" i="6" s="1"/>
  <c r="B2740" i="6"/>
  <c r="M2740" i="6" s="1"/>
  <c r="B2741" i="6"/>
  <c r="B2742" i="6"/>
  <c r="M2742" i="6" s="1"/>
  <c r="B2743" i="6"/>
  <c r="M2743" i="6" s="1"/>
  <c r="B2744" i="6"/>
  <c r="B2745" i="6"/>
  <c r="B2746" i="6"/>
  <c r="M2746" i="6" s="1"/>
  <c r="B2747" i="6"/>
  <c r="M2747" i="6" s="1"/>
  <c r="B2748" i="6"/>
  <c r="M2748" i="6" s="1"/>
  <c r="B2749" i="6"/>
  <c r="B2750" i="6"/>
  <c r="M2750" i="6" s="1"/>
  <c r="B2751" i="6"/>
  <c r="M2751" i="6" s="1"/>
  <c r="B2752" i="6"/>
  <c r="M2752" i="6" s="1"/>
  <c r="B2753" i="6"/>
  <c r="B2754" i="6"/>
  <c r="M2754" i="6" s="1"/>
  <c r="B2755" i="6"/>
  <c r="M2755" i="6" s="1"/>
  <c r="B2756" i="6"/>
  <c r="M2756" i="6" s="1"/>
  <c r="B2757" i="6"/>
  <c r="B2758" i="6"/>
  <c r="M2758" i="6" s="1"/>
  <c r="B2759" i="6"/>
  <c r="M2759" i="6" s="1"/>
  <c r="B2760" i="6"/>
  <c r="M2760" i="6" s="1"/>
  <c r="B2761" i="6"/>
  <c r="B2762" i="6"/>
  <c r="M2762" i="6" s="1"/>
  <c r="B2763" i="6"/>
  <c r="M2763" i="6" s="1"/>
  <c r="B2764" i="6"/>
  <c r="M2764" i="6" s="1"/>
  <c r="B2765" i="6"/>
  <c r="B2766" i="6"/>
  <c r="M2766" i="6" s="1"/>
  <c r="B2767" i="6"/>
  <c r="M2767" i="6" s="1"/>
  <c r="B2768" i="6"/>
  <c r="M2768" i="6" s="1"/>
  <c r="B2769" i="6"/>
  <c r="B2770" i="6"/>
  <c r="M2770" i="6" s="1"/>
  <c r="B2771" i="6"/>
  <c r="M2771" i="6" s="1"/>
  <c r="B2772" i="6"/>
  <c r="M2772" i="6" s="1"/>
  <c r="B2773" i="6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B2818" i="6"/>
  <c r="M2818" i="6" s="1"/>
  <c r="B2819" i="6"/>
  <c r="M2819" i="6" s="1"/>
  <c r="B2820" i="6"/>
  <c r="M2820" i="6" s="1"/>
  <c r="B2821" i="6"/>
  <c r="B2822" i="6"/>
  <c r="M2822" i="6" s="1"/>
  <c r="B2823" i="6"/>
  <c r="M2823" i="6" s="1"/>
  <c r="B2824" i="6"/>
  <c r="M2824" i="6" s="1"/>
  <c r="B2825" i="6"/>
  <c r="B2826" i="6"/>
  <c r="M2826" i="6" s="1"/>
  <c r="B2827" i="6"/>
  <c r="M2827" i="6" s="1"/>
  <c r="B2828" i="6"/>
  <c r="M2828" i="6" s="1"/>
  <c r="B2829" i="6"/>
  <c r="B2830" i="6"/>
  <c r="M2830" i="6" s="1"/>
  <c r="B2831" i="6"/>
  <c r="M2831" i="6" s="1"/>
  <c r="B2832" i="6"/>
  <c r="M2832" i="6" s="1"/>
  <c r="B2833" i="6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B2842" i="6"/>
  <c r="M2842" i="6" s="1"/>
  <c r="B2843" i="6"/>
  <c r="M2843" i="6" s="1"/>
  <c r="B2844" i="6"/>
  <c r="M2844" i="6" s="1"/>
  <c r="B2845" i="6"/>
  <c r="B2846" i="6"/>
  <c r="M2846" i="6" s="1"/>
  <c r="B2847" i="6"/>
  <c r="M2847" i="6" s="1"/>
  <c r="B2848" i="6"/>
  <c r="M2848" i="6" s="1"/>
  <c r="B2849" i="6"/>
  <c r="B2850" i="6"/>
  <c r="M2850" i="6" s="1"/>
  <c r="B2851" i="6"/>
  <c r="M2851" i="6" s="1"/>
  <c r="B2852" i="6"/>
  <c r="M2852" i="6" s="1"/>
  <c r="B2853" i="6"/>
  <c r="B2854" i="6"/>
  <c r="M2854" i="6" s="1"/>
  <c r="B2855" i="6"/>
  <c r="M2855" i="6" s="1"/>
  <c r="B2856" i="6"/>
  <c r="M2856" i="6" s="1"/>
  <c r="B2857" i="6"/>
  <c r="B2858" i="6"/>
  <c r="M2858" i="6" s="1"/>
  <c r="B2859" i="6"/>
  <c r="M2859" i="6" s="1"/>
  <c r="B2860" i="6"/>
  <c r="M2860" i="6" s="1"/>
  <c r="B2861" i="6"/>
  <c r="B2862" i="6"/>
  <c r="M2862" i="6" s="1"/>
  <c r="B2863" i="6"/>
  <c r="M2863" i="6" s="1"/>
  <c r="B2864" i="6"/>
  <c r="M2864" i="6" s="1"/>
  <c r="B2865" i="6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B2874" i="6"/>
  <c r="M2874" i="6" s="1"/>
  <c r="B2875" i="6"/>
  <c r="M2875" i="6" s="1"/>
  <c r="B2876" i="6"/>
  <c r="M2876" i="6" s="1"/>
  <c r="B2877" i="6"/>
  <c r="B2878" i="6"/>
  <c r="M2878" i="6" s="1"/>
  <c r="B2879" i="6"/>
  <c r="M2879" i="6" s="1"/>
  <c r="B2880" i="6"/>
  <c r="M2880" i="6" s="1"/>
  <c r="B2881" i="6"/>
  <c r="B2882" i="6"/>
  <c r="M2882" i="6" s="1"/>
  <c r="B2883" i="6"/>
  <c r="M2883" i="6" s="1"/>
  <c r="B2884" i="6"/>
  <c r="M2884" i="6" s="1"/>
  <c r="B2885" i="6"/>
  <c r="B2886" i="6"/>
  <c r="M2886" i="6" s="1"/>
  <c r="B2887" i="6"/>
  <c r="M2887" i="6" s="1"/>
  <c r="B2888" i="6"/>
  <c r="M2888" i="6" s="1"/>
  <c r="B2889" i="6"/>
  <c r="B2890" i="6"/>
  <c r="M2890" i="6" s="1"/>
  <c r="B2891" i="6"/>
  <c r="M2891" i="6" s="1"/>
  <c r="B2892" i="6"/>
  <c r="M2892" i="6" s="1"/>
  <c r="B2893" i="6"/>
  <c r="B2894" i="6"/>
  <c r="M2894" i="6" s="1"/>
  <c r="B2895" i="6"/>
  <c r="M2895" i="6" s="1"/>
  <c r="B2896" i="6"/>
  <c r="M2896" i="6" s="1"/>
  <c r="B2897" i="6"/>
  <c r="B2898" i="6"/>
  <c r="M2898" i="6" s="1"/>
  <c r="B2899" i="6"/>
  <c r="M2899" i="6" s="1"/>
  <c r="B2900" i="6"/>
  <c r="M2900" i="6" s="1"/>
  <c r="B2901" i="6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B2922" i="6"/>
  <c r="M2922" i="6" s="1"/>
  <c r="B2923" i="6"/>
  <c r="M2923" i="6" s="1"/>
  <c r="B2924" i="6"/>
  <c r="M2924" i="6" s="1"/>
  <c r="B2925" i="6"/>
  <c r="B2926" i="6"/>
  <c r="M2926" i="6" s="1"/>
  <c r="B2927" i="6"/>
  <c r="M2927" i="6" s="1"/>
  <c r="B2928" i="6"/>
  <c r="M2928" i="6" s="1"/>
  <c r="B2929" i="6"/>
  <c r="B2930" i="6"/>
  <c r="B2931" i="6"/>
  <c r="B2932" i="6"/>
  <c r="M2932" i="6" s="1"/>
  <c r="B2933" i="6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B2954" i="6"/>
  <c r="B2955" i="6"/>
  <c r="M2955" i="6" s="1"/>
  <c r="B2956" i="6"/>
  <c r="M2956" i="6" s="1"/>
  <c r="B2957" i="6"/>
  <c r="B2958" i="6"/>
  <c r="M2958" i="6" s="1"/>
  <c r="B2959" i="6"/>
  <c r="M2959" i="6" s="1"/>
  <c r="B2960" i="6"/>
  <c r="M2960" i="6" s="1"/>
  <c r="B2961" i="6"/>
  <c r="B2962" i="6"/>
  <c r="M2962" i="6" s="1"/>
  <c r="B2963" i="6"/>
  <c r="B2964" i="6"/>
  <c r="M2964" i="6" s="1"/>
  <c r="B2965" i="6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B2986" i="6"/>
  <c r="M2986" i="6" s="1"/>
  <c r="B2987" i="6"/>
  <c r="M2987" i="6" s="1"/>
  <c r="B2988" i="6"/>
  <c r="M2988" i="6" s="1"/>
  <c r="B2989" i="6"/>
  <c r="B2990" i="6"/>
  <c r="M2990" i="6" s="1"/>
  <c r="B2991" i="6"/>
  <c r="M2991" i="6" s="1"/>
  <c r="B2992" i="6"/>
  <c r="M2992" i="6" s="1"/>
  <c r="B2993" i="6"/>
  <c r="B2994" i="6"/>
  <c r="B2995" i="6"/>
  <c r="B2996" i="6"/>
  <c r="M2996" i="6" s="1"/>
  <c r="B2997" i="6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L6591" i="6"/>
  <c r="N6548" i="6"/>
  <c r="L6451" i="6"/>
  <c r="L6339" i="6"/>
  <c r="L6592" i="6"/>
  <c r="N6845" i="6"/>
  <c r="N6792" i="6"/>
  <c r="L661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M6737" i="6"/>
  <c r="L6727" i="6"/>
  <c r="N6464" i="6"/>
  <c r="L6412" i="6"/>
  <c r="L6673" i="6"/>
  <c r="L6828" i="6"/>
  <c r="L6527" i="6"/>
  <c r="L6777" i="6"/>
  <c r="L6701" i="6"/>
  <c r="N6701" i="6" s="1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214" i="6"/>
  <c r="N6214" i="6" s="1"/>
  <c r="L6659" i="6"/>
  <c r="N6659" i="6" s="1"/>
  <c r="L6456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L6616" i="6"/>
  <c r="L6580" i="6"/>
  <c r="L6556" i="6"/>
  <c r="L6255" i="6"/>
  <c r="N6224" i="6"/>
  <c r="L6207" i="6"/>
  <c r="L6122" i="6"/>
  <c r="L6879" i="6"/>
  <c r="L6799" i="6"/>
  <c r="L6676" i="6"/>
  <c r="M3248" i="6"/>
  <c r="M3357" i="6"/>
  <c r="M3222" i="6"/>
  <c r="M3252" i="6"/>
  <c r="M3162" i="6"/>
  <c r="M3190" i="6"/>
  <c r="M3144" i="6"/>
  <c r="M3322" i="6"/>
  <c r="M3280" i="6"/>
  <c r="M3346" i="6"/>
  <c r="M3338" i="6"/>
  <c r="M3316" i="6"/>
  <c r="M3352" i="6"/>
  <c r="M3326" i="6"/>
  <c r="M3236" i="6"/>
  <c r="M3164" i="6"/>
  <c r="M3356" i="6"/>
  <c r="M3354" i="6"/>
  <c r="M3272" i="6"/>
  <c r="M3158" i="6"/>
  <c r="M3336" i="6"/>
  <c r="M3334" i="6"/>
  <c r="M3300" i="6"/>
  <c r="M3156" i="6"/>
  <c r="M3160" i="6"/>
  <c r="M3204" i="6"/>
  <c r="M3188" i="6"/>
  <c r="M3304" i="6"/>
  <c r="M3296" i="6"/>
  <c r="M3216" i="6"/>
  <c r="M3200" i="6"/>
  <c r="M3176" i="6"/>
  <c r="M3268" i="6"/>
  <c r="M3224" i="6"/>
  <c r="M3324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M6753" i="6"/>
  <c r="L6609" i="6"/>
  <c r="N6609" i="6" s="1"/>
  <c r="L6872" i="6"/>
  <c r="L6856" i="6"/>
  <c r="L6835" i="6"/>
  <c r="N6835" i="6" s="1"/>
  <c r="L6804" i="6"/>
  <c r="N6804" i="6" s="1"/>
  <c r="L6680" i="6"/>
  <c r="L6301" i="6"/>
  <c r="L6118" i="6"/>
  <c r="L6628" i="6"/>
  <c r="L6512" i="6"/>
  <c r="L6385" i="6"/>
  <c r="L6312" i="6"/>
  <c r="L6191" i="6"/>
  <c r="L6901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12" i="6"/>
  <c r="N6612" i="6" s="1"/>
  <c r="L6532" i="6"/>
  <c r="N6532" i="6" s="1"/>
  <c r="L6492" i="6"/>
  <c r="L6375" i="6"/>
  <c r="L6303" i="6"/>
  <c r="L6198" i="6"/>
  <c r="L6188" i="6"/>
  <c r="N6188" i="6" s="1"/>
  <c r="L6640" i="6"/>
  <c r="L6892" i="6"/>
  <c r="L6876" i="6"/>
  <c r="N6876" i="6" s="1"/>
  <c r="L6844" i="6"/>
  <c r="L6824" i="6"/>
  <c r="L6788" i="6"/>
  <c r="L6787" i="6"/>
  <c r="L6732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08" i="6"/>
  <c r="L6507" i="6"/>
  <c r="L6416" i="6"/>
  <c r="L6904" i="6"/>
  <c r="L6895" i="6"/>
  <c r="N6895" i="6" s="1"/>
  <c r="L6848" i="6"/>
  <c r="N6848" i="6" s="1"/>
  <c r="L6704" i="6"/>
  <c r="L6664" i="6"/>
  <c r="L6543" i="6"/>
  <c r="L6540" i="6"/>
  <c r="L6503" i="6"/>
  <c r="L6380" i="6"/>
  <c r="L637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M3736" i="6"/>
  <c r="N3414" i="6"/>
  <c r="L6759" i="6"/>
  <c r="L6707" i="6"/>
  <c r="L6705" i="6"/>
  <c r="L6665" i="6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25" i="6"/>
  <c r="L6521" i="6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L6692" i="6"/>
  <c r="L6669" i="6"/>
  <c r="L6656" i="6"/>
  <c r="L6647" i="6"/>
  <c r="N6647" i="6" s="1"/>
  <c r="L6469" i="6"/>
  <c r="L6445" i="6"/>
  <c r="N6445" i="6" s="1"/>
  <c r="L6436" i="6"/>
  <c r="N6436" i="6" s="1"/>
  <c r="L6431" i="6"/>
  <c r="L6366" i="6"/>
  <c r="L6346" i="6"/>
  <c r="L6723" i="6"/>
  <c r="L6721" i="6"/>
  <c r="L6689" i="6"/>
  <c r="L6683" i="6"/>
  <c r="L6653" i="6"/>
  <c r="L6639" i="6"/>
  <c r="L6620" i="6"/>
  <c r="N6620" i="6" s="1"/>
  <c r="L6605" i="6"/>
  <c r="N6605" i="6" s="1"/>
  <c r="L6603" i="6"/>
  <c r="N6603" i="6" s="1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447" i="6"/>
  <c r="L6437" i="6"/>
  <c r="N6437" i="6" s="1"/>
  <c r="L6371" i="6"/>
  <c r="L6362" i="6"/>
  <c r="L6328" i="6"/>
  <c r="L6321" i="6"/>
  <c r="L6318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37" i="6"/>
  <c r="L6508" i="6"/>
  <c r="L6495" i="6"/>
  <c r="L6480" i="6"/>
  <c r="N6480" i="6" s="1"/>
  <c r="N6443" i="6"/>
  <c r="L6440" i="6"/>
  <c r="N6440" i="6" s="1"/>
  <c r="L6435" i="6"/>
  <c r="L6433" i="6"/>
  <c r="N6433" i="6" s="1"/>
  <c r="L6420" i="6"/>
  <c r="M6420" i="6"/>
  <c r="L6384" i="6"/>
  <c r="M6365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17" i="6"/>
  <c r="L6500" i="6"/>
  <c r="L6491" i="6"/>
  <c r="L6461" i="6"/>
  <c r="L6449" i="6"/>
  <c r="L6376" i="6"/>
  <c r="L6334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L4951" i="6"/>
  <c r="M4065" i="6"/>
  <c r="M4064" i="6"/>
  <c r="M6100" i="6"/>
  <c r="M4948" i="6"/>
  <c r="M4156" i="6"/>
  <c r="N5767" i="6"/>
  <c r="N5912" i="6"/>
  <c r="L5541" i="6"/>
  <c r="N5003" i="6"/>
  <c r="N4787" i="6"/>
  <c r="M4286" i="6"/>
  <c r="N3908" i="6"/>
  <c r="M3620" i="6"/>
  <c r="N3494" i="6"/>
  <c r="M6054" i="6"/>
  <c r="L4807" i="6"/>
  <c r="M3536" i="6"/>
  <c r="L3930" i="6"/>
  <c r="N3930" i="6" s="1"/>
  <c r="M3930" i="6"/>
  <c r="L6086" i="6"/>
  <c r="L6054" i="6"/>
  <c r="N6054" i="6" s="1"/>
  <c r="M5661" i="6"/>
  <c r="L5661" i="6"/>
  <c r="L5409" i="6"/>
  <c r="L4502" i="6"/>
  <c r="L5726" i="6"/>
  <c r="N5726" i="6" s="1"/>
  <c r="L4819" i="6"/>
  <c r="L4578" i="6"/>
  <c r="N4578" i="6" s="1"/>
  <c r="L4338" i="6"/>
  <c r="N4338" i="6" s="1"/>
  <c r="L5484" i="6"/>
  <c r="L4505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4935" i="6"/>
  <c r="N5221" i="6"/>
  <c r="N3900" i="6"/>
  <c r="N3188" i="6"/>
  <c r="M3024" i="6"/>
  <c r="L5931" i="6"/>
  <c r="L5902" i="6"/>
  <c r="N5902" i="6" s="1"/>
  <c r="L5834" i="6"/>
  <c r="L5702" i="6"/>
  <c r="L5376" i="6"/>
  <c r="N5376" i="6" s="1"/>
  <c r="L5364" i="6"/>
  <c r="L5152" i="6"/>
  <c r="N5152" i="6" s="1"/>
  <c r="L5072" i="6"/>
  <c r="N5072" i="6" s="1"/>
  <c r="M5072" i="6"/>
  <c r="L5068" i="6"/>
  <c r="N5068" i="6" s="1"/>
  <c r="L4980" i="6"/>
  <c r="L4920" i="6"/>
  <c r="L4869" i="6"/>
  <c r="L4688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1" i="6"/>
  <c r="L5943" i="6"/>
  <c r="M5943" i="6"/>
  <c r="L5934" i="6"/>
  <c r="L5858" i="6"/>
  <c r="L5714" i="6"/>
  <c r="N5714" i="6" s="1"/>
  <c r="L5713" i="6"/>
  <c r="L5508" i="6"/>
  <c r="L5421" i="6"/>
  <c r="N5307" i="6"/>
  <c r="N5127" i="6"/>
  <c r="L5029" i="6"/>
  <c r="L4498" i="6"/>
  <c r="L4441" i="6"/>
  <c r="L4386" i="6"/>
  <c r="M4386" i="6"/>
  <c r="L4306" i="6"/>
  <c r="N4306" i="6" s="1"/>
  <c r="L4198" i="6"/>
  <c r="N4198" i="6" s="1"/>
  <c r="M4198" i="6"/>
  <c r="L4190" i="6"/>
  <c r="L4138" i="6"/>
  <c r="L4092" i="6"/>
  <c r="N4092" i="6" s="1"/>
  <c r="L3480" i="6"/>
  <c r="N3480" i="6" s="1"/>
  <c r="N4313" i="6"/>
  <c r="L4240" i="6"/>
  <c r="M4240" i="6"/>
  <c r="L4122" i="6"/>
  <c r="N4122" i="6" s="1"/>
  <c r="M4122" i="6"/>
  <c r="M4967" i="6"/>
  <c r="N4911" i="6"/>
  <c r="L4422" i="6"/>
  <c r="N4422" i="6" s="1"/>
  <c r="L4249" i="6"/>
  <c r="N4249" i="6" s="1"/>
  <c r="L4218" i="6"/>
  <c r="N4218" i="6" s="1"/>
  <c r="M4218" i="6"/>
  <c r="N4147" i="6"/>
  <c r="L3712" i="6"/>
  <c r="N3712" i="6" s="1"/>
  <c r="L3420" i="6"/>
  <c r="N4895" i="6"/>
  <c r="L4425" i="6"/>
  <c r="N4425" i="6" s="1"/>
  <c r="L4128" i="6"/>
  <c r="N4128" i="6" s="1"/>
  <c r="L3743" i="6"/>
  <c r="L3715" i="6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425" i="6"/>
  <c r="L5393" i="6"/>
  <c r="L5257" i="6"/>
  <c r="L5011" i="6"/>
  <c r="L4967" i="6"/>
  <c r="N4967" i="6" s="1"/>
  <c r="L4935" i="6"/>
  <c r="L4823" i="6"/>
  <c r="L4677" i="6"/>
  <c r="L4072" i="6"/>
  <c r="N4072" i="6" s="1"/>
  <c r="L3775" i="6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65" i="6"/>
  <c r="L5733" i="6"/>
  <c r="L5601" i="6"/>
  <c r="L5537" i="6"/>
  <c r="N5537" i="6" s="1"/>
  <c r="L5437" i="6"/>
  <c r="L5405" i="6"/>
  <c r="N5175" i="6"/>
  <c r="L4971" i="6"/>
  <c r="L4939" i="6"/>
  <c r="L4835" i="6"/>
  <c r="L4735" i="6"/>
  <c r="M4727" i="6"/>
  <c r="L4723" i="6"/>
  <c r="N4723" i="6" s="1"/>
  <c r="L4683" i="6"/>
  <c r="N4683" i="6" s="1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081" i="6"/>
  <c r="M4900" i="6"/>
  <c r="M4803" i="6"/>
  <c r="L4462" i="6"/>
  <c r="M4421" i="6"/>
  <c r="M4268" i="6"/>
  <c r="L4268" i="6"/>
  <c r="L4192" i="6"/>
  <c r="L4154" i="6"/>
  <c r="N4154" i="6" s="1"/>
  <c r="M4402" i="6"/>
  <c r="M4355" i="6"/>
  <c r="M4258" i="6"/>
  <c r="N4179" i="6"/>
  <c r="N4111" i="6"/>
  <c r="N3999" i="6"/>
  <c r="L3496" i="6"/>
  <c r="N3496" i="6" s="1"/>
  <c r="L3456" i="6"/>
  <c r="M4604" i="6"/>
  <c r="M4371" i="6"/>
  <c r="N4310" i="6"/>
  <c r="M4295" i="6"/>
  <c r="M4212" i="6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436" i="6"/>
  <c r="M3436" i="6"/>
  <c r="L3424" i="6"/>
  <c r="M3124" i="6"/>
  <c r="L3064" i="6"/>
  <c r="N3064" i="6" s="1"/>
  <c r="M3056" i="6"/>
  <c r="L3012" i="6"/>
  <c r="N3012" i="6" s="1"/>
  <c r="N3380" i="6"/>
  <c r="N3226" i="6"/>
  <c r="M3068" i="6"/>
  <c r="M3384" i="6"/>
  <c r="M3028" i="6"/>
  <c r="M3016" i="6"/>
  <c r="M3988" i="6"/>
  <c r="M3846" i="6"/>
  <c r="M3724" i="6"/>
  <c r="M3644" i="6"/>
  <c r="M3628" i="6"/>
  <c r="M3532" i="6"/>
  <c r="N3317" i="6"/>
  <c r="M3120" i="6"/>
  <c r="N5845" i="6"/>
  <c r="M5889" i="6"/>
  <c r="L5889" i="6"/>
  <c r="L5452" i="6"/>
  <c r="L5245" i="6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17" i="6"/>
  <c r="L5088" i="6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17" i="6"/>
  <c r="N4117" i="6" s="1"/>
  <c r="L4108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L4763" i="6"/>
  <c r="L4629" i="6"/>
  <c r="N4629" i="6" s="1"/>
  <c r="L4318" i="6"/>
  <c r="L4274" i="6"/>
  <c r="M4274" i="6"/>
  <c r="M4228" i="6"/>
  <c r="L4228" i="6"/>
  <c r="L5935" i="6"/>
  <c r="L5866" i="6"/>
  <c r="M5866" i="6"/>
  <c r="L5706" i="6"/>
  <c r="L5492" i="6"/>
  <c r="M5492" i="6"/>
  <c r="L5356" i="6"/>
  <c r="L5341" i="6"/>
  <c r="N5341" i="6" s="1"/>
  <c r="L5312" i="6"/>
  <c r="M5033" i="6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197" i="6"/>
  <c r="N5197" i="6" s="1"/>
  <c r="L4972" i="6"/>
  <c r="N4972" i="6" s="1"/>
  <c r="M4972" i="6"/>
  <c r="L4940" i="6"/>
  <c r="L4916" i="6"/>
  <c r="N4916" i="6" s="1"/>
  <c r="M4916" i="6"/>
  <c r="L4859" i="6"/>
  <c r="N4859" i="6" s="1"/>
  <c r="L4669" i="6"/>
  <c r="L4590" i="6"/>
  <c r="L4696" i="6"/>
  <c r="N4696" i="6" s="1"/>
  <c r="M4696" i="6"/>
  <c r="N4687" i="6"/>
  <c r="L4670" i="6"/>
  <c r="N4549" i="6"/>
  <c r="L4446" i="6"/>
  <c r="N4446" i="6" s="1"/>
  <c r="L4321" i="6"/>
  <c r="N4321" i="6" s="1"/>
  <c r="L4244" i="6"/>
  <c r="N4244" i="6" s="1"/>
  <c r="M4224" i="6"/>
  <c r="L4224" i="6"/>
  <c r="N4224" i="6" s="1"/>
  <c r="L4182" i="6"/>
  <c r="N4182" i="6" s="1"/>
  <c r="L4142" i="6"/>
  <c r="N4142" i="6" s="1"/>
  <c r="L4080" i="6"/>
  <c r="L3946" i="6"/>
  <c r="N3888" i="6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N5053" i="6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L4731" i="6"/>
  <c r="N4731" i="6" s="1"/>
  <c r="L4680" i="6"/>
  <c r="N4680" i="6" s="1"/>
  <c r="M4652" i="6"/>
  <c r="L4538" i="6"/>
  <c r="M4365" i="6"/>
  <c r="L4302" i="6"/>
  <c r="N4302" i="6" s="1"/>
  <c r="M4302" i="6"/>
  <c r="L4276" i="6"/>
  <c r="L4238" i="6"/>
  <c r="N4238" i="6" s="1"/>
  <c r="L4220" i="6"/>
  <c r="N4220" i="6" s="1"/>
  <c r="M4172" i="6"/>
  <c r="L4172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L5233" i="6"/>
  <c r="L5201" i="6"/>
  <c r="N5201" i="6" s="1"/>
  <c r="M4976" i="6"/>
  <c r="M4960" i="6"/>
  <c r="L4803" i="6"/>
  <c r="N4803" i="6" s="1"/>
  <c r="L4771" i="6"/>
  <c r="M4744" i="6"/>
  <c r="M4678" i="6"/>
  <c r="L4634" i="6"/>
  <c r="N4634" i="6" s="1"/>
  <c r="M4606" i="6"/>
  <c r="L4570" i="6"/>
  <c r="M4546" i="6"/>
  <c r="M4493" i="6"/>
  <c r="L4430" i="6"/>
  <c r="N4430" i="6" s="1"/>
  <c r="M4430" i="6"/>
  <c r="L4382" i="6"/>
  <c r="N4382" i="6" s="1"/>
  <c r="M4280" i="6"/>
  <c r="L4280" i="6"/>
  <c r="L4250" i="6"/>
  <c r="N4250" i="6" s="1"/>
  <c r="N4183" i="6"/>
  <c r="L4168" i="6"/>
  <c r="L4144" i="6"/>
  <c r="N4144" i="6" s="1"/>
  <c r="M4144" i="6"/>
  <c r="N3896" i="6"/>
  <c r="L3886" i="6"/>
  <c r="L3688" i="6"/>
  <c r="N3688" i="6" s="1"/>
  <c r="M3688" i="6"/>
  <c r="L3676" i="6"/>
  <c r="N3676" i="6" s="1"/>
  <c r="M3676" i="6"/>
  <c r="L364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L3604" i="6"/>
  <c r="N3604" i="6" s="1"/>
  <c r="L3528" i="6"/>
  <c r="N3528" i="6" s="1"/>
  <c r="L3513" i="6"/>
  <c r="N3513" i="6" s="1"/>
  <c r="M4719" i="6"/>
  <c r="M4660" i="6"/>
  <c r="M4447" i="6"/>
  <c r="M4303" i="6"/>
  <c r="L4281" i="6"/>
  <c r="N4281" i="6" s="1"/>
  <c r="N4222" i="6"/>
  <c r="L4208" i="6"/>
  <c r="N4208" i="6" s="1"/>
  <c r="M4104" i="6"/>
  <c r="L4088" i="6"/>
  <c r="L4048" i="6"/>
  <c r="N4048" i="6" s="1"/>
  <c r="L4018" i="6"/>
  <c r="L4010" i="6"/>
  <c r="M3992" i="6"/>
  <c r="M3984" i="6"/>
  <c r="M3860" i="6"/>
  <c r="L3656" i="6"/>
  <c r="M3656" i="6"/>
  <c r="L3616" i="6"/>
  <c r="N3616" i="6" s="1"/>
  <c r="M3616" i="6"/>
  <c r="L3549" i="6"/>
  <c r="N3549" i="6" s="1"/>
  <c r="N3286" i="6"/>
  <c r="L4513" i="6"/>
  <c r="M4463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M4137" i="6"/>
  <c r="M4120" i="6"/>
  <c r="M4110" i="6"/>
  <c r="M4061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23" i="6"/>
  <c r="N3348" i="6"/>
  <c r="N3543" i="6"/>
  <c r="N3392" i="6"/>
  <c r="N3360" i="6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41" i="6"/>
  <c r="M3631" i="6"/>
  <c r="M3623" i="6"/>
  <c r="M3617" i="6"/>
  <c r="N3579" i="6"/>
  <c r="M3519" i="6"/>
  <c r="L3508" i="6"/>
  <c r="N3508" i="6" s="1"/>
  <c r="M3507" i="6"/>
  <c r="M3434" i="6"/>
  <c r="M3348" i="6"/>
  <c r="M3286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M5055" i="6"/>
  <c r="L5055" i="6"/>
  <c r="N5055" i="6" s="1"/>
  <c r="L5052" i="6"/>
  <c r="N5052" i="6" s="1"/>
  <c r="M5052" i="6"/>
  <c r="M4977" i="6"/>
  <c r="L4945" i="6"/>
  <c r="L4908" i="6"/>
  <c r="N4908" i="6" s="1"/>
  <c r="M4899" i="6"/>
  <c r="L4899" i="6"/>
  <c r="L4896" i="6"/>
  <c r="M4891" i="6"/>
  <c r="L4891" i="6"/>
  <c r="L4868" i="6"/>
  <c r="N4868" i="6" s="1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73" i="6"/>
  <c r="L4666" i="6"/>
  <c r="M4651" i="6"/>
  <c r="L4651" i="6"/>
  <c r="N4651" i="6" s="1"/>
  <c r="L4571" i="6"/>
  <c r="L4542" i="6"/>
  <c r="N4542" i="6" s="1"/>
  <c r="M4542" i="6"/>
  <c r="M4509" i="6"/>
  <c r="L4509" i="6"/>
  <c r="N4509" i="6" s="1"/>
  <c r="L4429" i="6"/>
  <c r="N4429" i="6" s="1"/>
  <c r="L4317" i="6"/>
  <c r="L4275" i="6"/>
  <c r="L4266" i="6"/>
  <c r="N4266" i="6" s="1"/>
  <c r="M4266" i="6"/>
  <c r="L4254" i="6"/>
  <c r="L4241" i="6"/>
  <c r="N4241" i="6" s="1"/>
  <c r="M4232" i="6"/>
  <c r="L4232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057" i="6"/>
  <c r="M5057" i="6"/>
  <c r="M5007" i="6"/>
  <c r="L5007" i="6"/>
  <c r="N5007" i="6" s="1"/>
  <c r="L4981" i="6"/>
  <c r="N4981" i="6" s="1"/>
  <c r="M4965" i="6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57" i="6"/>
  <c r="N4557" i="6" s="1"/>
  <c r="M4545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M4937" i="6"/>
  <c r="L4937" i="6"/>
  <c r="N4937" i="6" s="1"/>
  <c r="L4924" i="6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L5004" i="6"/>
  <c r="N5004" i="6" s="1"/>
  <c r="L4949" i="6"/>
  <c r="N4949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069" i="6"/>
  <c r="N4069" i="6" s="1"/>
  <c r="M4069" i="6"/>
  <c r="M3940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73" i="6"/>
  <c r="L4973" i="6"/>
  <c r="N4973" i="6" s="1"/>
  <c r="L4941" i="6"/>
  <c r="L4917" i="6"/>
  <c r="N4917" i="6" s="1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1" i="6"/>
  <c r="N4741" i="6" s="1"/>
  <c r="L4732" i="6"/>
  <c r="N4732" i="6" s="1"/>
  <c r="M4732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38" i="6"/>
  <c r="N4638" i="6" s="1"/>
  <c r="M4638" i="6"/>
  <c r="M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53" i="6"/>
  <c r="N4853" i="6" s="1"/>
  <c r="L4845" i="6"/>
  <c r="N4845" i="6" s="1"/>
  <c r="N4843" i="6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115" i="6"/>
  <c r="M187" i="6"/>
  <c r="M243" i="6"/>
  <c r="M259" i="6"/>
  <c r="M283" i="6"/>
  <c r="M303" i="6"/>
  <c r="M335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4" i="6"/>
  <c r="M1128" i="6"/>
  <c r="M1144" i="6"/>
  <c r="M1165" i="6"/>
  <c r="M1167" i="6"/>
  <c r="M1212" i="6"/>
  <c r="M1239" i="6"/>
  <c r="M1288" i="6"/>
  <c r="M1307" i="6"/>
  <c r="M1333" i="6"/>
  <c r="M1356" i="6"/>
  <c r="M1381" i="6"/>
  <c r="M1383" i="6"/>
  <c r="M1417" i="6"/>
  <c r="M1446" i="6"/>
  <c r="M1453" i="6"/>
  <c r="M1460" i="6"/>
  <c r="M1481" i="6"/>
  <c r="M1491" i="6"/>
  <c r="M1497" i="6"/>
  <c r="M1498" i="6"/>
  <c r="M1499" i="6"/>
  <c r="M1507" i="6"/>
  <c r="M1515" i="6"/>
  <c r="M1523" i="6"/>
  <c r="M1530" i="6"/>
  <c r="M1531" i="6"/>
  <c r="M1537" i="6"/>
  <c r="M1539" i="6"/>
  <c r="M1547" i="6"/>
  <c r="M1553" i="6"/>
  <c r="M1555" i="6"/>
  <c r="M1562" i="6"/>
  <c r="M1563" i="6"/>
  <c r="M1613" i="6"/>
  <c r="M1624" i="6"/>
  <c r="M1657" i="6"/>
  <c r="M1664" i="6"/>
  <c r="M1696" i="6"/>
  <c r="M1718" i="6"/>
  <c r="M1731" i="6"/>
  <c r="M1741" i="6"/>
  <c r="M1762" i="6"/>
  <c r="M1815" i="6"/>
  <c r="M1817" i="6"/>
  <c r="M1819" i="6"/>
  <c r="M1823" i="6"/>
  <c r="M1824" i="6"/>
  <c r="M1827" i="6"/>
  <c r="M1831" i="6"/>
  <c r="M1835" i="6"/>
  <c r="M1839" i="6"/>
  <c r="M1840" i="6"/>
  <c r="M1843" i="6"/>
  <c r="M1845" i="6"/>
  <c r="M1892" i="6"/>
  <c r="M1902" i="6"/>
  <c r="M1911" i="6"/>
  <c r="M1915" i="6"/>
  <c r="M1916" i="6"/>
  <c r="M1933" i="6"/>
  <c r="M1989" i="6"/>
  <c r="M1991" i="6"/>
  <c r="M1999" i="6"/>
  <c r="M2005" i="6"/>
  <c r="M2020" i="6"/>
  <c r="M2077" i="6"/>
  <c r="M2091" i="6"/>
  <c r="M2099" i="6"/>
  <c r="M2101" i="6"/>
  <c r="M2103" i="6"/>
  <c r="M2107" i="6"/>
  <c r="M2108" i="6"/>
  <c r="M2111" i="6"/>
  <c r="M2115" i="6"/>
  <c r="M2119" i="6"/>
  <c r="M2123" i="6"/>
  <c r="M2124" i="6"/>
  <c r="M2127" i="6"/>
  <c r="M2129" i="6"/>
  <c r="M2131" i="6"/>
  <c r="M2135" i="6"/>
  <c r="M2137" i="6"/>
  <c r="M2139" i="6"/>
  <c r="M2140" i="6"/>
  <c r="M2145" i="6"/>
  <c r="M2161" i="6"/>
  <c r="M2184" i="6"/>
  <c r="M2197" i="6"/>
  <c r="M2225" i="6"/>
  <c r="M2238" i="6"/>
  <c r="M2243" i="6"/>
  <c r="M2259" i="6"/>
  <c r="M2262" i="6"/>
  <c r="M2287" i="6"/>
  <c r="M2302" i="6"/>
  <c r="M2312" i="6"/>
  <c r="M2317" i="6"/>
  <c r="M2322" i="6"/>
  <c r="M2345" i="6"/>
  <c r="M2349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4" i="6"/>
  <c r="L8" i="6"/>
  <c r="L20" i="6"/>
  <c r="L24" i="6"/>
  <c r="L42" i="6"/>
  <c r="L45" i="6"/>
  <c r="L49" i="6"/>
  <c r="L53" i="6"/>
  <c r="L57" i="6"/>
  <c r="N57" i="6" s="1"/>
  <c r="L60" i="6"/>
  <c r="L66" i="6"/>
  <c r="N66" i="6" s="1"/>
  <c r="L73" i="6"/>
  <c r="L76" i="6"/>
  <c r="N76" i="6" s="1"/>
  <c r="L87" i="6"/>
  <c r="N87" i="6" s="1"/>
  <c r="L90" i="6"/>
  <c r="N90" i="6" s="1"/>
  <c r="L91" i="6"/>
  <c r="N91" i="6" s="1"/>
  <c r="L93" i="6"/>
  <c r="L94" i="6"/>
  <c r="N94" i="6" s="1"/>
  <c r="L95" i="6"/>
  <c r="N95" i="6" s="1"/>
  <c r="L97" i="6"/>
  <c r="L99" i="6"/>
  <c r="N99" i="6" s="1"/>
  <c r="L101" i="6"/>
  <c r="L103" i="6"/>
  <c r="L105" i="6"/>
  <c r="N105" i="6" s="1"/>
  <c r="L106" i="6"/>
  <c r="L107" i="6"/>
  <c r="L109" i="6"/>
  <c r="N109" i="6" s="1"/>
  <c r="L111" i="6"/>
  <c r="L113" i="6"/>
  <c r="N113" i="6" s="1"/>
  <c r="L115" i="6"/>
  <c r="N115" i="6" s="1"/>
  <c r="L117" i="6"/>
  <c r="L119" i="6"/>
  <c r="N119" i="6" s="1"/>
  <c r="L121" i="6"/>
  <c r="L122" i="6"/>
  <c r="L123" i="6"/>
  <c r="N123" i="6" s="1"/>
  <c r="L125" i="6"/>
  <c r="L127" i="6"/>
  <c r="N127" i="6" s="1"/>
  <c r="L129" i="6"/>
  <c r="N129" i="6" s="1"/>
  <c r="L131" i="6"/>
  <c r="N131" i="6" s="1"/>
  <c r="L133" i="6"/>
  <c r="N133" i="6" s="1"/>
  <c r="L135" i="6"/>
  <c r="N135" i="6" s="1"/>
  <c r="L137" i="6"/>
  <c r="N137" i="6" s="1"/>
  <c r="L139" i="6"/>
  <c r="N139" i="6" s="1"/>
  <c r="L141" i="6"/>
  <c r="L143" i="6"/>
  <c r="N143" i="6" s="1"/>
  <c r="L145" i="6"/>
  <c r="L146" i="6"/>
  <c r="L147" i="6"/>
  <c r="N147" i="6" s="1"/>
  <c r="L149" i="6"/>
  <c r="N149" i="6" s="1"/>
  <c r="L151" i="6"/>
  <c r="N151" i="6" s="1"/>
  <c r="L153" i="6"/>
  <c r="N153" i="6" s="1"/>
  <c r="L154" i="6"/>
  <c r="L155" i="6"/>
  <c r="N155" i="6" s="1"/>
  <c r="L157" i="6"/>
  <c r="N157" i="6" s="1"/>
  <c r="L159" i="6"/>
  <c r="N159" i="6" s="1"/>
  <c r="L161" i="6"/>
  <c r="N161" i="6" s="1"/>
  <c r="L163" i="6"/>
  <c r="N163" i="6" s="1"/>
  <c r="L165" i="6"/>
  <c r="L167" i="6"/>
  <c r="N167" i="6" s="1"/>
  <c r="L169" i="6"/>
  <c r="L170" i="6"/>
  <c r="L171" i="6"/>
  <c r="N171" i="6" s="1"/>
  <c r="L173" i="6"/>
  <c r="L175" i="6"/>
  <c r="N175" i="6" s="1"/>
  <c r="L177" i="6"/>
  <c r="L178" i="6"/>
  <c r="L179" i="6"/>
  <c r="N179" i="6" s="1"/>
  <c r="L181" i="6"/>
  <c r="L182" i="6"/>
  <c r="L183" i="6"/>
  <c r="N183" i="6" s="1"/>
  <c r="L185" i="6"/>
  <c r="L186" i="6"/>
  <c r="L187" i="6"/>
  <c r="N187" i="6" s="1"/>
  <c r="L189" i="6"/>
  <c r="L190" i="6"/>
  <c r="L191" i="6"/>
  <c r="N191" i="6" s="1"/>
  <c r="L193" i="6"/>
  <c r="L195" i="6"/>
  <c r="N195" i="6" s="1"/>
  <c r="L197" i="6"/>
  <c r="N197" i="6" s="1"/>
  <c r="L199" i="6"/>
  <c r="N199" i="6" s="1"/>
  <c r="L201" i="6"/>
  <c r="N201" i="6" s="1"/>
  <c r="L202" i="6"/>
  <c r="L203" i="6"/>
  <c r="N203" i="6" s="1"/>
  <c r="L205" i="6"/>
  <c r="N205" i="6" s="1"/>
  <c r="L207" i="6"/>
  <c r="N207" i="6" s="1"/>
  <c r="L209" i="6"/>
  <c r="L210" i="6"/>
  <c r="L211" i="6"/>
  <c r="N211" i="6" s="1"/>
  <c r="L213" i="6"/>
  <c r="L214" i="6"/>
  <c r="L215" i="6"/>
  <c r="N215" i="6" s="1"/>
  <c r="L217" i="6"/>
  <c r="L218" i="6"/>
  <c r="L219" i="6"/>
  <c r="N219" i="6" s="1"/>
  <c r="L221" i="6"/>
  <c r="L222" i="6"/>
  <c r="L223" i="6"/>
  <c r="N223" i="6" s="1"/>
  <c r="L225" i="6"/>
  <c r="L227" i="6"/>
  <c r="N227" i="6" s="1"/>
  <c r="L229" i="6"/>
  <c r="L230" i="6"/>
  <c r="N230" i="6" s="1"/>
  <c r="L231" i="6"/>
  <c r="N231" i="6" s="1"/>
  <c r="L233" i="6"/>
  <c r="L234" i="6"/>
  <c r="N234" i="6" s="1"/>
  <c r="L235" i="6"/>
  <c r="N235" i="6" s="1"/>
  <c r="L237" i="6"/>
  <c r="L238" i="6"/>
  <c r="N238" i="6" s="1"/>
  <c r="L239" i="6"/>
  <c r="N239" i="6" s="1"/>
  <c r="L241" i="6"/>
  <c r="L242" i="6"/>
  <c r="L243" i="6"/>
  <c r="N243" i="6" s="1"/>
  <c r="L245" i="6"/>
  <c r="L246" i="6"/>
  <c r="L247" i="6"/>
  <c r="N247" i="6" s="1"/>
  <c r="L249" i="6"/>
  <c r="L250" i="6"/>
  <c r="L251" i="6"/>
  <c r="N251" i="6" s="1"/>
  <c r="L253" i="6"/>
  <c r="L255" i="6"/>
  <c r="L257" i="6"/>
  <c r="N257" i="6" s="1"/>
  <c r="L259" i="6"/>
  <c r="N259" i="6" s="1"/>
  <c r="L261" i="6"/>
  <c r="N261" i="6" s="1"/>
  <c r="L262" i="6"/>
  <c r="N262" i="6" s="1"/>
  <c r="L263" i="6"/>
  <c r="N263" i="6" s="1"/>
  <c r="L265" i="6"/>
  <c r="N265" i="6" s="1"/>
  <c r="L266" i="6"/>
  <c r="N266" i="6" s="1"/>
  <c r="L267" i="6"/>
  <c r="N267" i="6" s="1"/>
  <c r="L269" i="6"/>
  <c r="N269" i="6" s="1"/>
  <c r="L270" i="6"/>
  <c r="N270" i="6" s="1"/>
  <c r="L271" i="6"/>
  <c r="N271" i="6" s="1"/>
  <c r="L273" i="6"/>
  <c r="N273" i="6" s="1"/>
  <c r="L274" i="6"/>
  <c r="N274" i="6" s="1"/>
  <c r="L275" i="6"/>
  <c r="N275" i="6" s="1"/>
  <c r="L277" i="6"/>
  <c r="N277" i="6" s="1"/>
  <c r="L278" i="6"/>
  <c r="N278" i="6" s="1"/>
  <c r="L279" i="6"/>
  <c r="N279" i="6" s="1"/>
  <c r="L281" i="6"/>
  <c r="N281" i="6" s="1"/>
  <c r="L282" i="6"/>
  <c r="N282" i="6" s="1"/>
  <c r="L283" i="6"/>
  <c r="N283" i="6" s="1"/>
  <c r="L285" i="6"/>
  <c r="N285" i="6" s="1"/>
  <c r="L286" i="6"/>
  <c r="N286" i="6" s="1"/>
  <c r="L287" i="6"/>
  <c r="N287" i="6" s="1"/>
  <c r="L289" i="6"/>
  <c r="N289" i="6" s="1"/>
  <c r="L291" i="6"/>
  <c r="N291" i="6" s="1"/>
  <c r="L293" i="6"/>
  <c r="L294" i="6"/>
  <c r="L295" i="6"/>
  <c r="N295" i="6" s="1"/>
  <c r="L297" i="6"/>
  <c r="L299" i="6"/>
  <c r="N299" i="6" s="1"/>
  <c r="L300" i="6"/>
  <c r="L301" i="6"/>
  <c r="L302" i="6"/>
  <c r="L303" i="6"/>
  <c r="N303" i="6" s="1"/>
  <c r="L304" i="6"/>
  <c r="L305" i="6"/>
  <c r="L307" i="6"/>
  <c r="N307" i="6" s="1"/>
  <c r="L309" i="6"/>
  <c r="N309" i="6" s="1"/>
  <c r="L311" i="6"/>
  <c r="N311" i="6" s="1"/>
  <c r="L313" i="6"/>
  <c r="N313" i="6" s="1"/>
  <c r="L315" i="6"/>
  <c r="N315" i="6" s="1"/>
  <c r="L317" i="6"/>
  <c r="L319" i="6"/>
  <c r="N319" i="6" s="1"/>
  <c r="L320" i="6"/>
  <c r="L321" i="6"/>
  <c r="L323" i="6"/>
  <c r="N323" i="6" s="1"/>
  <c r="L325" i="6"/>
  <c r="N325" i="6" s="1"/>
  <c r="L326" i="6"/>
  <c r="L327" i="6"/>
  <c r="N327" i="6" s="1"/>
  <c r="L329" i="6"/>
  <c r="N329" i="6" s="1"/>
  <c r="L331" i="6"/>
  <c r="N331" i="6" s="1"/>
  <c r="L333" i="6"/>
  <c r="N333" i="6" s="1"/>
  <c r="L334" i="6"/>
  <c r="L335" i="6"/>
  <c r="N335" i="6" s="1"/>
  <c r="L337" i="6"/>
  <c r="N337" i="6" s="1"/>
  <c r="L339" i="6"/>
  <c r="N339" i="6" s="1"/>
  <c r="L341" i="6"/>
  <c r="L343" i="6"/>
  <c r="N343" i="6" s="1"/>
  <c r="L344" i="6"/>
  <c r="L345" i="6"/>
  <c r="L347" i="6"/>
  <c r="N347" i="6" s="1"/>
  <c r="L349" i="6"/>
  <c r="N349" i="6" s="1"/>
  <c r="L351" i="6"/>
  <c r="N351" i="6" s="1"/>
  <c r="L353" i="6"/>
  <c r="N353" i="6" s="1"/>
  <c r="L355" i="6"/>
  <c r="N355" i="6" s="1"/>
  <c r="L357" i="6"/>
  <c r="L358" i="6"/>
  <c r="N358" i="6" s="1"/>
  <c r="L359" i="6"/>
  <c r="N359" i="6" s="1"/>
  <c r="L361" i="6"/>
  <c r="L363" i="6"/>
  <c r="N363" i="6" s="1"/>
  <c r="L364" i="6"/>
  <c r="L365" i="6"/>
  <c r="L366" i="6"/>
  <c r="L367" i="6"/>
  <c r="N367" i="6" s="1"/>
  <c r="L368" i="6"/>
  <c r="L369" i="6"/>
  <c r="N369" i="6" s="1"/>
  <c r="L371" i="6"/>
  <c r="L373" i="6"/>
  <c r="N373" i="6" s="1"/>
  <c r="L375" i="6"/>
  <c r="L377" i="6"/>
  <c r="N377" i="6" s="1"/>
  <c r="L379" i="6"/>
  <c r="N379" i="6" s="1"/>
  <c r="L381" i="6"/>
  <c r="N381" i="6" s="1"/>
  <c r="L383" i="6"/>
  <c r="N383" i="6" s="1"/>
  <c r="L384" i="6"/>
  <c r="L385" i="6"/>
  <c r="N385" i="6" s="1"/>
  <c r="L387" i="6"/>
  <c r="L389" i="6"/>
  <c r="N389" i="6" s="1"/>
  <c r="L390" i="6"/>
  <c r="L391" i="6"/>
  <c r="L393" i="6"/>
  <c r="N393" i="6" s="1"/>
  <c r="L395" i="6"/>
  <c r="L397" i="6"/>
  <c r="N397" i="6" s="1"/>
  <c r="L398" i="6"/>
  <c r="L399" i="6"/>
  <c r="N399" i="6" s="1"/>
  <c r="L401" i="6"/>
  <c r="N401" i="6" s="1"/>
  <c r="L403" i="6"/>
  <c r="N403" i="6" s="1"/>
  <c r="L405" i="6"/>
  <c r="L407" i="6"/>
  <c r="N407" i="6" s="1"/>
  <c r="L408" i="6"/>
  <c r="N408" i="6" s="1"/>
  <c r="L409" i="6"/>
  <c r="N409" i="6" s="1"/>
  <c r="L411" i="6"/>
  <c r="L413" i="6"/>
  <c r="N413" i="6" s="1"/>
  <c r="L414" i="6"/>
  <c r="L415" i="6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L430" i="6"/>
  <c r="N430" i="6" s="1"/>
  <c r="L431" i="6"/>
  <c r="N431" i="6" s="1"/>
  <c r="L433" i="6"/>
  <c r="L434" i="6"/>
  <c r="N434" i="6" s="1"/>
  <c r="L435" i="6"/>
  <c r="N435" i="6" s="1"/>
  <c r="L437" i="6"/>
  <c r="L438" i="6"/>
  <c r="N438" i="6" s="1"/>
  <c r="L439" i="6"/>
  <c r="N439" i="6" s="1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3" i="6"/>
  <c r="N453" i="6" s="1"/>
  <c r="L454" i="6"/>
  <c r="L455" i="6"/>
  <c r="N455" i="6" s="1"/>
  <c r="L457" i="6"/>
  <c r="N457" i="6" s="1"/>
  <c r="L459" i="6"/>
  <c r="L461" i="6"/>
  <c r="N461" i="6" s="1"/>
  <c r="L462" i="6"/>
  <c r="L463" i="6"/>
  <c r="L465" i="6"/>
  <c r="N465" i="6" s="1"/>
  <c r="L467" i="6"/>
  <c r="N467" i="6" s="1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3" i="6"/>
  <c r="N493" i="6" s="1"/>
  <c r="L495" i="6"/>
  <c r="N495" i="6" s="1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N534" i="6" s="1"/>
  <c r="L535" i="6"/>
  <c r="N535" i="6" s="1"/>
  <c r="L537" i="6"/>
  <c r="N537" i="6" s="1"/>
  <c r="L538" i="6"/>
  <c r="N538" i="6" s="1"/>
  <c r="L539" i="6"/>
  <c r="L541" i="6"/>
  <c r="N541" i="6" s="1"/>
  <c r="L542" i="6"/>
  <c r="N542" i="6" s="1"/>
  <c r="L543" i="6"/>
  <c r="L545" i="6"/>
  <c r="N545" i="6" s="1"/>
  <c r="L546" i="6"/>
  <c r="N546" i="6" s="1"/>
  <c r="L547" i="6"/>
  <c r="L549" i="6"/>
  <c r="N549" i="6" s="1"/>
  <c r="L550" i="6"/>
  <c r="N550" i="6" s="1"/>
  <c r="L551" i="6"/>
  <c r="L553" i="6"/>
  <c r="N553" i="6" s="1"/>
  <c r="L554" i="6"/>
  <c r="N554" i="6" s="1"/>
  <c r="L555" i="6"/>
  <c r="L557" i="6"/>
  <c r="N557" i="6" s="1"/>
  <c r="L558" i="6"/>
  <c r="N558" i="6" s="1"/>
  <c r="L559" i="6"/>
  <c r="L561" i="6"/>
  <c r="N561" i="6" s="1"/>
  <c r="L562" i="6"/>
  <c r="N562" i="6" s="1"/>
  <c r="L563" i="6"/>
  <c r="L565" i="6"/>
  <c r="N565" i="6" s="1"/>
  <c r="L566" i="6"/>
  <c r="N566" i="6" s="1"/>
  <c r="L567" i="6"/>
  <c r="L569" i="6"/>
  <c r="N569" i="6" s="1"/>
  <c r="L570" i="6"/>
  <c r="N570" i="6" s="1"/>
  <c r="L571" i="6"/>
  <c r="N571" i="6" s="1"/>
  <c r="L573" i="6"/>
  <c r="N573" i="6" s="1"/>
  <c r="L574" i="6"/>
  <c r="N574" i="6" s="1"/>
  <c r="L575" i="6"/>
  <c r="N575" i="6" s="1"/>
  <c r="L577" i="6"/>
  <c r="N577" i="6" s="1"/>
  <c r="L578" i="6"/>
  <c r="N578" i="6" s="1"/>
  <c r="L579" i="6"/>
  <c r="N579" i="6" s="1"/>
  <c r="L581" i="6"/>
  <c r="N581" i="6" s="1"/>
  <c r="L582" i="6"/>
  <c r="N582" i="6" s="1"/>
  <c r="L583" i="6"/>
  <c r="N583" i="6" s="1"/>
  <c r="L585" i="6"/>
  <c r="N585" i="6" s="1"/>
  <c r="L587" i="6"/>
  <c r="N587" i="6" s="1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3" i="6"/>
  <c r="N633" i="6" s="1"/>
  <c r="L635" i="6"/>
  <c r="N635" i="6" s="1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1" i="6"/>
  <c r="N661" i="6" s="1"/>
  <c r="L663" i="6"/>
  <c r="N663" i="6" s="1"/>
  <c r="L665" i="6"/>
  <c r="N665" i="6" s="1"/>
  <c r="L666" i="6"/>
  <c r="L667" i="6"/>
  <c r="N667" i="6" s="1"/>
  <c r="L669" i="6"/>
  <c r="N669" i="6" s="1"/>
  <c r="L670" i="6"/>
  <c r="L671" i="6"/>
  <c r="N671" i="6" s="1"/>
  <c r="L673" i="6"/>
  <c r="N673" i="6" s="1"/>
  <c r="L674" i="6"/>
  <c r="L675" i="6"/>
  <c r="N675" i="6" s="1"/>
  <c r="L677" i="6"/>
  <c r="N677" i="6" s="1"/>
  <c r="L678" i="6"/>
  <c r="L679" i="6"/>
  <c r="N679" i="6" s="1"/>
  <c r="L681" i="6"/>
  <c r="N681" i="6" s="1"/>
  <c r="L682" i="6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1" i="6"/>
  <c r="N801" i="6" s="1"/>
  <c r="L802" i="6"/>
  <c r="N802" i="6" s="1"/>
  <c r="L803" i="6"/>
  <c r="N803" i="6" s="1"/>
  <c r="L804" i="6"/>
  <c r="L806" i="6"/>
  <c r="N806" i="6" s="1"/>
  <c r="L807" i="6"/>
  <c r="N807" i="6" s="1"/>
  <c r="L808" i="6"/>
  <c r="L810" i="6"/>
  <c r="N810" i="6" s="1"/>
  <c r="L811" i="6"/>
  <c r="N811" i="6" s="1"/>
  <c r="L812" i="6"/>
  <c r="L814" i="6"/>
  <c r="N814" i="6" s="1"/>
  <c r="L815" i="6"/>
  <c r="N815" i="6" s="1"/>
  <c r="L816" i="6"/>
  <c r="L818" i="6"/>
  <c r="N818" i="6" s="1"/>
  <c r="L819" i="6"/>
  <c r="N819" i="6" s="1"/>
  <c r="L820" i="6"/>
  <c r="L822" i="6"/>
  <c r="N822" i="6" s="1"/>
  <c r="L823" i="6"/>
  <c r="N823" i="6" s="1"/>
  <c r="L824" i="6"/>
  <c r="L826" i="6"/>
  <c r="N826" i="6" s="1"/>
  <c r="L827" i="6"/>
  <c r="N827" i="6" s="1"/>
  <c r="L828" i="6"/>
  <c r="L830" i="6"/>
  <c r="N830" i="6" s="1"/>
  <c r="L831" i="6"/>
  <c r="N831" i="6" s="1"/>
  <c r="L832" i="6"/>
  <c r="L834" i="6"/>
  <c r="N834" i="6" s="1"/>
  <c r="L835" i="6"/>
  <c r="N835" i="6" s="1"/>
  <c r="L836" i="6"/>
  <c r="L838" i="6"/>
  <c r="N838" i="6" s="1"/>
  <c r="L839" i="6"/>
  <c r="N839" i="6" s="1"/>
  <c r="L840" i="6"/>
  <c r="L842" i="6"/>
  <c r="N842" i="6" s="1"/>
  <c r="L843" i="6"/>
  <c r="N843" i="6" s="1"/>
  <c r="L844" i="6"/>
  <c r="L846" i="6"/>
  <c r="N846" i="6" s="1"/>
  <c r="L847" i="6"/>
  <c r="N847" i="6" s="1"/>
  <c r="L848" i="6"/>
  <c r="L850" i="6"/>
  <c r="N850" i="6" s="1"/>
  <c r="L851" i="6"/>
  <c r="N851" i="6" s="1"/>
  <c r="L852" i="6"/>
  <c r="L854" i="6"/>
  <c r="N854" i="6" s="1"/>
  <c r="L855" i="6"/>
  <c r="N855" i="6" s="1"/>
  <c r="L856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50" i="6"/>
  <c r="N950" i="6" s="1"/>
  <c r="L952" i="6"/>
  <c r="N952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E6" i="8" s="1"/>
  <c r="D5" i="8"/>
  <c r="E5" i="8" s="1"/>
  <c r="D7" i="8"/>
  <c r="E7" i="8" s="1"/>
  <c r="L71" i="6" l="1"/>
  <c r="N71" i="6" s="1"/>
  <c r="L17" i="6"/>
  <c r="N17" i="6" s="1"/>
  <c r="K104" i="6"/>
  <c r="L104" i="6"/>
  <c r="N104" i="6" s="1"/>
  <c r="K108" i="6"/>
  <c r="L108" i="6"/>
  <c r="N108" i="6" s="1"/>
  <c r="K128" i="6"/>
  <c r="L128" i="6"/>
  <c r="K152" i="6"/>
  <c r="L152" i="6"/>
  <c r="K156" i="6"/>
  <c r="L156" i="6"/>
  <c r="K196" i="6"/>
  <c r="L196" i="6"/>
  <c r="K256" i="6"/>
  <c r="L256" i="6"/>
  <c r="K260" i="6"/>
  <c r="L260" i="6"/>
  <c r="N260" i="6" s="1"/>
  <c r="K264" i="6"/>
  <c r="L264" i="6"/>
  <c r="N264" i="6" s="1"/>
  <c r="K268" i="6"/>
  <c r="L268" i="6"/>
  <c r="N268" i="6" s="1"/>
  <c r="K272" i="6"/>
  <c r="L272" i="6"/>
  <c r="N272" i="6" s="1"/>
  <c r="K276" i="6"/>
  <c r="L276" i="6"/>
  <c r="N276" i="6" s="1"/>
  <c r="K280" i="6"/>
  <c r="L280" i="6"/>
  <c r="N280" i="6" s="1"/>
  <c r="K284" i="6"/>
  <c r="L284" i="6"/>
  <c r="N284" i="6" s="1"/>
  <c r="K288" i="6"/>
  <c r="L288" i="6"/>
  <c r="N288" i="6" s="1"/>
  <c r="K292" i="6"/>
  <c r="L292" i="6"/>
  <c r="K296" i="6"/>
  <c r="L296" i="6"/>
  <c r="K308" i="6"/>
  <c r="L308" i="6"/>
  <c r="K312" i="6"/>
  <c r="L312" i="6"/>
  <c r="N312" i="6" s="1"/>
  <c r="K316" i="6"/>
  <c r="L316" i="6"/>
  <c r="K324" i="6"/>
  <c r="L324" i="6"/>
  <c r="K328" i="6"/>
  <c r="L328" i="6"/>
  <c r="K332" i="6"/>
  <c r="L332" i="6"/>
  <c r="N332" i="6" s="1"/>
  <c r="K336" i="6"/>
  <c r="L336" i="6"/>
  <c r="N336" i="6" s="1"/>
  <c r="K340" i="6"/>
  <c r="L340" i="6"/>
  <c r="K348" i="6"/>
  <c r="L348" i="6"/>
  <c r="K352" i="6"/>
  <c r="L352" i="6"/>
  <c r="K356" i="6"/>
  <c r="L356" i="6"/>
  <c r="K360" i="6"/>
  <c r="L360" i="6"/>
  <c r="K372" i="6"/>
  <c r="L372" i="6"/>
  <c r="K376" i="6"/>
  <c r="L376" i="6"/>
  <c r="N376" i="6" s="1"/>
  <c r="K380" i="6"/>
  <c r="L380" i="6"/>
  <c r="K388" i="6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41" i="6"/>
  <c r="L3341" i="6"/>
  <c r="K3349" i="6"/>
  <c r="M3349" i="6"/>
  <c r="K3353" i="6"/>
  <c r="M3353" i="6"/>
  <c r="L3353" i="6"/>
  <c r="N3353" i="6" s="1"/>
  <c r="K3365" i="6"/>
  <c r="M3365" i="6"/>
  <c r="M3369" i="6"/>
  <c r="N3369" i="6"/>
  <c r="K3373" i="6"/>
  <c r="L3373" i="6"/>
  <c r="N3373" i="6" s="1"/>
  <c r="K3389" i="6"/>
  <c r="M3389" i="6"/>
  <c r="K3417" i="6"/>
  <c r="L3417" i="6"/>
  <c r="N3417" i="6" s="1"/>
  <c r="K3433" i="6"/>
  <c r="L3433" i="6"/>
  <c r="K3445" i="6"/>
  <c r="L3445" i="6"/>
  <c r="N3445" i="6" s="1"/>
  <c r="K3453" i="6"/>
  <c r="L3453" i="6"/>
  <c r="N3453" i="6" s="1"/>
  <c r="K3473" i="6"/>
  <c r="L3473" i="6"/>
  <c r="N3473" i="6" s="1"/>
  <c r="K3477" i="6"/>
  <c r="L3477" i="6"/>
  <c r="N3477" i="6" s="1"/>
  <c r="K3481" i="6"/>
  <c r="L3481" i="6"/>
  <c r="N3481" i="6" s="1"/>
  <c r="K3489" i="6"/>
  <c r="L3489" i="6"/>
  <c r="N3489" i="6" s="1"/>
  <c r="K3497" i="6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K3529" i="6"/>
  <c r="L3529" i="6"/>
  <c r="K3545" i="6"/>
  <c r="M3545" i="6"/>
  <c r="K3549" i="6"/>
  <c r="M3549" i="6"/>
  <c r="K3613" i="6"/>
  <c r="M3613" i="6"/>
  <c r="K3621" i="6"/>
  <c r="M3621" i="6"/>
  <c r="K3625" i="6"/>
  <c r="M3625" i="6"/>
  <c r="K3657" i="6"/>
  <c r="M3657" i="6"/>
  <c r="K3685" i="6"/>
  <c r="M3685" i="6"/>
  <c r="K3701" i="6"/>
  <c r="L3701" i="6"/>
  <c r="N3701" i="6" s="1"/>
  <c r="K3705" i="6"/>
  <c r="L3705" i="6"/>
  <c r="N3705" i="6" s="1"/>
  <c r="K3725" i="6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K4085" i="6"/>
  <c r="L4085" i="6"/>
  <c r="K4101" i="6"/>
  <c r="L4101" i="6"/>
  <c r="K4105" i="6"/>
  <c r="L4105" i="6"/>
  <c r="K4113" i="6"/>
  <c r="M4113" i="6"/>
  <c r="K4117" i="6"/>
  <c r="M4117" i="6"/>
  <c r="K4125" i="6"/>
  <c r="L4125" i="6"/>
  <c r="K4129" i="6"/>
  <c r="L4129" i="6"/>
  <c r="N4129" i="6" s="1"/>
  <c r="K4145" i="6"/>
  <c r="L4145" i="6"/>
  <c r="N4145" i="6" s="1"/>
  <c r="M4145" i="6"/>
  <c r="N4149" i="6"/>
  <c r="M4149" i="6"/>
  <c r="K4153" i="6"/>
  <c r="L4153" i="6"/>
  <c r="N4153" i="6" s="1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K421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K4397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L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L4561" i="6"/>
  <c r="N4561" i="6" s="1"/>
  <c r="K4565" i="6"/>
  <c r="L4565" i="6"/>
  <c r="N4565" i="6" s="1"/>
  <c r="K4569" i="6"/>
  <c r="M4569" i="6"/>
  <c r="L4569" i="6"/>
  <c r="K4573" i="6"/>
  <c r="L4573" i="6"/>
  <c r="K4577" i="6"/>
  <c r="L4577" i="6"/>
  <c r="N4577" i="6" s="1"/>
  <c r="K4585" i="6"/>
  <c r="L4585" i="6"/>
  <c r="K4593" i="6"/>
  <c r="M4593" i="6"/>
  <c r="L4593" i="6"/>
  <c r="K4601" i="6"/>
  <c r="L4601" i="6"/>
  <c r="N4601" i="6" s="1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L5477" i="6"/>
  <c r="K5505" i="6"/>
  <c r="L5505" i="6"/>
  <c r="K5525" i="6"/>
  <c r="L5525" i="6"/>
  <c r="K5553" i="6"/>
  <c r="L5553" i="6"/>
  <c r="N5553" i="6" s="1"/>
  <c r="K5569" i="6"/>
  <c r="L5569" i="6"/>
  <c r="K5573" i="6"/>
  <c r="L5573" i="6"/>
  <c r="K5605" i="6"/>
  <c r="L5605" i="6"/>
  <c r="K5789" i="6"/>
  <c r="L5789" i="6"/>
  <c r="K5797" i="6"/>
  <c r="L5797" i="6"/>
  <c r="K5809" i="6"/>
  <c r="L5809" i="6"/>
  <c r="N5809" i="6" s="1"/>
  <c r="K5829" i="6"/>
  <c r="L5829" i="6"/>
  <c r="K5861" i="6"/>
  <c r="L5861" i="6"/>
  <c r="K5893" i="6"/>
  <c r="L5893" i="6"/>
  <c r="K5901" i="6"/>
  <c r="L5901" i="6"/>
  <c r="K6285" i="6"/>
  <c r="L6285" i="6"/>
  <c r="K6333" i="6"/>
  <c r="L6333" i="6"/>
  <c r="K6337" i="6"/>
  <c r="N6337" i="6"/>
  <c r="K6349" i="6"/>
  <c r="L6349" i="6"/>
  <c r="K6353" i="6"/>
  <c r="L6353" i="6"/>
  <c r="K6365" i="6"/>
  <c r="L6365" i="6"/>
  <c r="K6377" i="6"/>
  <c r="L6377" i="6"/>
  <c r="K6381" i="6"/>
  <c r="L6381" i="6"/>
  <c r="K6389" i="6"/>
  <c r="L6389" i="6"/>
  <c r="K6393" i="6"/>
  <c r="N6393" i="6"/>
  <c r="K6401" i="6"/>
  <c r="L6401" i="6"/>
  <c r="K6405" i="6"/>
  <c r="L6405" i="6"/>
  <c r="K6409" i="6"/>
  <c r="L6409" i="6"/>
  <c r="K6413" i="6"/>
  <c r="L6413" i="6"/>
  <c r="K6417" i="6"/>
  <c r="L6417" i="6"/>
  <c r="K6421" i="6"/>
  <c r="L6421" i="6"/>
  <c r="K6425" i="6"/>
  <c r="L6425" i="6"/>
  <c r="K6453" i="6"/>
  <c r="L6453" i="6"/>
  <c r="K6457" i="6"/>
  <c r="L6457" i="6"/>
  <c r="K6477" i="6"/>
  <c r="L6477" i="6"/>
  <c r="N6477" i="6" s="1"/>
  <c r="K6481" i="6"/>
  <c r="L6481" i="6"/>
  <c r="N6481" i="6" s="1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L6533" i="6"/>
  <c r="N6533" i="6" s="1"/>
  <c r="K6541" i="6"/>
  <c r="L6541" i="6"/>
  <c r="K6549" i="6"/>
  <c r="L6549" i="6"/>
  <c r="N6549" i="6" s="1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25" i="6"/>
  <c r="L6625" i="6"/>
  <c r="K6637" i="6"/>
  <c r="L6637" i="6"/>
  <c r="K6649" i="6"/>
  <c r="L6649" i="6"/>
  <c r="K6657" i="6"/>
  <c r="N6657" i="6"/>
  <c r="K6681" i="6"/>
  <c r="L6681" i="6"/>
  <c r="K6693" i="6"/>
  <c r="L6693" i="6"/>
  <c r="K6697" i="6"/>
  <c r="N6697" i="6"/>
  <c r="K6709" i="6"/>
  <c r="M6709" i="6"/>
  <c r="K6717" i="6"/>
  <c r="L6717" i="6"/>
  <c r="K6733" i="6"/>
  <c r="L6733" i="6"/>
  <c r="K6741" i="6"/>
  <c r="L6741" i="6"/>
  <c r="N6741" i="6" s="1"/>
  <c r="K6745" i="6"/>
  <c r="L6745" i="6"/>
  <c r="K6753" i="6"/>
  <c r="L6753" i="6"/>
  <c r="K6757" i="6"/>
  <c r="L6757" i="6"/>
  <c r="K6765" i="6"/>
  <c r="L6765" i="6"/>
  <c r="K6773" i="6"/>
  <c r="L6773" i="6"/>
  <c r="N6773" i="6" s="1"/>
  <c r="K6781" i="6"/>
  <c r="L6781" i="6"/>
  <c r="K6785" i="6"/>
  <c r="L6785" i="6"/>
  <c r="K6789" i="6"/>
  <c r="L6789" i="6"/>
  <c r="K6793" i="6"/>
  <c r="L6793" i="6"/>
  <c r="K6797" i="6"/>
  <c r="L6797" i="6"/>
  <c r="K6809" i="6"/>
  <c r="L6809" i="6"/>
  <c r="K6817" i="6"/>
  <c r="L6817" i="6"/>
  <c r="K6821" i="6"/>
  <c r="L6821" i="6"/>
  <c r="K6825" i="6"/>
  <c r="L6825" i="6"/>
  <c r="K6837" i="6"/>
  <c r="L6837" i="6"/>
  <c r="K6841" i="6"/>
  <c r="L6841" i="6"/>
  <c r="K6853" i="6"/>
  <c r="L6853" i="6"/>
  <c r="K6857" i="6"/>
  <c r="L6857" i="6"/>
  <c r="K6861" i="6"/>
  <c r="N6861" i="6"/>
  <c r="K6869" i="6"/>
  <c r="L6869" i="6"/>
  <c r="K6873" i="6"/>
  <c r="L6873" i="6"/>
  <c r="K6877" i="6"/>
  <c r="L6877" i="6"/>
  <c r="K6881" i="6"/>
  <c r="N6881" i="6"/>
  <c r="K6885" i="6"/>
  <c r="L6885" i="6"/>
  <c r="K6889" i="6"/>
  <c r="L6889" i="6"/>
  <c r="K6897" i="6"/>
  <c r="L6897" i="6"/>
  <c r="K6905" i="6"/>
  <c r="L6905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L200" i="6"/>
  <c r="N200" i="6" s="1"/>
  <c r="L160" i="6"/>
  <c r="N160" i="6" s="1"/>
  <c r="L136" i="6"/>
  <c r="N136" i="6" s="1"/>
  <c r="L132" i="6"/>
  <c r="N132" i="6" s="1"/>
  <c r="L112" i="6"/>
  <c r="L224" i="6"/>
  <c r="L220" i="6"/>
  <c r="L216" i="6"/>
  <c r="L212" i="6"/>
  <c r="L208" i="6"/>
  <c r="L172" i="6"/>
  <c r="L168" i="6"/>
  <c r="L164" i="6"/>
  <c r="L140" i="6"/>
  <c r="L116" i="6"/>
  <c r="L96" i="6"/>
  <c r="L92" i="6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L248" i="6"/>
  <c r="L244" i="6"/>
  <c r="L240" i="6"/>
  <c r="L236" i="6"/>
  <c r="N236" i="6" s="1"/>
  <c r="L232" i="6"/>
  <c r="N232" i="6" s="1"/>
  <c r="L228" i="6"/>
  <c r="N228" i="6" s="1"/>
  <c r="L192" i="6"/>
  <c r="L188" i="6"/>
  <c r="L184" i="6"/>
  <c r="L180" i="6"/>
  <c r="L176" i="6"/>
  <c r="L148" i="6"/>
  <c r="N148" i="6" s="1"/>
  <c r="L144" i="6"/>
  <c r="L124" i="6"/>
  <c r="L120" i="6"/>
  <c r="L100" i="6"/>
  <c r="L59" i="6"/>
  <c r="N59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N3233" i="6"/>
  <c r="L34" i="6"/>
  <c r="N34" i="6" s="1"/>
  <c r="N45" i="6"/>
  <c r="L83" i="6"/>
  <c r="N83" i="6" s="1"/>
  <c r="L75" i="6"/>
  <c r="N75" i="6" s="1"/>
  <c r="L70" i="6"/>
  <c r="L51" i="6"/>
  <c r="N51" i="6" s="1"/>
  <c r="L40" i="6"/>
  <c r="L32" i="6"/>
  <c r="L22" i="6"/>
  <c r="N22" i="6" s="1"/>
  <c r="L16" i="6"/>
  <c r="N16" i="6" s="1"/>
  <c r="L6" i="6"/>
  <c r="M22" i="6"/>
  <c r="L81" i="6"/>
  <c r="N81" i="6" s="1"/>
  <c r="L30" i="6"/>
  <c r="N30" i="6" s="1"/>
  <c r="L14" i="6"/>
  <c r="L38" i="6"/>
  <c r="L77" i="6"/>
  <c r="N77" i="6" s="1"/>
  <c r="L72" i="6"/>
  <c r="N72" i="6" s="1"/>
  <c r="L62" i="6"/>
  <c r="N62" i="6" s="1"/>
  <c r="L55" i="6"/>
  <c r="N55" i="6" s="1"/>
  <c r="L36" i="6"/>
  <c r="L26" i="6"/>
  <c r="N26" i="6" s="1"/>
  <c r="L18" i="6"/>
  <c r="L10" i="6"/>
  <c r="N10" i="6" s="1"/>
  <c r="L89" i="6"/>
  <c r="N89" i="6" s="1"/>
  <c r="K89" i="6"/>
  <c r="L85" i="6"/>
  <c r="N85" i="6" s="1"/>
  <c r="K85" i="6"/>
  <c r="L68" i="6"/>
  <c r="K68" i="6"/>
  <c r="M68" i="6" s="1"/>
  <c r="L64" i="6"/>
  <c r="K64" i="6"/>
  <c r="L47" i="6"/>
  <c r="N47" i="6" s="1"/>
  <c r="K47" i="6"/>
  <c r="M47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K2" i="6"/>
  <c r="M2" i="6" s="1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M67" i="6" s="1"/>
  <c r="L63" i="6"/>
  <c r="N63" i="6" s="1"/>
  <c r="K63" i="6"/>
  <c r="L58" i="6"/>
  <c r="K58" i="6"/>
  <c r="M58" i="6" s="1"/>
  <c r="L54" i="6"/>
  <c r="K54" i="6"/>
  <c r="L50" i="6"/>
  <c r="N50" i="6" s="1"/>
  <c r="K50" i="6"/>
  <c r="M50" i="6" s="1"/>
  <c r="L46" i="6"/>
  <c r="N46" i="6" s="1"/>
  <c r="K46" i="6"/>
  <c r="M46" i="6" s="1"/>
  <c r="L41" i="6"/>
  <c r="N41" i="6" s="1"/>
  <c r="K41" i="6"/>
  <c r="M41" i="6" s="1"/>
  <c r="L37" i="6"/>
  <c r="N37" i="6" s="1"/>
  <c r="K37" i="6"/>
  <c r="L33" i="6"/>
  <c r="N33" i="6" s="1"/>
  <c r="K33" i="6"/>
  <c r="M33" i="6" s="1"/>
  <c r="L29" i="6"/>
  <c r="N29" i="6" s="1"/>
  <c r="K29" i="6"/>
  <c r="L25" i="6"/>
  <c r="N25" i="6" s="1"/>
  <c r="K25" i="6"/>
  <c r="M25" i="6" s="1"/>
  <c r="L21" i="6"/>
  <c r="N21" i="6" s="1"/>
  <c r="K21" i="6"/>
  <c r="L13" i="6"/>
  <c r="N13" i="6" s="1"/>
  <c r="K13" i="6"/>
  <c r="M13" i="6" s="1"/>
  <c r="L9" i="6"/>
  <c r="N9" i="6" s="1"/>
  <c r="K9" i="6"/>
  <c r="L5" i="6"/>
  <c r="N5" i="6" s="1"/>
  <c r="K5" i="6"/>
  <c r="M5" i="6" s="1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L79" i="6"/>
  <c r="N79" i="6" s="1"/>
  <c r="K79" i="6"/>
  <c r="L44" i="6"/>
  <c r="K44" i="6"/>
  <c r="L28" i="6"/>
  <c r="K28" i="6"/>
  <c r="L12" i="6"/>
  <c r="K12" i="6"/>
  <c r="M12" i="6" s="1"/>
  <c r="L134" i="6"/>
  <c r="N134" i="6" s="1"/>
  <c r="K134" i="6"/>
  <c r="L166" i="6"/>
  <c r="N166" i="6" s="1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K86" i="6"/>
  <c r="L69" i="6"/>
  <c r="K69" i="6"/>
  <c r="L65" i="6"/>
  <c r="K65" i="6"/>
  <c r="M65" i="6" s="1"/>
  <c r="L61" i="6"/>
  <c r="K61" i="6"/>
  <c r="L56" i="6"/>
  <c r="K56" i="6"/>
  <c r="M56" i="6" s="1"/>
  <c r="L48" i="6"/>
  <c r="K48" i="6"/>
  <c r="L43" i="6"/>
  <c r="N43" i="6" s="1"/>
  <c r="K43" i="6"/>
  <c r="M43" i="6" s="1"/>
  <c r="L39" i="6"/>
  <c r="K39" i="6"/>
  <c r="L35" i="6"/>
  <c r="K35" i="6"/>
  <c r="M35" i="6" s="1"/>
  <c r="L31" i="6"/>
  <c r="K31" i="6"/>
  <c r="L27" i="6"/>
  <c r="N27" i="6" s="1"/>
  <c r="K27" i="6"/>
  <c r="M27" i="6" s="1"/>
  <c r="L23" i="6"/>
  <c r="N23" i="6" s="1"/>
  <c r="K23" i="6"/>
  <c r="L19" i="6"/>
  <c r="K19" i="6"/>
  <c r="M19" i="6" s="1"/>
  <c r="L15" i="6"/>
  <c r="K15" i="6"/>
  <c r="L11" i="6"/>
  <c r="K11" i="6"/>
  <c r="M11" i="6" s="1"/>
  <c r="L7" i="6"/>
  <c r="K7" i="6"/>
  <c r="L3" i="6"/>
  <c r="K3" i="6"/>
  <c r="M3" i="6" s="1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M10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60" i="6"/>
  <c r="N356" i="6"/>
  <c r="N340" i="6"/>
  <c r="N316" i="6"/>
  <c r="N296" i="6"/>
  <c r="N292" i="6"/>
  <c r="N172" i="6"/>
  <c r="N168" i="6"/>
  <c r="N164" i="6"/>
  <c r="N140" i="6"/>
  <c r="N116" i="6"/>
  <c r="N106" i="6"/>
  <c r="N96" i="6"/>
  <c r="N92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252" i="6"/>
  <c r="N248" i="6"/>
  <c r="N244" i="6"/>
  <c r="N240" i="6"/>
  <c r="N192" i="6"/>
  <c r="N188" i="6"/>
  <c r="N184" i="6"/>
  <c r="N180" i="6"/>
  <c r="N176" i="6"/>
  <c r="N144" i="6"/>
  <c r="N124" i="6"/>
  <c r="N120" i="6"/>
  <c r="N100" i="6"/>
  <c r="N60" i="6"/>
  <c r="N42" i="6"/>
  <c r="N14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24" i="6"/>
  <c r="N308" i="6"/>
  <c r="N256" i="6"/>
  <c r="N222" i="6"/>
  <c r="N218" i="6"/>
  <c r="N214" i="6"/>
  <c r="N210" i="6"/>
  <c r="N196" i="6"/>
  <c r="N156" i="6"/>
  <c r="N152" i="6"/>
  <c r="N128" i="6"/>
  <c r="N24" i="6"/>
  <c r="N18" i="6"/>
  <c r="N6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N28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360" i="6"/>
  <c r="M296" i="6"/>
  <c r="M292" i="6"/>
  <c r="M284" i="6"/>
  <c r="M280" i="6"/>
  <c r="M276" i="6"/>
  <c r="M272" i="6"/>
  <c r="M268" i="6"/>
  <c r="M264" i="6"/>
  <c r="M260" i="6"/>
  <c r="M256" i="6"/>
  <c r="M252" i="6"/>
  <c r="M248" i="6"/>
  <c r="M244" i="6"/>
  <c r="M240" i="6"/>
  <c r="M200" i="6"/>
  <c r="M196" i="6"/>
  <c r="M192" i="6"/>
  <c r="M188" i="6"/>
  <c r="M184" i="6"/>
  <c r="M180" i="6"/>
  <c r="M168" i="6"/>
  <c r="M164" i="6"/>
  <c r="M160" i="6"/>
  <c r="M132" i="6"/>
  <c r="M128" i="6"/>
  <c r="M124" i="6"/>
  <c r="M120" i="6"/>
  <c r="M116" i="6"/>
  <c r="M100" i="6"/>
  <c r="M96" i="6"/>
  <c r="M92" i="6"/>
  <c r="M80" i="6"/>
  <c r="M48" i="6"/>
  <c r="N56" i="6"/>
  <c r="N48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N68" i="6"/>
  <c r="N64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9" i="6"/>
  <c r="N35" i="6"/>
  <c r="N31" i="6"/>
  <c r="N19" i="6"/>
  <c r="N15" i="6"/>
  <c r="N11" i="6"/>
  <c r="N7" i="6"/>
  <c r="N3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55" i="6"/>
  <c r="N246" i="6"/>
  <c r="N242" i="6"/>
  <c r="N225" i="6"/>
  <c r="N221" i="6"/>
  <c r="N217" i="6"/>
  <c r="N213" i="6"/>
  <c r="N209" i="6"/>
  <c r="N204" i="6"/>
  <c r="N190" i="6"/>
  <c r="N186" i="6"/>
  <c r="N182" i="6"/>
  <c r="N178" i="6"/>
  <c r="N173" i="6"/>
  <c r="N169" i="6"/>
  <c r="N165" i="6"/>
  <c r="N141" i="6"/>
  <c r="N117" i="6"/>
  <c r="N112" i="6"/>
  <c r="N107" i="6"/>
  <c r="N103" i="6"/>
  <c r="N97" i="6"/>
  <c r="N93" i="6"/>
  <c r="N70" i="6"/>
  <c r="N54" i="6"/>
  <c r="N49" i="6"/>
  <c r="N44" i="6"/>
  <c r="N40" i="6"/>
  <c r="N36" i="6"/>
  <c r="N32" i="6"/>
  <c r="N20" i="6"/>
  <c r="N12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75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16" i="6"/>
  <c r="N212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N69" i="6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8" i="6"/>
  <c r="M384" i="6"/>
  <c r="M380" i="6"/>
  <c r="M376" i="6"/>
  <c r="M372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6" i="6"/>
  <c r="M172" i="6"/>
  <c r="M156" i="6"/>
  <c r="M152" i="6"/>
  <c r="M144" i="6"/>
  <c r="M140" i="6"/>
  <c r="M136" i="6"/>
  <c r="M108" i="6"/>
  <c r="M84" i="6"/>
  <c r="M82" i="6"/>
  <c r="M78" i="6"/>
  <c r="M74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M37" i="6"/>
  <c r="M29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N86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N146" i="6"/>
  <c r="M146" i="6"/>
  <c r="M150" i="6"/>
  <c r="L150" i="6"/>
  <c r="N150" i="6" s="1"/>
  <c r="N154" i="6"/>
  <c r="M154" i="6"/>
  <c r="M158" i="6"/>
  <c r="L158" i="6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M378" i="6"/>
  <c r="M306" i="6"/>
  <c r="M166" i="6"/>
  <c r="M1063" i="6"/>
  <c r="M1059" i="6"/>
  <c r="M995" i="6"/>
  <c r="M983" i="6"/>
  <c r="M979" i="6"/>
  <c r="M967" i="6"/>
  <c r="M951" i="6"/>
  <c r="M947" i="6"/>
  <c r="M72" i="6"/>
  <c r="M89" i="6"/>
  <c r="M85" i="6"/>
  <c r="M77" i="6"/>
  <c r="M69" i="6"/>
  <c r="M61" i="6"/>
  <c r="M87" i="6"/>
  <c r="M83" i="6"/>
  <c r="M79" i="6"/>
  <c r="M75" i="6"/>
  <c r="M40" i="6"/>
  <c r="M36" i="6"/>
  <c r="M16" i="6"/>
  <c r="M66" i="6"/>
  <c r="M44" i="6"/>
  <c r="M20" i="6"/>
  <c r="M32" i="6"/>
  <c r="M28" i="6"/>
  <c r="M24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1" i="6"/>
  <c r="M23" i="6"/>
  <c r="N2" i="6"/>
</calcChain>
</file>

<file path=xl/sharedStrings.xml><?xml version="1.0" encoding="utf-8"?>
<sst xmlns="http://schemas.openxmlformats.org/spreadsheetml/2006/main" count="3647" uniqueCount="744">
  <si>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</si>
  <si>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</si>
  <si>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</si>
  <si>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</si>
  <si>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</si>
  <si>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</si>
  <si>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</si>
  <si>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</si>
  <si>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</si>
  <si>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</si>
  <si>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</si>
  <si>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</si>
  <si>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</si>
  <si>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</si>
  <si>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</si>
  <si>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</si>
  <si>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</si>
  <si>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</si>
  <si>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</si>
  <si>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</si>
  <si>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</si>
  <si>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</si>
  <si>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</si>
  <si>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</si>
  <si>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</si>
  <si>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</si>
  <si>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</si>
  <si>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</si>
  <si>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</si>
  <si>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</si>
  <si>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</si>
  <si>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</si>
  <si>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</si>
  <si>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</si>
  <si>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</si>
  <si>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</si>
  <si>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</si>
  <si>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</si>
  <si>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</si>
  <si>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</si>
  <si>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</si>
  <si>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</si>
  <si>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</si>
  <si>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</si>
  <si>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</si>
  <si>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</si>
  <si>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</si>
  <si>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</si>
  <si>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2019-02</t>
  </si>
  <si>
    <t>PG ALMAP</t>
  </si>
  <si>
    <t>PG CM</t>
  </si>
  <si>
    <t>Standard_Tracking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</si>
  <si>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</si>
  <si>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</si>
  <si>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</si>
  <si>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</si>
  <si>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</si>
  <si>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</si>
  <si>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</si>
  <si>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jul19:400x300:globo.com:home_e_internas:whitelist:abc_as_25-54_anos__segmentado:zip:awareness:alp_pegn:patrocinio</t>
  </si>
  <si>
    <t>251696246</t>
  </si>
  <si>
    <t>448029576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</si>
  <si>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</si>
  <si>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</si>
  <si>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</si>
  <si>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</si>
  <si>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</si>
  <si>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jul19:320x50:adsmovil:smartphones_android:lal_as_abc_25__pme_micro_empreendedor_e_autonomos:sitesverticais:flash:consideracao:alp_manutencao:cpc</t>
  </si>
  <si>
    <t>251944354</t>
  </si>
  <si>
    <t>447957453</t>
  </si>
  <si>
    <t>jul19:400x250:adsmovil:smartphones_android:lal_as_abc_25__pme_micro_empreendedor_e_autonomos:sitesverticais:flash:consideracao:alp_manutencao:cpc</t>
  </si>
  <si>
    <t>251944621</t>
  </si>
  <si>
    <t>447957036</t>
  </si>
  <si>
    <t>jul19:72x72:adsmovil:smartphones_android:lal_as_abc_25__pme_micro_empreendedor_e_autonomos:sitesverticais:flash:consideracao:alp_manutencao:cpc</t>
  </si>
  <si>
    <t>251944630</t>
  </si>
  <si>
    <t>447957486</t>
  </si>
  <si>
    <t>jul19:300x250:globo.com:home-internas:similar_audience__compradores_visitantes_e_impactados:reach:mob:awareness:alp_manutencao:cpm</t>
  </si>
  <si>
    <t>251226326</t>
  </si>
  <si>
    <t>447577767</t>
  </si>
  <si>
    <t>Google Brasil</t>
  </si>
  <si>
    <t>300x250 Default Web Ad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</si>
  <si>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</si>
  <si>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</si>
  <si>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</si>
  <si>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</si>
  <si>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</si>
  <si>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</si>
  <si>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</si>
  <si>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</si>
  <si>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</si>
  <si>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</si>
  <si>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</si>
  <si>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Receita Almap</t>
  </si>
  <si>
    <t>jul19:400x300:globo.com:home_e_internas:whitelist:abc_as_25-54_anos__segmentado:flash:awareness:alp_pegn:patrocinio</t>
  </si>
  <si>
    <t>252023836</t>
  </si>
  <si>
    <t>448173136</t>
  </si>
  <si>
    <t>aug19:300x250:globo.com:home-internas:as_abc_25__amplo:home-internas:flah:awareness:alp_manutencao:cpm</t>
  </si>
  <si>
    <t>253491642</t>
  </si>
  <si>
    <t>449504593</t>
  </si>
  <si>
    <t>aug19:300x250:globo.com:home-internas:as_abc_25__amplo:home-internas:flah:consideracao:alp_manutencao:cpm</t>
  </si>
  <si>
    <t>253491654</t>
  </si>
  <si>
    <t>449504605</t>
  </si>
  <si>
    <t>aug19:300x250:globo.com:home-internas:as_abc_25__amplo:home-internas:flash-tag:consideracao:alp_manutencao:cpm</t>
  </si>
  <si>
    <t>253760764</t>
  </si>
  <si>
    <t>449844667</t>
  </si>
  <si>
    <t>aug19:300x250:globo.com:home-internas:as_abc_25__amplo:home-internas:minizip-tag:consideracao:alp_manutencao:cpm</t>
  </si>
  <si>
    <t>253395995</t>
  </si>
  <si>
    <t>449844418</t>
  </si>
  <si>
    <t>aug19:300x250:globo.com:home-internas:as_abc_25__amplo:home-internas:zip:awareness:alp_manutencao:cpm</t>
  </si>
  <si>
    <t>253491645</t>
  </si>
  <si>
    <t>449504596</t>
  </si>
  <si>
    <t>aug19:300x250:globo.com:home-internas:as_abc_25__amplo:home-internas:zip:consideracao:alp_manutencao:cpm</t>
  </si>
  <si>
    <t>253491660</t>
  </si>
  <si>
    <t>449504611</t>
  </si>
  <si>
    <t>aug19:300x250:globo.com:home:as_abc_25__amplo:home:flah:consideracao:alp_manutencao:cpm</t>
  </si>
  <si>
    <t>253491624</t>
  </si>
  <si>
    <t>449504575</t>
  </si>
  <si>
    <t>aug19:300x250:globo.com:home:as_abc_25__amplo:home:zip:consideracao:alp_manutencao:cpm</t>
  </si>
  <si>
    <t>253491627</t>
  </si>
  <si>
    <t>449504578</t>
  </si>
  <si>
    <t>aug19:300x600:globo.com:home-internas:as_abc_25__amplo:home-internas:flah:consideracao:alp_manutencao:cpm</t>
  </si>
  <si>
    <t>253491612</t>
  </si>
  <si>
    <t>449504563</t>
  </si>
  <si>
    <t>aug19:300x600:globo.com:home-internas:as_abc_25__amplo:home-internas:minizip-tag:consideracao:alp_manutencao:cpm</t>
  </si>
  <si>
    <t>253760767</t>
  </si>
  <si>
    <t>449792408</t>
  </si>
  <si>
    <t>aug19:970x150:globo.com:home-internas:as_abc_25__amplo:home-internas:flah:consideracao:alp_manutencao:cpm</t>
  </si>
  <si>
    <t>253491618</t>
  </si>
  <si>
    <t>449504569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</si>
  <si>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</si>
  <si>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</si>
  <si>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</si>
  <si>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</si>
  <si>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</si>
  <si>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</si>
  <si>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aug19:970x150:globo.com:home-internas:as_abc_25__amplo:home-internas:zip:consideracao:alp_manutencao:cpm</t>
  </si>
  <si>
    <t>253491621</t>
  </si>
  <si>
    <t>449504572</t>
  </si>
  <si>
    <t>aug19:970x150:globo.com:home:as_abc_25__amplo:home:flash:consideracao:alp_manutencao:cpm</t>
  </si>
  <si>
    <t>253491636</t>
  </si>
  <si>
    <t>449504587</t>
  </si>
  <si>
    <t>aug19:970x150:globo.com:home:as_abc_25__amplo:home:zip:consideracao:alp_manutencao:cpm</t>
  </si>
  <si>
    <t>253491639</t>
  </si>
  <si>
    <t>449504590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</si>
  <si>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</si>
  <si>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</si>
  <si>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</si>
  <si>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</si>
  <si>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</si>
  <si>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</si>
  <si>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</si>
  <si>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</si>
  <si>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</si>
  <si>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</si>
  <si>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</si>
  <si>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</si>
  <si>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</si>
  <si>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</si>
  <si>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</si>
  <si>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</si>
  <si>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</si>
  <si>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</si>
  <si>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aug19:648x648:verizon:native_ads:lal_as_abc_25__pme_micro_empreendedor_e_autonomos:gemini-nativeads:zip:consideracao:alp_manutencao:cpm</t>
  </si>
  <si>
    <t>253467205</t>
  </si>
  <si>
    <t>449468841</t>
  </si>
  <si>
    <t>201907:almapbbdo:alp_pegn:display:alcance:dcm:todos</t>
  </si>
  <si>
    <t>201907:almapbbdo:alp_pegn:display:engajamento:dcm:todos</t>
  </si>
  <si>
    <t>sep19:300x250:globo.com:pegn:whitelist:abc_as_25-54_anos_segmentado:flash:consideracao:alp_pegn:patrocinio</t>
  </si>
  <si>
    <t>254640367</t>
  </si>
  <si>
    <t>450679219</t>
  </si>
  <si>
    <t>sep19:300x250:globo.com:pegn:whitelist:abc_as_25-54_anos_segmentado:minizip:consideracao:alp_pegn:patrocinio</t>
  </si>
  <si>
    <t>254758194</t>
  </si>
  <si>
    <t>450619268</t>
  </si>
  <si>
    <t>sep19:300x250:globo.com:pegn:whitelist:abc_as_25-54_anos_segmentado:mob:consideracao:alp_pegn:patrocinio</t>
  </si>
  <si>
    <t>254758176</t>
  </si>
  <si>
    <t>450619286</t>
  </si>
  <si>
    <t>sep19:300x250:globo.com:pegn:whitelist:abc_as_25-54_anos_segmentado:zip:consideracao:alp_pegn:patrocinio</t>
  </si>
  <si>
    <t>254758185</t>
  </si>
  <si>
    <t>450619277</t>
  </si>
  <si>
    <t>sep19:300x600:globo.com:pegn:whitelist:abc_as_25-54_anos_segmentado:flash:consideracao:alp_pegn:patrocinio</t>
  </si>
  <si>
    <t>254758206</t>
  </si>
  <si>
    <t>450543087</t>
  </si>
  <si>
    <t>sep19:400x300:globo.com:pegn:whitelist:abc_as_25-54_anos__segmentado:flash:consideracao:alp_pegn:patrocinio</t>
  </si>
  <si>
    <t>254745390</t>
  </si>
  <si>
    <t>450614066</t>
  </si>
  <si>
    <t>sep19:400x300:globo.com:pegn:whitelist:abc_as_25-54_anos__segmentado:zip:consideracao:alp_pegn:patrocinio</t>
  </si>
  <si>
    <t>254607778</t>
  </si>
  <si>
    <t>450673399</t>
  </si>
  <si>
    <t>sep19:970x150:globo.com:pegn:whitelist:abc_as_25-54_anos_segmentado:flash:consideracao:alp_pegn:patrocinio</t>
  </si>
  <si>
    <t>254758200</t>
  </si>
  <si>
    <t>450619262</t>
  </si>
  <si>
    <t>sep19:970x150:globo.com:pegn:whitelist:abc_as_25-54_anos_segmentado:mob:consideracao:alp_pegn:patrocinio</t>
  </si>
  <si>
    <t>254758197</t>
  </si>
  <si>
    <t>450619265</t>
  </si>
  <si>
    <t>sep19:970x150:globo.com:pegn:whitelist:abc_as_25-54_anos_segmentado:zip:consideracao:alp_pegn:patrocinio</t>
  </si>
  <si>
    <t>254758179</t>
  </si>
  <si>
    <t>450619283</t>
  </si>
  <si>
    <t>sep19:970x250:globo.com:pegn:whitelist:abc_as_25-54_anos_segmentado:mob:consideracao:alp_pegn:patrocinio</t>
  </si>
  <si>
    <t>254758191</t>
  </si>
  <si>
    <t>450619271</t>
  </si>
  <si>
    <t>aug19:970x150:globo.com:home:as_abc_25__amplo:home:mob-diaria:consideracao:alp_manutencao:cpm</t>
  </si>
  <si>
    <t>254320794</t>
  </si>
  <si>
    <t>450166872</t>
  </si>
  <si>
    <t>almapbbdo:alp_bau:awareness:todos</t>
  </si>
  <si>
    <t>Denakop</t>
  </si>
  <si>
    <t>denakop:mobile:contextual:display:bonificacao:320x100:mob:deal_denakop:cidp110.2.18:2</t>
  </si>
  <si>
    <t>255834990</t>
  </si>
  <si>
    <t>451664369</t>
  </si>
  <si>
    <t>denakop:mobile:contextual:display:bonificacao:320x50:mob:deal_denakop:cidp110.2.17:2</t>
  </si>
  <si>
    <t>255373667</t>
  </si>
  <si>
    <t>451610775</t>
  </si>
  <si>
    <t>dv_360:mobile:categorias:video:cpm:360x480:mob:cidp110.2.7:2</t>
  </si>
  <si>
    <t>254635267</t>
  </si>
  <si>
    <t>In-Stream Video</t>
  </si>
  <si>
    <t>450616106</t>
  </si>
  <si>
    <t>dv_360:mobile:contextual:display:bonificacao:320x100:mob:deal_denakop:cidp110.2.15:2</t>
  </si>
  <si>
    <t>255362247</t>
  </si>
  <si>
    <t>451267030</t>
  </si>
  <si>
    <t>dv_360:mobile:contextual:display:bonificacao:320x50:mob:deal_denakop:cidp110.2.14:2</t>
  </si>
  <si>
    <t>255234946</t>
  </si>
  <si>
    <t>451267168</t>
  </si>
  <si>
    <t>dv_360:mobile:contextual:display:bonificacao:728x90:mob:deal_denakop:cidp110.2.13:2</t>
  </si>
  <si>
    <t>254900435</t>
  </si>
  <si>
    <t>451267156</t>
  </si>
  <si>
    <t>dv_360:mobile:keywords:video:cpm:360x480:mob:cidp110.2.6:2</t>
  </si>
  <si>
    <t>254292257</t>
  </si>
  <si>
    <t>450616100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</si>
  <si>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</si>
  <si>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</si>
  <si>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</si>
  <si>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</si>
  <si>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</si>
  <si>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</si>
  <si>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verizon:mobile:lal_as_abc_25__pme_micro_empreendedor_e_autonomos:native:cpc</t>
  </si>
  <si>
    <t>254846956</t>
  </si>
  <si>
    <t>450769920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</si>
  <si>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</si>
  <si>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</si>
  <si>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</si>
  <si>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</si>
  <si>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</si>
  <si>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</si>
  <si>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</si>
  <si>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</si>
  <si>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almapbbdo:alp_nova-cielo-atualizado:display:awareness:todos</t>
  </si>
  <si>
    <t>adsmovil:marca:carreira:display:cpm:richmedia-interstitial-320x480:aw_ins_nova-cielo-danilo:cidp116.2.287:2</t>
  </si>
  <si>
    <t>256564347</t>
  </si>
  <si>
    <t>452313926</t>
  </si>
  <si>
    <t>adsmovil:marca:carreira:display:cpm:richmedia-interstitial-320x480:aw_ins_nova-cielo-marcello:cidp116.2.286:2</t>
  </si>
  <si>
    <t>256564350</t>
  </si>
  <si>
    <t>452313929</t>
  </si>
  <si>
    <t>adsmovil:marca:carreira:display:cpm:richmedia-interstitial-320x480:aw_ins_nova-cielo-pedro:cidp116.2.284:2</t>
  </si>
  <si>
    <t>256564356</t>
  </si>
  <si>
    <t>452313935</t>
  </si>
  <si>
    <t>adsmovil:marca:carreira:display:cpm:richmedia-interstitial-320x480:aw_ins_nova-cielo-rita:cidp116.2.285:2</t>
  </si>
  <si>
    <t>256564353</t>
  </si>
  <si>
    <t>452313932</t>
  </si>
  <si>
    <t>adsmovil:marca:decisor:display:cpm:richmedia-interstitial-320x480:aw_ins_nova-cielo-danilo:cidp116.2.299:2</t>
  </si>
  <si>
    <t>256564311</t>
  </si>
  <si>
    <t>452313890</t>
  </si>
  <si>
    <t>adsmovil:marca:decisor:display:cpm:richmedia-interstitial-320x480:aw_ins_nova-cielo-marcello:cidp116.2.298:2</t>
  </si>
  <si>
    <t>256564314</t>
  </si>
  <si>
    <t>452313893</t>
  </si>
  <si>
    <t>adsmovil:marca:decisor:display:cpm:richmedia-interstitial-320x480:aw_ins_nova-cielo-pedro:cidp116.2.296:2</t>
  </si>
  <si>
    <t>256564320</t>
  </si>
  <si>
    <t>452313899</t>
  </si>
  <si>
    <t>adsmovil:marca:decisor:display:cpm:richmedia-interstitial-320x480:aw_ins_nova-cielo-rita:cidp116.2.297:2</t>
  </si>
  <si>
    <t>256564317</t>
  </si>
  <si>
    <t>452313896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</si>
  <si>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</si>
  <si>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</si>
  <si>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</si>
  <si>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</si>
  <si>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</si>
  <si>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</si>
  <si>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adsmovil:marca:indepedencia:display:cpm:richmedia-interstitial-320x480:aw_ins_nova-cielo-pedro:cidp116.2.290:2</t>
  </si>
  <si>
    <t>256564338</t>
  </si>
  <si>
    <t>452313917</t>
  </si>
  <si>
    <t>adsmovil:marca:indepedencia:display:cpm:richmedia-interstitial-320x480:aw_ins_nova-cielo-rita:cidp116.2.291:2</t>
  </si>
  <si>
    <t>256564335</t>
  </si>
  <si>
    <t>452313914</t>
  </si>
  <si>
    <t>adsmovil:marca:provedor:display:cpm:richmedia-interstitial-320x480:aw_ins_nova-cielo-danilo:cidp116.2.281:2</t>
  </si>
  <si>
    <t>256564365</t>
  </si>
  <si>
    <t>452313944</t>
  </si>
  <si>
    <t>adsmovil:marca:provedor:display:cpm:richmedia-interstitial-320x480:aw_ins_nova-cielo-marcello:cidp116.2.280:2</t>
  </si>
  <si>
    <t>256564368</t>
  </si>
  <si>
    <t>452313947</t>
  </si>
  <si>
    <t>adsmovil:marca:provedor:display:cpm:richmedia-interstitial-320x480:aw_ins_nova-cielo-pedro:cidp116.2.278:2</t>
  </si>
  <si>
    <t>256564374</t>
  </si>
  <si>
    <t>452313953</t>
  </si>
  <si>
    <t>adsmovil:marca:provedor:display:cpm:richmedia-interstitial-320x480:aw_ins_nova-cielo-rita:cidp116.2.279:2</t>
  </si>
  <si>
    <t>256564371</t>
  </si>
  <si>
    <t>452313950</t>
  </si>
  <si>
    <t>dv_360:marca:affinity:display:cpm:large-mobile-banner-320x100:fre_ins_nova-cielo-danilo:cidp116.2.317:2</t>
  </si>
  <si>
    <t>256547838</t>
  </si>
  <si>
    <t>452302607</t>
  </si>
  <si>
    <t>dv_360:marca:affinity:display:cpm:large-mobile-banner-320x100:fre_ins_nova-cielo-marcello:cidp116.2.316:2</t>
  </si>
  <si>
    <t>256547841</t>
  </si>
  <si>
    <t>452302610</t>
  </si>
  <si>
    <t>dv_360:marca:affinity:display:cpm:large-mobile-banner-320x100:fre_ins_nova-cielo-pedro:cidp116.2.314:2</t>
  </si>
  <si>
    <t>256547844</t>
  </si>
  <si>
    <t>452302613</t>
  </si>
  <si>
    <t>dv_360:marca:affinity:display:cpm:large-mobile-banner-320x100:fre_ins_nova-cielo-rita:cidp116.2.315:2</t>
  </si>
  <si>
    <t>256483219</t>
  </si>
  <si>
    <t>452320974</t>
  </si>
  <si>
    <t>dv_360:marca:affinity:display:cpm:leaderboard-728x90:fre_ins_nova-cielo-danilo:cidp116.2.329:2</t>
  </si>
  <si>
    <t>256547820</t>
  </si>
  <si>
    <t>452302589</t>
  </si>
  <si>
    <t>dv_360:marca:affinity:display:cpm:leaderboard-728x90:fre_ins_nova-cielo-marcello:cidp116.2.328:2</t>
  </si>
  <si>
    <t>256547823</t>
  </si>
  <si>
    <t>452302592</t>
  </si>
  <si>
    <t>dv_360:marca:affinity:display:cpm:leaderboard-728x90:fre_ins_nova-cielo-pedro:cidp116.2.326:2</t>
  </si>
  <si>
    <t>256547826</t>
  </si>
  <si>
    <t>452302595</t>
  </si>
  <si>
    <t>dv_360:marca:affinity:display:cpm:leaderboard-728x90:fre_ins_nova-cielo-rita:cidp116.2.327:2</t>
  </si>
  <si>
    <t>256483213</t>
  </si>
  <si>
    <t>452320968</t>
  </si>
  <si>
    <t>dv_360:marca:affinity:display:cpm:mobile-leaderboard-320x50:fre_ins_nova-cielo-danilo:cidp116.2.323:2</t>
  </si>
  <si>
    <t>256547829</t>
  </si>
  <si>
    <t>452302598</t>
  </si>
  <si>
    <t>dv_360:marca:affinity:display:cpm:mobile-leaderboard-320x50:fre_ins_nova-cielo-marcello:cidp116.2.322:2</t>
  </si>
  <si>
    <t>256547832</t>
  </si>
  <si>
    <t>452302601</t>
  </si>
  <si>
    <t>dv_360:marca:affinity:display:cpm:mobile-leaderboard-320x50:fre_ins_nova-cielo-pedro:cidp116.2.320:2</t>
  </si>
  <si>
    <t>256547835</t>
  </si>
  <si>
    <t>452302604</t>
  </si>
  <si>
    <t>dv_360:marca:affinity:display:cpm:mobile-leaderboard-320x50:fre_ins_nova-cielo-rita:cidp116.2.321:2</t>
  </si>
  <si>
    <t>256483216</t>
  </si>
  <si>
    <t>452320971</t>
  </si>
  <si>
    <t>dv_360:marca:affinity:display:cpm:retangulo-medio-300x250:fre_ins_nova-cielo-danilo:cidp116.2.305:2</t>
  </si>
  <si>
    <t>256547856</t>
  </si>
  <si>
    <t>452302625</t>
  </si>
  <si>
    <t>dv_360:marca:affinity:display:cpm:retangulo-medio-300x250:fre_ins_nova-cielo-marcello:cidp116.2.304:2</t>
  </si>
  <si>
    <t>256547859</t>
  </si>
  <si>
    <t>452302628</t>
  </si>
  <si>
    <t>dv_360:marca:affinity:display:cpm:retangulo-medio-300x250:fre_ins_nova-cielo-pedro:cidp116.2.302:2</t>
  </si>
  <si>
    <t>256577613</t>
  </si>
  <si>
    <t>452275185</t>
  </si>
  <si>
    <t>dv_360:marca:affinity:display:cpm:retangulo-medio-300x250:fre_ins_nova-cielo-rita:cidp116.2.303:2</t>
  </si>
  <si>
    <t>256483228</t>
  </si>
  <si>
    <t>452320983</t>
  </si>
  <si>
    <t>dv_360:marca:affinity:display:cpm:skyscraper-300x600:fre_ins_nova-cielo-danilo:cidp116.2.311:2</t>
  </si>
  <si>
    <t>256547847</t>
  </si>
  <si>
    <t>452302616</t>
  </si>
  <si>
    <t>dv_360:marca:affinity:display:cpm:skyscraper-300x600:fre_ins_nova-cielo-marcello:cidp116.2.310:2</t>
  </si>
  <si>
    <t>256547850</t>
  </si>
  <si>
    <t>452302619</t>
  </si>
  <si>
    <t>dv_360:marca:affinity:display:cpm:skyscraper-300x600:fre_ins_nova-cielo-pedro:cidp116.2.308:2</t>
  </si>
  <si>
    <t>256547853</t>
  </si>
  <si>
    <t>452302622</t>
  </si>
  <si>
    <t>dv_360:marca:affinity:display:cpm:skyscraper-300x600:fre_ins_nova-cielo-rita:cidp116.2.309:2</t>
  </si>
  <si>
    <t>256483222</t>
  </si>
  <si>
    <t>452320977</t>
  </si>
  <si>
    <t>dv_360:marca:categories:display:cpm:large-mobile-banner-320x100:fre_ins_nova-cielo-danilo:cidp116.2.401:2</t>
  </si>
  <si>
    <t>256547748</t>
  </si>
  <si>
    <t>452302517</t>
  </si>
  <si>
    <t>dv_360:marca:categories:display:cpm:large-mobile-banner-320x100:fre_ins_nova-cielo-marcello:cidp116.2.400:2</t>
  </si>
  <si>
    <t>256547751</t>
  </si>
  <si>
    <t>452302520</t>
  </si>
  <si>
    <t>dv_360:marca:categories:display:cpm:large-mobile-banner-320x100:fre_ins_nova-cielo-pedro:cidp116.2.398:2</t>
  </si>
  <si>
    <t>256547754</t>
  </si>
  <si>
    <t>452302523</t>
  </si>
  <si>
    <t>dv_360:marca:categories:display:cpm:leaderboard-728x90:fre_ins_nova-cielo-danilo:cidp116.2.413:2</t>
  </si>
  <si>
    <t>256547730</t>
  </si>
  <si>
    <t>452302499</t>
  </si>
  <si>
    <t>dv_360:marca:categories:display:cpm:leaderboard-728x90:fre_ins_nova-cielo-marcello:cidp116.2.412:2</t>
  </si>
  <si>
    <t>256547733</t>
  </si>
  <si>
    <t>452302502</t>
  </si>
  <si>
    <t>dv_360:marca:categories:display:cpm:leaderboard-728x90:fre_ins_nova-cielo-pedro:cidp116.2.410:2</t>
  </si>
  <si>
    <t>256547736</t>
  </si>
  <si>
    <t>452302505</t>
  </si>
  <si>
    <t>dv_360:marca:categories:display:cpm:mobile-leaderboard-320x50:fre_ins_nova-cielo-danilo:cidp116.2.407:2</t>
  </si>
  <si>
    <t>256547739</t>
  </si>
  <si>
    <t>452302508</t>
  </si>
  <si>
    <t>dv_360:marca:categories:display:cpm:mobile-leaderboard-320x50:fre_ins_nova-cielo-marcello:cidp116.2.406:2</t>
  </si>
  <si>
    <t>256547742</t>
  </si>
  <si>
    <t>452302511</t>
  </si>
  <si>
    <t>dv_360:marca:categories:display:cpm:mobile-leaderboard-320x50:fre_ins_nova-cielo-pedro:cidp116.2.404:2</t>
  </si>
  <si>
    <t>256547745</t>
  </si>
  <si>
    <t>452302514</t>
  </si>
  <si>
    <t>dv_360:marca:categories:display:cpm:mobile-leaderboard-320x50:fre_ins_nova-cielo-rita:cidp116.2.405:2</t>
  </si>
  <si>
    <t>256483192</t>
  </si>
  <si>
    <t>452320947</t>
  </si>
  <si>
    <t>dv_360:marca:categories:display:cpm:retangulo-medio-300x250:fre_ins_nova-cielo-danilo:cidp116.2.389:2</t>
  </si>
  <si>
    <t>256547766</t>
  </si>
  <si>
    <t>452302535</t>
  </si>
  <si>
    <t>dv_360:marca:categories:display:cpm:retangulo-medio-300x250:fre_ins_nova-cielo-marcello:cidp116.2.388:2</t>
  </si>
  <si>
    <t>256547769</t>
  </si>
  <si>
    <t>452302538</t>
  </si>
  <si>
    <t>dv_360:marca:categories:display:cpm:retangulo-medio-300x250:fre_ins_nova-cielo-pedro:cidp116.2.386:2</t>
  </si>
  <si>
    <t>256547772</t>
  </si>
  <si>
    <t>452302541</t>
  </si>
  <si>
    <t>dv_360:marca:categories:display:cpm:retangulo-medio-300x250:fre_ins_nova-cielo-rita:cidp116.2.387:2</t>
  </si>
  <si>
    <t>256483195</t>
  </si>
  <si>
    <t>452320950</t>
  </si>
  <si>
    <t>dv_360:marca:categories:display:cpm:skyscraper-300x600:fre_ins_nova-cielo-danilo:cidp116.2.395:2</t>
  </si>
  <si>
    <t>256547757</t>
  </si>
  <si>
    <t>452302526</t>
  </si>
  <si>
    <t>dv_360:marca:categories:display:cpm:skyscraper-300x600:fre_ins_nova-cielo-marcello:cidp116.2.394:2</t>
  </si>
  <si>
    <t>256547760</t>
  </si>
  <si>
    <t>452302529</t>
  </si>
  <si>
    <t>dv_360:marca:categories:display:cpm:skyscraper-300x600:fre_ins_nova-cielo-pedro:cidp116.2.392:2</t>
  </si>
  <si>
    <t>256547763</t>
  </si>
  <si>
    <t>452302532</t>
  </si>
  <si>
    <t>dv_360:marca:keywords:display:cpm:large-mobile-banner-320x100:fre_ins_nova-cielo-danilo:cidp116.2.359:2</t>
  </si>
  <si>
    <t>256547793</t>
  </si>
  <si>
    <t>452302562</t>
  </si>
  <si>
    <t>dv_360:marca:keywords:display:cpm:large-mobile-banner-320x100:fre_ins_nova-cielo-marcello:cidp116.2.358:2</t>
  </si>
  <si>
    <t>256547796</t>
  </si>
  <si>
    <t>452302565</t>
  </si>
  <si>
    <t>dv_360:marca:keywords:display:cpm:large-mobile-banner-320x100:fre_ins_nova-cielo-pedro:cidp116.2.356:2</t>
  </si>
  <si>
    <t>256547799</t>
  </si>
  <si>
    <t>452302568</t>
  </si>
  <si>
    <t>dv_360:marca:keywords:display:cpm:large-mobile-banner-320x100:fre_ins_nova-cielo-rita:cidp116.2.357:2</t>
  </si>
  <si>
    <t>256483204</t>
  </si>
  <si>
    <t>452320959</t>
  </si>
  <si>
    <t>dv_360:marca:keywords:display:cpm:leaderboard-728x90:fre_ins_nova-cielo-danilo:cidp116.2.371:2</t>
  </si>
  <si>
    <t>256547775</t>
  </si>
  <si>
    <t>452302544</t>
  </si>
  <si>
    <t>dv_360:marca:keywords:display:cpm:leaderboard-728x90:fre_ins_nova-cielo-marcello:cidp116.2.370:2</t>
  </si>
  <si>
    <t>256547778</t>
  </si>
  <si>
    <t>452302547</t>
  </si>
  <si>
    <t>dv_360:marca:keywords:display:cpm:leaderboard-728x90:fre_ins_nova-cielo-pedro:cidp116.2.368:2</t>
  </si>
  <si>
    <t>256547781</t>
  </si>
  <si>
    <t>452302550</t>
  </si>
  <si>
    <t>dv_360:marca:keywords:display:cpm:leaderboard-728x90:fre_ins_nova-cielo-rita:cidp116.2.369:2</t>
  </si>
  <si>
    <t>256483198</t>
  </si>
  <si>
    <t>452320953</t>
  </si>
  <si>
    <t>dv_360:marca:keywords:display:cpm:mobile-leaderboard-320x50:fre_ins_nova-cielo-danilo:cidp116.2.365:2</t>
  </si>
  <si>
    <t>256547784</t>
  </si>
  <si>
    <t>452302553</t>
  </si>
  <si>
    <t>dv_360:marca:keywords:display:cpm:mobile-leaderboard-320x50:fre_ins_nova-cielo-marcello:cidp116.2.364:2</t>
  </si>
  <si>
    <t>256547787</t>
  </si>
  <si>
    <t>452302556</t>
  </si>
  <si>
    <t>dv_360:marca:keywords:display:cpm:mobile-leaderboard-320x50:fre_ins_nova-cielo-pedro:cidp116.2.362:2</t>
  </si>
  <si>
    <t>256547790</t>
  </si>
  <si>
    <t>452302559</t>
  </si>
  <si>
    <t>dv_360:marca:keywords:display:cpm:mobile-leaderboard-320x50:fre_ins_nova-cielo-rita:cidp116.2.363:2</t>
  </si>
  <si>
    <t>256483201</t>
  </si>
  <si>
    <t>452320956</t>
  </si>
  <si>
    <t>dv_360:marca:keywords:display:cpm:retangulo-medio-300x250:fre_ins_nova-cielo-danilo:cidp116.2.347:2</t>
  </si>
  <si>
    <t>256547811</t>
  </si>
  <si>
    <t>452302580</t>
  </si>
  <si>
    <t>dv_360:marca:keywords:display:cpm:retangulo-medio-300x250:fre_ins_nova-cielo-marcello:cidp116.2.346:2</t>
  </si>
  <si>
    <t>256547814</t>
  </si>
  <si>
    <t>452302583</t>
  </si>
  <si>
    <t>dv_360:marca:keywords:display:cpm:retangulo-medio-300x250:fre_ins_nova-cielo-pedro:cidp116.2.344:2</t>
  </si>
  <si>
    <t>256547817</t>
  </si>
  <si>
    <t>452302586</t>
  </si>
  <si>
    <t>dv_360:marca:keywords:display:cpm:retangulo-medio-300x250:fre_ins_nova-cielo-rita:cidp116.2.345:2</t>
  </si>
  <si>
    <t>256483210</t>
  </si>
  <si>
    <t>452320965</t>
  </si>
  <si>
    <t>dv_360:marca:keywords:display:cpm:skyscraper-300x600:fre_ins_nova-cielo-danilo:cidp116.2.353:2</t>
  </si>
  <si>
    <t>256547802</t>
  </si>
  <si>
    <t>452302571</t>
  </si>
  <si>
    <t>dv_360:marca:keywords:display:cpm:skyscraper-300x600:fre_ins_nova-cielo-marcello:cidp116.2.352:2</t>
  </si>
  <si>
    <t>256547805</t>
  </si>
  <si>
    <t>452302574</t>
  </si>
  <si>
    <t>dv_360:marca:keywords:display:cpm:skyscraper-300x600:fre_ins_nova-cielo-pedro:cidp116.2.350:2</t>
  </si>
  <si>
    <t>256547808</t>
  </si>
  <si>
    <t>452302577</t>
  </si>
  <si>
    <t>dv_360:marca:keywords:display:cpm:skyscraper-300x600:fre_ins_nova-cielo-rita:cidp116.2.351:2</t>
  </si>
  <si>
    <t>256483207</t>
  </si>
  <si>
    <t>452320962</t>
  </si>
  <si>
    <t>dv_360:marca:portais-verticais:display:cpm:large-mobile-banner-320x100:fre_ins_nova-cielo-danilo:cidp116.2.443:2</t>
  </si>
  <si>
    <t>256547703</t>
  </si>
  <si>
    <t>452302472</t>
  </si>
  <si>
    <t>dv_360:marca:portais-verticais:display:cpm:large-mobile-banner-320x100:fre_ins_nova-cielo-marcello:cidp116.2.442:2</t>
  </si>
  <si>
    <t>256547706</t>
  </si>
  <si>
    <t>452302475</t>
  </si>
  <si>
    <t>dv_360:marca:portais-verticais:display:cpm:large-mobile-banner-320x100:fre_ins_nova-cielo-pedro:cidp116.2.440:2</t>
  </si>
  <si>
    <t>256547709</t>
  </si>
  <si>
    <t>452302478</t>
  </si>
  <si>
    <t>dv_360:marca:portais-verticais:display:cpm:large-mobile-banner-320x100:fre_ins_nova-cielo-rita:cidp116.2.441:2</t>
  </si>
  <si>
    <t>256483183</t>
  </si>
  <si>
    <t>452320938</t>
  </si>
  <si>
    <t>dv_360:marca:portais-verticais:display:cpm:leaderboard-728x90:fre_ins_nova-cielo-danilo:cidp116.2.455:2</t>
  </si>
  <si>
    <t>256547685</t>
  </si>
  <si>
    <t>452302454</t>
  </si>
  <si>
    <t>dv_360:marca:portais-verticais:display:cpm:leaderboard-728x90:fre_ins_nova-cielo-marcello:cidp116.2.454:2</t>
  </si>
  <si>
    <t>256547688</t>
  </si>
  <si>
    <t>452302457</t>
  </si>
  <si>
    <t>dv_360:marca:portais-verticais:display:cpm:leaderboard-728x90:fre_ins_nova-cielo-pedro:cidp116.2.452:2</t>
  </si>
  <si>
    <t>256547691</t>
  </si>
  <si>
    <t>452302460</t>
  </si>
  <si>
    <t>dv_360:marca:portais-verticais:display:cpm:leaderboard-728x90:fre_ins_nova-cielo-rita:cidp116.2.453:2</t>
  </si>
  <si>
    <t>256483225</t>
  </si>
  <si>
    <t>452320980</t>
  </si>
  <si>
    <t>dv_360:marca:portais-verticais:display:cpm:mobile-leaderboard-320x50:fre_ins_nova-cielo-danilo:cidp116.2.449:2</t>
  </si>
  <si>
    <t>256547694</t>
  </si>
  <si>
    <t>452302463</t>
  </si>
  <si>
    <t>dv_360:marca:portais-verticais:display:cpm:mobile-leaderboard-320x50:fre_ins_nova-cielo-marcello:cidp116.2.448:2</t>
  </si>
  <si>
    <t>256547697</t>
  </si>
  <si>
    <t>452302466</t>
  </si>
  <si>
    <t>dv_360:marca:portais-verticais:display:cpm:mobile-leaderboard-320x50:fre_ins_nova-cielo-pedro:cidp116.2.446:2</t>
  </si>
  <si>
    <t>256547700</t>
  </si>
  <si>
    <t>452302469</t>
  </si>
  <si>
    <t>dv_360:marca:portais-verticais:display:cpm:mobile-leaderboard-320x50:fre_ins_nova-cielo-rita:cidp116.2.447:2</t>
  </si>
  <si>
    <t>256483180</t>
  </si>
  <si>
    <t>452320935</t>
  </si>
  <si>
    <t>dv_360:marca:portais-verticais:display:cpm:retangulo-medio-300x250:fre_ins_nova-cielo-danilo:cidp116.2.431:2</t>
  </si>
  <si>
    <t>256547721</t>
  </si>
  <si>
    <t>452302490</t>
  </si>
  <si>
    <t>dv_360:marca:portais-verticais:display:cpm:retangulo-medio-300x250:fre_ins_nova-cielo-marcello:cidp116.2.430:2</t>
  </si>
  <si>
    <t>256547724</t>
  </si>
  <si>
    <t>452302493</t>
  </si>
  <si>
    <t>dv_360:marca:portais-verticais:display:cpm:retangulo-medio-300x250:fre_ins_nova-cielo-pedro:cidp116.2.428:2</t>
  </si>
  <si>
    <t>256547727</t>
  </si>
  <si>
    <t>452302496</t>
  </si>
  <si>
    <t>dv_360:marca:portais-verticais:display:cpm:retangulo-medio-300x250:fre_ins_nova-cielo-rita:cidp116.2.429:2</t>
  </si>
  <si>
    <t>256483189</t>
  </si>
  <si>
    <t>452320944</t>
  </si>
  <si>
    <t>dv_360:marca:portais-verticais:display:cpm:skyscraper-300x600:fre_ins_nova-cielo-danilo:cidp116.2.437:2</t>
  </si>
  <si>
    <t>256547712</t>
  </si>
  <si>
    <t>452302481</t>
  </si>
  <si>
    <t>dv_360:marca:portais-verticais:display:cpm:skyscraper-300x600:fre_ins_nova-cielo-marcello:cidp116.2.436:2</t>
  </si>
  <si>
    <t>256547715</t>
  </si>
  <si>
    <t>452302484</t>
  </si>
  <si>
    <t>dv_360:marca:portais-verticais:display:cpm:skyscraper-300x600:fre_ins_nova-cielo-pedro:cidp116.2.434:2</t>
  </si>
  <si>
    <t>256547718</t>
  </si>
  <si>
    <t>452302487</t>
  </si>
  <si>
    <t>dv_360:marca:portais-verticais:display:cpm:skyscraper-300x600:fre_ins_nova-cielo-rita:cidp116.2.435:2</t>
  </si>
  <si>
    <t>256483186</t>
  </si>
  <si>
    <t>452320941</t>
  </si>
  <si>
    <t>verizon:marca:carreira:display:cpc:large-image-1200x627:aw_ins_nova-cielo-danilo:cidp116.2.557:2</t>
  </si>
  <si>
    <t>256564221</t>
  </si>
  <si>
    <t>452371474</t>
  </si>
  <si>
    <t>verizon:marca:carreira:display:cpc:large-image-1200x627:aw_ins_nova-cielo-marcello:cidp116.2.556:2</t>
  </si>
  <si>
    <t>256564224</t>
  </si>
  <si>
    <t>452371480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</si>
  <si>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</si>
  <si>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</si>
  <si>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</si>
  <si>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</si>
  <si>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</si>
  <si>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</si>
  <si>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verizon:marca:decisor:display:cpc:large-image-1200x627:aw_ins_nova-cielo-danilo:cidp116.2.617:2</t>
  </si>
  <si>
    <t>256094807</t>
  </si>
  <si>
    <t>452371270</t>
  </si>
  <si>
    <t>verizon:marca:decisor:display:cpc:large-image-1200x627:aw_ins_nova-cielo-marcello:cidp116.2.616:2</t>
  </si>
  <si>
    <t>256094813</t>
  </si>
  <si>
    <t>452371273</t>
  </si>
  <si>
    <t>verizon:marca:decisor:display:cpc:large-image-1200x627:aw_ins_nova-cielo-pedro:cidp116.2.614:2</t>
  </si>
  <si>
    <t>256094831</t>
  </si>
  <si>
    <t>452371279</t>
  </si>
  <si>
    <t>verizon:marca:decisor:display:cpc:large-image-1200x627:aw_ins_nova-cielo-rita:cidp116.2.615:2</t>
  </si>
  <si>
    <t>256094822</t>
  </si>
  <si>
    <t>452371276</t>
  </si>
  <si>
    <t>verizon:marca:indepedencia:display:cpc:large-image-1200x627:aw_ins_nova-cielo-danilo:cidp116.2.587:2</t>
  </si>
  <si>
    <t>256094969</t>
  </si>
  <si>
    <t>452371342</t>
  </si>
  <si>
    <t>verizon:marca:indepedencia:display:cpc:large-image-1200x627:aw_ins_nova-cielo-marcello:cidp116.2.586:2</t>
  </si>
  <si>
    <t>256094972</t>
  </si>
  <si>
    <t>452371348</t>
  </si>
  <si>
    <t>verizon:marca:indepedencia:display:cpc:large-image-1200x627:aw_ins_nova-cielo-pedro:cidp116.2.584:2</t>
  </si>
  <si>
    <t>256564146</t>
  </si>
  <si>
    <t>452371360</t>
  </si>
  <si>
    <t>verizon:marca:indepedencia:display:cpc:large-image-1200x627:aw_ins_nova-cielo-rita:cidp116.2.585:2</t>
  </si>
  <si>
    <t>256094978</t>
  </si>
  <si>
    <t>452371354</t>
  </si>
  <si>
    <t>verizon:marca:provedor:display:cpc:large-image-1200x627:aw_ins_nova-cielo-danilo:cidp116.2.527:2</t>
  </si>
  <si>
    <t>256564293</t>
  </si>
  <si>
    <t>452313872</t>
  </si>
  <si>
    <t>verizon:marca:provedor:display:cpc:large-image-1200x627:aw_ins_nova-cielo-marcello:cidp116.2.526:2</t>
  </si>
  <si>
    <t>256564296</t>
  </si>
  <si>
    <t>452313875</t>
  </si>
  <si>
    <t>verizon:marca:provedor:display:cpc:large-image-1200x627:aw_ins_nova-cielo-pedro:cidp116.2.524:2</t>
  </si>
  <si>
    <t>256564302</t>
  </si>
  <si>
    <t>452313881</t>
  </si>
  <si>
    <t>verizon:marca:provedor:display:cpc:large-image-1200x627:aw_ins_nova-cielo-rita:cidp116.2.525:2</t>
  </si>
  <si>
    <t>256564299</t>
  </si>
  <si>
    <t>452313878</t>
  </si>
  <si>
    <t>almapbbdo:alp_nova-cielo-atualizado:display:consideracao:todos</t>
  </si>
  <si>
    <t>adsmovil:flash:rmkt_device_id:display:cpc:standard-banner-300x250:seg_ins_flash-marcello:cidp116.2.685:2</t>
  </si>
  <si>
    <t>256418902</t>
  </si>
  <si>
    <t>452314379</t>
  </si>
  <si>
    <t>adsmovil:mini_zip:rmkt_device_id:display:cpc:standard-banner-300x250:seg_ins_minizip-rita:cidp116.2.681:2</t>
  </si>
  <si>
    <t>256418914</t>
  </si>
  <si>
    <t>452372086</t>
  </si>
  <si>
    <t>adsmovil:mobile:rmkt_device_id:display:cpc:standard-banner-300x250:seg_ins_mob-pedro:cidp116.2.679:2</t>
  </si>
  <si>
    <t>256418920</t>
  </si>
  <si>
    <t>452372080</t>
  </si>
  <si>
    <t>adsmovil:zip:rmkt_device_id:display:cpc:standard-banner-300x250:seg_ins_zip-danilo:cidp116.2.683:2</t>
  </si>
  <si>
    <t>256418908</t>
  </si>
  <si>
    <t>452314373</t>
  </si>
  <si>
    <t>dv_360:flash:remarketing:display:cpm:large-mobile-banner-320x100:seg_ins_flash-marcello:cidp116.2.659:2</t>
  </si>
  <si>
    <t>256733025</t>
  </si>
  <si>
    <t>452415378</t>
  </si>
  <si>
    <t>dv_360:flash:remarketing:display:cpm:leaderboard-728x90:seg_ins_flash-marcello:cidp116.2.661:2</t>
  </si>
  <si>
    <t>256733019</t>
  </si>
  <si>
    <t>452415372</t>
  </si>
  <si>
    <t>dv_360:flash:remarketing:display:cpm:mobile-leaderboard-320x50:seg_ins_flash-marcello:cidp116.2.660:2</t>
  </si>
  <si>
    <t>256733022</t>
  </si>
  <si>
    <t>452415375</t>
  </si>
  <si>
    <t>dv_360:flash:remarketing:display:cpm:retangulo-medio-300x250:seg_ins_flash-marcello:cidp116.2.657:2</t>
  </si>
  <si>
    <t>256733028</t>
  </si>
  <si>
    <t>452415381</t>
  </si>
  <si>
    <t>dv_360:flash:remarketing:display:cpm:skyscraper-300x600:seg_ins_flash-marcello:cidp116.2.658:2</t>
  </si>
  <si>
    <t>256602046</t>
  </si>
  <si>
    <t>452432730</t>
  </si>
  <si>
    <t>dv_360:mobile:remarketing:display:cpm:large-mobile-banner-320x100:seg_ins_mob-pedro:cidp116.2.644:2</t>
  </si>
  <si>
    <t>256733052</t>
  </si>
  <si>
    <t>452415405</t>
  </si>
  <si>
    <t>dv_360:mobile:remarketing:display:cpm:leaderboard-728x90:seg_ins_mob-pedro:cidp116.2.646:2</t>
  </si>
  <si>
    <t>256733046</t>
  </si>
  <si>
    <t>452415399</t>
  </si>
  <si>
    <t>dv_360:mobile:remarketing:display:cpm:mobile-leaderboard-320x50:seg_ins_mob-pedro:cidp116.2.645:2</t>
  </si>
  <si>
    <t>256733049</t>
  </si>
  <si>
    <t>452415402</t>
  </si>
  <si>
    <t>dv_360:mobile:remarketing:display:cpm:retangulo-medio-300x250:seg_ins_mob-pedro:cidp116.2.642:2</t>
  </si>
  <si>
    <t>256733058</t>
  </si>
  <si>
    <t>452415411</t>
  </si>
  <si>
    <t>dv_360:mobile:remarketing:display:cpm:skyscraper-300x600:seg_ins_mob-pedro:cidp116.2.643:2</t>
  </si>
  <si>
    <t>256733055</t>
  </si>
  <si>
    <t>452415408</t>
  </si>
  <si>
    <t>dv_360:zip:remarketing:display:cpm:large-mobile-banner-320x100:seg_ins_zip-danilo:cidp116.2.654:2</t>
  </si>
  <si>
    <t>256799337</t>
  </si>
  <si>
    <t>452523620</t>
  </si>
  <si>
    <t>dv_360:zip:remarketing:display:cpm:leaderboard-728x90:seg_ins_zip-danilo:cidp116.2.656:2</t>
  </si>
  <si>
    <t>256661317</t>
  </si>
  <si>
    <t>452598967</t>
  </si>
  <si>
    <t>dv_360:zip:remarketing:display:cpm:mobile-leaderboard-320x50:seg_ins_zip-danilo:cidp116.2.655:2</t>
  </si>
  <si>
    <t>256661287</t>
  </si>
  <si>
    <t>452523635</t>
  </si>
  <si>
    <t>dv_360:zip:remarketing:display:cpm:retangulo-medio-300x250:seg_ins_zip-danilo:cidp116.2.652:2</t>
  </si>
  <si>
    <t>256362617</t>
  </si>
  <si>
    <t>452597866</t>
  </si>
  <si>
    <t>dv_360:zip:remarketing:display:cpm:skyscraper-300x600:seg_ins_zip-danilo:cidp116.2.653:2</t>
  </si>
  <si>
    <t>256660735</t>
  </si>
  <si>
    <t>452522441</t>
  </si>
  <si>
    <t>afilio:mini_zip:carreira:display:cpvisit:arroba-300x250:seg_ins_minizip-rita:cidp116.2.693:2</t>
  </si>
  <si>
    <t>256655695</t>
  </si>
  <si>
    <t>Errado</t>
  </si>
  <si>
    <t>452572933</t>
  </si>
  <si>
    <t>afilio:mini_zip:carreira:display:cpvisit:super-banner-728x90:seg_ins_minizip-rita:cidp116.2.697:2</t>
  </si>
  <si>
    <t>256655692</t>
  </si>
  <si>
    <t>728x90 Default Web Ad</t>
  </si>
  <si>
    <t>452468825</t>
  </si>
  <si>
    <t>452572930</t>
  </si>
  <si>
    <t>afilio:mini_zip:portais-noticias:display:cpvisit:super-banner-728x90:seg_ins_minizip-rita:cidp116.2.769:2</t>
  </si>
  <si>
    <t>256773210</t>
  </si>
  <si>
    <t>452572876</t>
  </si>
  <si>
    <t>afilio:mobile:empreendorismo:display:cpvisit:arroba-300x250:seg_ins_flash-marcello:cidp116.2.735:2</t>
  </si>
  <si>
    <t>256773243</t>
  </si>
  <si>
    <t>452468822</t>
  </si>
  <si>
    <t>afilio:mobile:portais-noticias:display:cpvisit:super-banner-728x90:seg_ins_mob-pedro:cidp116.2.763:2</t>
  </si>
  <si>
    <t>256773216</t>
  </si>
  <si>
    <t>452572882</t>
  </si>
  <si>
    <t>almapbbdo:alp_nova-cielo-atualizado:native:awareness:todos</t>
  </si>
  <si>
    <t>verizon:marca:decisor:native:cpc:basic-image-627x627:aw_ins_nova-cielo-marcello:cidp116.2.622:2</t>
  </si>
  <si>
    <t>256514023</t>
  </si>
  <si>
    <t>452356578</t>
  </si>
  <si>
    <t>verizon:marca:indepedencia:native:cpc:basic-image-627x627:aw_ins_nova-cielo-1:cidp116.2.588:2</t>
  </si>
  <si>
    <t>256513876</t>
  </si>
  <si>
    <t>452356431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</si>
  <si>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</si>
  <si>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</si>
  <si>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</si>
  <si>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</si>
  <si>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verizon:mini_zip:look-a-like_e_predictive_audience:native:cpc:large-image-1200x627:seg_ins_minizip-rita:cidp116.2.666:2</t>
  </si>
  <si>
    <t>256514878</t>
  </si>
  <si>
    <t>452382371</t>
  </si>
  <si>
    <t>verizon:mobile:look-a-like_e_predictive_audience:native:cpc:large-image-1200x627:seg_ins_mob-pedro:cidp116.2.662:2</t>
  </si>
  <si>
    <t>256514890</t>
  </si>
  <si>
    <t>452382383</t>
  </si>
  <si>
    <t>verizon:zip:look-a-like_e_predictive_audience:native:cpc:large-image-1200x627:seg_ins_zip-danilo:cidp116.2.670:2</t>
  </si>
  <si>
    <t>256514866</t>
  </si>
  <si>
    <t>452382359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</si>
  <si>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</si>
  <si>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</si>
  <si>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</si>
  <si>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</si>
  <si>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dv_360:marca:ampla:video:cpm:video-ad-360x480:fre_ins_nova-cielo-1:cidp116.2.468:2</t>
  </si>
  <si>
    <t>256450901</t>
  </si>
  <si>
    <t>452574531</t>
  </si>
  <si>
    <t>dv_360:marca:ampla:video:cpm:video-ad-360x480:fre_ins_nova-cielo-2:cidp116.2.469:2</t>
  </si>
  <si>
    <t>256900815</t>
  </si>
  <si>
    <t>452619536</t>
  </si>
  <si>
    <t>youtube:marca:ampla:video:diaria</t>
  </si>
  <si>
    <t>256329450</t>
  </si>
  <si>
    <t>youtube:marca:ampla:video:diaria:masthead-1920x1080:nova-cielo:cidp116.2.219:2</t>
  </si>
  <si>
    <t>452179330</t>
  </si>
  <si>
    <t>verizon:marca:ampla:video:cpcv:video-640x80:aw_ins_nova-cielo-1:cidp116.2.270:2</t>
  </si>
  <si>
    <t>256770591</t>
  </si>
  <si>
    <t>452569141</t>
  </si>
  <si>
    <t>verizon:marca:carreira:video:cpc:video-640x480:aw_ins_nova-cielo-2:cidp116.2.577:2</t>
  </si>
  <si>
    <t>256086554</t>
  </si>
  <si>
    <t>452299547</t>
  </si>
  <si>
    <t>verizon:marca:carreira:video:cpc:video-640x480:aw_ins_nova-cielo-danilo:cidp116.2.581:2</t>
  </si>
  <si>
    <t>256086539</t>
  </si>
  <si>
    <t>452299517</t>
  </si>
  <si>
    <t>verizon:marca:carreira:video:cpc:video-640x480:aw_ins_nova-cielo-marcello:cidp116.2.580:2</t>
  </si>
  <si>
    <t>256086542</t>
  </si>
  <si>
    <t>452299523</t>
  </si>
  <si>
    <t>verizon:marca:carreira:video:cpc:video-640x480:aw_ins_nova-cielo-pedro:cidp116.2.578:2</t>
  </si>
  <si>
    <t>256086548</t>
  </si>
  <si>
    <t>452299535</t>
  </si>
  <si>
    <t>verizon:marca:carreira:video:cpc:video-640x480:aw_ins_nova-cielo-rita:cidp116.2.579:2</t>
  </si>
  <si>
    <t>256086545</t>
  </si>
  <si>
    <t>452299529</t>
  </si>
  <si>
    <t>verizon:marca:decisor:video:cpc:video-640x480:aw_ins_nova-cielo-danilo:cidp116.2.641:2</t>
  </si>
  <si>
    <t>256086551</t>
  </si>
  <si>
    <t>452299541</t>
  </si>
  <si>
    <t>verizon:marca:indepedencia:video:cpc:video-640x480:aw_ins_nova-cielo-1:cidp116.2.606:2</t>
  </si>
  <si>
    <t>256086536</t>
  </si>
  <si>
    <t>452299514</t>
  </si>
  <si>
    <t>verizon:marca:indepedencia:video:cpc:video-640x480:aw_ins_nova-cielo-2:cidp116.2.607:2</t>
  </si>
  <si>
    <t>256086533</t>
  </si>
  <si>
    <t>452299508</t>
  </si>
  <si>
    <t>verizon:marca:indepedencia:video:cpc:video-640x480:aw_ins_nova-cielo-pedro:cidp116.2.608:2</t>
  </si>
  <si>
    <t>256086530</t>
  </si>
  <si>
    <t>452299502</t>
  </si>
  <si>
    <t>verizon:marca:indepedencia:video:cpc:video-640x480:aw_ins_nova-cielo-rita:cidp116.2.609:2</t>
  </si>
  <si>
    <t>256086527</t>
  </si>
  <si>
    <t>452299496</t>
  </si>
  <si>
    <t>almapbbdo:alp_nova-cielo-atualizado:video:awareness:todos:desktop</t>
  </si>
  <si>
    <t>256192300</t>
  </si>
  <si>
    <t>youtube:marca:ampla:video:diaria:masthead-1920x1080:nova-cielo:cidp116.2.217:2</t>
  </si>
  <si>
    <t>452077359</t>
  </si>
  <si>
    <t>almapbbdo:alp_nova-cielo-atualizado:video:awareness:todos:mobile</t>
  </si>
  <si>
    <t>256327704</t>
  </si>
  <si>
    <t>youtube:marca:ampla:video:diaria:masthead-1920x1080:nova-cielo:cidp116.2.218:2</t>
  </si>
  <si>
    <t>452077362</t>
  </si>
  <si>
    <t>almapbbdo:alp_super-link:display:awareness:todos:campo_livre</t>
  </si>
  <si>
    <t>R7</t>
  </si>
  <si>
    <t>r7:marca:as_abc_25:native:cpm:640x360:super-link:cidp117.2.1:2</t>
  </si>
  <si>
    <t>255839423</t>
  </si>
  <si>
    <t>452130064</t>
  </si>
  <si>
    <t>Vivo - Ads</t>
  </si>
  <si>
    <t>vivo_ads:marca:as_abc_25:mms:cpm:300x250:super-link:cidp117.2.3:2</t>
  </si>
  <si>
    <t>256159234</t>
  </si>
  <si>
    <t>452031486</t>
  </si>
  <si>
    <t>vivo_ads:marca:as_abc_25:mms:cpm:300x50:super-link:cidp117.2.5:2</t>
  </si>
  <si>
    <t>256159501</t>
  </si>
  <si>
    <t>452084519</t>
  </si>
  <si>
    <t>vivo_ads:marca:as_abc_25:mms:cpm:320x50:super-link:cidp117.2.6:2</t>
  </si>
  <si>
    <t>256294404</t>
  </si>
  <si>
    <t>452085086</t>
  </si>
  <si>
    <t>vivo_ads:marca:as_abc_25:mms:cpm:88x31:super-link:cidp117.2.4:2</t>
  </si>
  <si>
    <t>256159495</t>
  </si>
  <si>
    <t>452032611</t>
  </si>
  <si>
    <t>vivo_ads:marca:as_abc_25:mms:cpm:920x250:super-link:cidp117.2.2:2</t>
  </si>
  <si>
    <t>255843104</t>
  </si>
  <si>
    <t>452031378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</si>
</sst>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0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22"/>
  <sheetViews>
    <sheetView workbookViewId="0">
      <selection activeCell="A2" sqref="A2:J222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42</v>
      </c>
      <c r="J1" s="22" t="s">
        <v>9</v>
      </c>
      <c r="K1" s="24" t="s">
        <v>47</v>
      </c>
    </row>
    <row r="2" spans="1:11">
      <c r="A2" s="17" t="s">
        <v>52</v>
      </c>
      <c r="B2" s="19" t="s">
        <v>53</v>
      </c>
      <c r="C2" s="19" t="s">
        <v>54</v>
      </c>
      <c r="D2" s="19" t="s">
        <v>55</v>
      </c>
      <c r="E2" s="20" t="s">
        <v>30</v>
      </c>
      <c r="F2" s="19" t="s">
        <v>54</v>
      </c>
      <c r="G2" s="19" t="s">
        <v>56</v>
      </c>
      <c r="H2" s="19" t="s">
        <v>30</v>
      </c>
      <c r="I2">
        <v>280</v>
      </c>
      <c r="J2">
        <v>249</v>
      </c>
      <c r="K2" s="1" t="s">
        <v>48</v>
      </c>
    </row>
    <row r="3" spans="1:11">
      <c r="A3" t="s">
        <v>165</v>
      </c>
      <c r="B3" t="s">
        <v>57</v>
      </c>
      <c r="C3" t="s">
        <v>93</v>
      </c>
      <c r="D3" t="s">
        <v>94</v>
      </c>
      <c r="E3" t="s">
        <v>30</v>
      </c>
      <c r="F3" t="s">
        <v>93</v>
      </c>
      <c r="G3" t="s">
        <v>95</v>
      </c>
      <c r="H3" t="s">
        <v>30</v>
      </c>
      <c r="I3">
        <v>0</v>
      </c>
      <c r="J3">
        <v>627</v>
      </c>
    </row>
    <row r="4" spans="1:11">
      <c r="A4" t="s">
        <v>165</v>
      </c>
      <c r="B4" t="s">
        <v>57</v>
      </c>
      <c r="C4" t="s">
        <v>59</v>
      </c>
      <c r="D4" t="s">
        <v>60</v>
      </c>
      <c r="E4" t="s">
        <v>30</v>
      </c>
      <c r="F4" t="s">
        <v>59</v>
      </c>
      <c r="G4" t="s">
        <v>61</v>
      </c>
      <c r="H4" t="s">
        <v>30</v>
      </c>
      <c r="I4">
        <v>5327</v>
      </c>
      <c r="J4">
        <v>59</v>
      </c>
    </row>
    <row r="5" spans="1:11">
      <c r="A5" t="s">
        <v>166</v>
      </c>
      <c r="B5" t="s">
        <v>57</v>
      </c>
      <c r="C5" t="s">
        <v>167</v>
      </c>
      <c r="D5" t="s">
        <v>168</v>
      </c>
      <c r="E5" t="s">
        <v>12</v>
      </c>
      <c r="F5" t="s">
        <v>167</v>
      </c>
      <c r="G5" t="s">
        <v>169</v>
      </c>
      <c r="H5" t="s">
        <v>58</v>
      </c>
      <c r="I5">
        <v>258813</v>
      </c>
      <c r="J5">
        <v>431</v>
      </c>
    </row>
    <row r="6" spans="1:11">
      <c r="A6" t="s">
        <v>166</v>
      </c>
      <c r="B6" t="s">
        <v>57</v>
      </c>
      <c r="C6" t="s">
        <v>170</v>
      </c>
      <c r="D6" t="s">
        <v>171</v>
      </c>
      <c r="E6" t="s">
        <v>12</v>
      </c>
      <c r="F6" t="s">
        <v>170</v>
      </c>
      <c r="G6" t="s">
        <v>172</v>
      </c>
      <c r="H6" t="s">
        <v>58</v>
      </c>
      <c r="I6">
        <v>216593</v>
      </c>
      <c r="J6">
        <v>250</v>
      </c>
    </row>
    <row r="7" spans="1:11">
      <c r="A7" t="s">
        <v>166</v>
      </c>
      <c r="B7" t="s">
        <v>57</v>
      </c>
      <c r="C7" t="s">
        <v>173</v>
      </c>
      <c r="D7" t="s">
        <v>174</v>
      </c>
      <c r="E7" t="s">
        <v>12</v>
      </c>
      <c r="F7" t="s">
        <v>173</v>
      </c>
      <c r="G7" t="s">
        <v>175</v>
      </c>
      <c r="H7" t="s">
        <v>58</v>
      </c>
      <c r="I7">
        <v>323133</v>
      </c>
      <c r="J7">
        <v>408</v>
      </c>
    </row>
    <row r="8" spans="1:11">
      <c r="A8" t="s">
        <v>166</v>
      </c>
      <c r="B8" t="s">
        <v>57</v>
      </c>
      <c r="C8" t="s">
        <v>176</v>
      </c>
      <c r="D8" t="s">
        <v>177</v>
      </c>
      <c r="E8" t="s">
        <v>12</v>
      </c>
      <c r="F8" t="s">
        <v>176</v>
      </c>
      <c r="G8" t="s">
        <v>178</v>
      </c>
      <c r="H8" t="s">
        <v>58</v>
      </c>
      <c r="I8">
        <v>147694</v>
      </c>
      <c r="J8">
        <v>180</v>
      </c>
    </row>
    <row r="9" spans="1:11">
      <c r="A9" t="s">
        <v>166</v>
      </c>
      <c r="B9" t="s">
        <v>57</v>
      </c>
      <c r="C9" t="s">
        <v>179</v>
      </c>
      <c r="D9" t="s">
        <v>180</v>
      </c>
      <c r="E9" t="s">
        <v>12</v>
      </c>
      <c r="F9" t="s">
        <v>179</v>
      </c>
      <c r="G9" t="s">
        <v>181</v>
      </c>
      <c r="H9" t="s">
        <v>58</v>
      </c>
      <c r="I9">
        <v>3</v>
      </c>
      <c r="J9">
        <v>2</v>
      </c>
    </row>
    <row r="10" spans="1:11">
      <c r="A10" t="s">
        <v>166</v>
      </c>
      <c r="B10" t="s">
        <v>57</v>
      </c>
      <c r="C10" t="s">
        <v>182</v>
      </c>
      <c r="D10" t="s">
        <v>183</v>
      </c>
      <c r="E10" t="s">
        <v>30</v>
      </c>
      <c r="F10" t="s">
        <v>182</v>
      </c>
      <c r="G10" t="s">
        <v>184</v>
      </c>
      <c r="H10" t="s">
        <v>30</v>
      </c>
      <c r="I10">
        <v>77904</v>
      </c>
      <c r="J10">
        <v>693</v>
      </c>
    </row>
    <row r="11" spans="1:11">
      <c r="A11" t="s">
        <v>166</v>
      </c>
      <c r="B11" t="s">
        <v>57</v>
      </c>
      <c r="C11" t="s">
        <v>185</v>
      </c>
      <c r="D11" t="s">
        <v>186</v>
      </c>
      <c r="E11" t="s">
        <v>30</v>
      </c>
      <c r="F11" t="s">
        <v>185</v>
      </c>
      <c r="G11" t="s">
        <v>187</v>
      </c>
      <c r="H11" t="s">
        <v>30</v>
      </c>
      <c r="I11">
        <v>706230</v>
      </c>
      <c r="J11">
        <v>7161</v>
      </c>
    </row>
    <row r="12" spans="1:11">
      <c r="A12" t="s">
        <v>166</v>
      </c>
      <c r="B12" t="s">
        <v>57</v>
      </c>
      <c r="C12" t="s">
        <v>188</v>
      </c>
      <c r="D12" t="s">
        <v>189</v>
      </c>
      <c r="E12" t="s">
        <v>12</v>
      </c>
      <c r="F12" t="s">
        <v>188</v>
      </c>
      <c r="G12" t="s">
        <v>190</v>
      </c>
      <c r="H12" t="s">
        <v>58</v>
      </c>
      <c r="I12">
        <v>19206</v>
      </c>
      <c r="J12">
        <v>3</v>
      </c>
    </row>
    <row r="13" spans="1:11">
      <c r="A13" t="s">
        <v>166</v>
      </c>
      <c r="B13" t="s">
        <v>57</v>
      </c>
      <c r="C13" t="s">
        <v>191</v>
      </c>
      <c r="D13" t="s">
        <v>192</v>
      </c>
      <c r="E13" t="s">
        <v>12</v>
      </c>
      <c r="F13" t="s">
        <v>191</v>
      </c>
      <c r="G13" t="s">
        <v>193</v>
      </c>
      <c r="H13" t="s">
        <v>58</v>
      </c>
      <c r="I13">
        <v>6752</v>
      </c>
      <c r="J13">
        <v>10</v>
      </c>
    </row>
    <row r="14" spans="1:11">
      <c r="A14" t="s">
        <v>166</v>
      </c>
      <c r="B14" t="s">
        <v>57</v>
      </c>
      <c r="C14" t="s">
        <v>194</v>
      </c>
      <c r="D14" t="s">
        <v>195</v>
      </c>
      <c r="E14" t="s">
        <v>12</v>
      </c>
      <c r="F14" t="s">
        <v>194</v>
      </c>
      <c r="G14" t="s">
        <v>196</v>
      </c>
      <c r="H14" t="s">
        <v>58</v>
      </c>
      <c r="I14">
        <v>9234</v>
      </c>
      <c r="J14">
        <v>7</v>
      </c>
    </row>
    <row r="15" spans="1:11">
      <c r="A15" t="s">
        <v>166</v>
      </c>
      <c r="B15" t="s">
        <v>57</v>
      </c>
      <c r="C15" t="s">
        <v>197</v>
      </c>
      <c r="D15" t="s">
        <v>198</v>
      </c>
      <c r="E15" t="s">
        <v>12</v>
      </c>
      <c r="F15" t="s">
        <v>197</v>
      </c>
      <c r="G15" t="s">
        <v>199</v>
      </c>
      <c r="H15" t="s">
        <v>58</v>
      </c>
      <c r="I15">
        <v>4731</v>
      </c>
      <c r="J15">
        <v>2</v>
      </c>
    </row>
    <row r="16" spans="1:11">
      <c r="A16" t="s">
        <v>62</v>
      </c>
      <c r="B16" t="s">
        <v>63</v>
      </c>
      <c r="C16" t="s">
        <v>64</v>
      </c>
      <c r="D16" t="s">
        <v>65</v>
      </c>
      <c r="E16" t="s">
        <v>30</v>
      </c>
      <c r="F16" t="s">
        <v>64</v>
      </c>
      <c r="G16" t="s">
        <v>66</v>
      </c>
      <c r="H16" t="s">
        <v>30</v>
      </c>
      <c r="I16">
        <v>10</v>
      </c>
      <c r="J16">
        <v>13</v>
      </c>
    </row>
    <row r="17" spans="1:10">
      <c r="A17" t="s">
        <v>62</v>
      </c>
      <c r="B17" t="s">
        <v>63</v>
      </c>
      <c r="C17" t="s">
        <v>67</v>
      </c>
      <c r="D17" t="s">
        <v>68</v>
      </c>
      <c r="E17" t="s">
        <v>30</v>
      </c>
      <c r="F17" t="s">
        <v>67</v>
      </c>
      <c r="G17" t="s">
        <v>69</v>
      </c>
      <c r="H17" t="s">
        <v>30</v>
      </c>
      <c r="I17">
        <v>0</v>
      </c>
      <c r="J17">
        <v>2</v>
      </c>
    </row>
    <row r="18" spans="1:10">
      <c r="A18" t="s">
        <v>62</v>
      </c>
      <c r="B18" t="s">
        <v>63</v>
      </c>
      <c r="C18" t="s">
        <v>70</v>
      </c>
      <c r="D18" t="s">
        <v>71</v>
      </c>
      <c r="E18" t="s">
        <v>30</v>
      </c>
      <c r="F18" t="s">
        <v>70</v>
      </c>
      <c r="G18" t="s">
        <v>72</v>
      </c>
      <c r="H18" t="s">
        <v>30</v>
      </c>
      <c r="I18">
        <v>0</v>
      </c>
      <c r="J18">
        <v>2</v>
      </c>
    </row>
    <row r="19" spans="1:10">
      <c r="A19" t="s">
        <v>62</v>
      </c>
      <c r="B19" t="s">
        <v>63</v>
      </c>
      <c r="C19" t="s">
        <v>73</v>
      </c>
      <c r="D19" t="s">
        <v>74</v>
      </c>
      <c r="E19" t="s">
        <v>30</v>
      </c>
      <c r="F19" t="s">
        <v>73</v>
      </c>
      <c r="G19" t="s">
        <v>75</v>
      </c>
      <c r="H19" t="s">
        <v>30</v>
      </c>
      <c r="I19">
        <v>0</v>
      </c>
      <c r="J19">
        <v>39</v>
      </c>
    </row>
    <row r="20" spans="1:10">
      <c r="A20" t="s">
        <v>62</v>
      </c>
      <c r="B20" t="s">
        <v>57</v>
      </c>
      <c r="C20" t="s">
        <v>96</v>
      </c>
      <c r="D20" t="s">
        <v>97</v>
      </c>
      <c r="E20" t="s">
        <v>30</v>
      </c>
      <c r="F20" t="s">
        <v>96</v>
      </c>
      <c r="G20" t="s">
        <v>98</v>
      </c>
      <c r="H20" t="s">
        <v>30</v>
      </c>
      <c r="I20">
        <v>7268</v>
      </c>
      <c r="J20">
        <v>32</v>
      </c>
    </row>
    <row r="21" spans="1:10">
      <c r="A21" t="s">
        <v>62</v>
      </c>
      <c r="B21" t="s">
        <v>57</v>
      </c>
      <c r="C21" t="s">
        <v>99</v>
      </c>
      <c r="D21" t="s">
        <v>100</v>
      </c>
      <c r="E21" t="s">
        <v>30</v>
      </c>
      <c r="F21" t="s">
        <v>99</v>
      </c>
      <c r="G21" t="s">
        <v>101</v>
      </c>
      <c r="H21" t="s">
        <v>30</v>
      </c>
      <c r="I21">
        <v>7247</v>
      </c>
      <c r="J21">
        <v>38</v>
      </c>
    </row>
    <row r="22" spans="1:10">
      <c r="A22" t="s">
        <v>62</v>
      </c>
      <c r="B22" t="s">
        <v>57</v>
      </c>
      <c r="C22" t="s">
        <v>102</v>
      </c>
      <c r="D22" t="s">
        <v>103</v>
      </c>
      <c r="E22" t="s">
        <v>12</v>
      </c>
      <c r="F22" t="s">
        <v>102</v>
      </c>
      <c r="G22" t="s">
        <v>104</v>
      </c>
      <c r="H22" t="s">
        <v>58</v>
      </c>
      <c r="I22">
        <v>91</v>
      </c>
      <c r="J22">
        <v>1</v>
      </c>
    </row>
    <row r="23" spans="1:10">
      <c r="A23" t="s">
        <v>62</v>
      </c>
      <c r="B23" t="s">
        <v>57</v>
      </c>
      <c r="C23" t="s">
        <v>105</v>
      </c>
      <c r="D23" t="s">
        <v>106</v>
      </c>
      <c r="E23" t="s">
        <v>12</v>
      </c>
      <c r="F23" t="s">
        <v>105</v>
      </c>
      <c r="G23" t="s">
        <v>107</v>
      </c>
      <c r="H23" t="s">
        <v>58</v>
      </c>
      <c r="I23">
        <v>82</v>
      </c>
      <c r="J23">
        <v>0</v>
      </c>
    </row>
    <row r="24" spans="1:10">
      <c r="A24" t="s">
        <v>62</v>
      </c>
      <c r="B24" t="s">
        <v>57</v>
      </c>
      <c r="C24" t="s">
        <v>108</v>
      </c>
      <c r="D24" t="s">
        <v>109</v>
      </c>
      <c r="E24" t="s">
        <v>30</v>
      </c>
      <c r="F24" t="s">
        <v>108</v>
      </c>
      <c r="G24" t="s">
        <v>110</v>
      </c>
      <c r="H24" t="s">
        <v>30</v>
      </c>
      <c r="I24">
        <v>1</v>
      </c>
      <c r="J24">
        <v>5</v>
      </c>
    </row>
    <row r="25" spans="1:10">
      <c r="A25" t="s">
        <v>62</v>
      </c>
      <c r="B25" t="s">
        <v>57</v>
      </c>
      <c r="C25" t="s">
        <v>111</v>
      </c>
      <c r="D25" t="s">
        <v>112</v>
      </c>
      <c r="E25" t="s">
        <v>30</v>
      </c>
      <c r="F25" t="s">
        <v>111</v>
      </c>
      <c r="G25" t="s">
        <v>113</v>
      </c>
      <c r="H25" t="s">
        <v>30</v>
      </c>
      <c r="I25">
        <v>22201</v>
      </c>
      <c r="J25">
        <v>65</v>
      </c>
    </row>
    <row r="26" spans="1:10">
      <c r="A26" t="s">
        <v>62</v>
      </c>
      <c r="B26" t="s">
        <v>57</v>
      </c>
      <c r="C26" t="s">
        <v>114</v>
      </c>
      <c r="D26" t="s">
        <v>115</v>
      </c>
      <c r="E26" t="s">
        <v>30</v>
      </c>
      <c r="F26" t="s">
        <v>114</v>
      </c>
      <c r="G26" t="s">
        <v>116</v>
      </c>
      <c r="H26" t="s">
        <v>30</v>
      </c>
      <c r="I26">
        <v>25566</v>
      </c>
      <c r="J26">
        <v>132</v>
      </c>
    </row>
    <row r="27" spans="1:10">
      <c r="A27" t="s">
        <v>62</v>
      </c>
      <c r="B27" t="s">
        <v>57</v>
      </c>
      <c r="C27" t="s">
        <v>117</v>
      </c>
      <c r="D27" t="s">
        <v>118</v>
      </c>
      <c r="E27" t="s">
        <v>30</v>
      </c>
      <c r="F27" t="s">
        <v>117</v>
      </c>
      <c r="G27" t="s">
        <v>119</v>
      </c>
      <c r="H27" t="s">
        <v>30</v>
      </c>
      <c r="I27">
        <v>10286</v>
      </c>
      <c r="J27">
        <v>56</v>
      </c>
    </row>
    <row r="28" spans="1:10">
      <c r="A28" t="s">
        <v>62</v>
      </c>
      <c r="B28" t="s">
        <v>57</v>
      </c>
      <c r="C28" t="s">
        <v>120</v>
      </c>
      <c r="D28" t="s">
        <v>121</v>
      </c>
      <c r="E28" t="s">
        <v>30</v>
      </c>
      <c r="F28" t="s">
        <v>120</v>
      </c>
      <c r="G28" t="s">
        <v>122</v>
      </c>
      <c r="H28" t="s">
        <v>30</v>
      </c>
      <c r="I28">
        <v>1</v>
      </c>
      <c r="J28">
        <v>0</v>
      </c>
    </row>
    <row r="29" spans="1:10">
      <c r="A29" t="s">
        <v>62</v>
      </c>
      <c r="B29" t="s">
        <v>57</v>
      </c>
      <c r="C29" t="s">
        <v>123</v>
      </c>
      <c r="D29" t="s">
        <v>124</v>
      </c>
      <c r="E29" t="s">
        <v>12</v>
      </c>
      <c r="F29" t="s">
        <v>123</v>
      </c>
      <c r="G29" t="s">
        <v>125</v>
      </c>
      <c r="H29" t="s">
        <v>58</v>
      </c>
      <c r="I29">
        <v>2</v>
      </c>
      <c r="J29">
        <v>0</v>
      </c>
    </row>
    <row r="30" spans="1:10">
      <c r="A30" t="s">
        <v>62</v>
      </c>
      <c r="B30" t="s">
        <v>57</v>
      </c>
      <c r="C30" t="s">
        <v>126</v>
      </c>
      <c r="D30" t="s">
        <v>127</v>
      </c>
      <c r="E30" t="s">
        <v>30</v>
      </c>
      <c r="F30" t="s">
        <v>126</v>
      </c>
      <c r="G30" t="s">
        <v>128</v>
      </c>
      <c r="H30" t="s">
        <v>30</v>
      </c>
      <c r="I30">
        <v>0</v>
      </c>
      <c r="J30">
        <v>6</v>
      </c>
    </row>
    <row r="31" spans="1:10">
      <c r="A31" t="s">
        <v>62</v>
      </c>
      <c r="B31" t="s">
        <v>57</v>
      </c>
      <c r="C31" t="s">
        <v>129</v>
      </c>
      <c r="D31" t="s">
        <v>130</v>
      </c>
      <c r="E31" t="s">
        <v>30</v>
      </c>
      <c r="F31" t="s">
        <v>129</v>
      </c>
      <c r="G31" t="s">
        <v>131</v>
      </c>
      <c r="H31" t="s">
        <v>30</v>
      </c>
      <c r="I31">
        <v>30</v>
      </c>
      <c r="J31">
        <v>48</v>
      </c>
    </row>
    <row r="32" spans="1:10">
      <c r="A32" t="s">
        <v>62</v>
      </c>
      <c r="B32" t="s">
        <v>57</v>
      </c>
      <c r="C32" t="s">
        <v>132</v>
      </c>
      <c r="D32" t="s">
        <v>133</v>
      </c>
      <c r="E32" t="s">
        <v>30</v>
      </c>
      <c r="F32" t="s">
        <v>132</v>
      </c>
      <c r="G32" t="s">
        <v>134</v>
      </c>
      <c r="H32" t="s">
        <v>30</v>
      </c>
      <c r="I32">
        <v>33</v>
      </c>
      <c r="J32">
        <v>49</v>
      </c>
    </row>
    <row r="33" spans="1:10">
      <c r="A33" t="s">
        <v>62</v>
      </c>
      <c r="B33" t="s">
        <v>57</v>
      </c>
      <c r="C33" t="s">
        <v>135</v>
      </c>
      <c r="D33" t="s">
        <v>136</v>
      </c>
      <c r="E33" t="s">
        <v>30</v>
      </c>
      <c r="F33" t="s">
        <v>135</v>
      </c>
      <c r="G33" t="s">
        <v>137</v>
      </c>
      <c r="H33" t="s">
        <v>30</v>
      </c>
      <c r="I33">
        <v>5</v>
      </c>
      <c r="J33">
        <v>7</v>
      </c>
    </row>
    <row r="34" spans="1:10">
      <c r="A34" t="s">
        <v>62</v>
      </c>
      <c r="B34" t="s">
        <v>57</v>
      </c>
      <c r="C34" t="s">
        <v>138</v>
      </c>
      <c r="D34" t="s">
        <v>139</v>
      </c>
      <c r="E34" t="s">
        <v>30</v>
      </c>
      <c r="F34" t="s">
        <v>138</v>
      </c>
      <c r="G34" t="s">
        <v>140</v>
      </c>
      <c r="H34" t="s">
        <v>30</v>
      </c>
      <c r="I34">
        <v>572</v>
      </c>
      <c r="J34">
        <v>0</v>
      </c>
    </row>
    <row r="35" spans="1:10">
      <c r="A35" t="s">
        <v>62</v>
      </c>
      <c r="B35" t="s">
        <v>57</v>
      </c>
      <c r="C35" t="s">
        <v>200</v>
      </c>
      <c r="D35" t="s">
        <v>201</v>
      </c>
      <c r="E35" t="s">
        <v>12</v>
      </c>
      <c r="F35" t="s">
        <v>200</v>
      </c>
      <c r="G35" t="s">
        <v>202</v>
      </c>
      <c r="H35" t="s">
        <v>58</v>
      </c>
      <c r="I35">
        <v>1</v>
      </c>
      <c r="J35">
        <v>0</v>
      </c>
    </row>
    <row r="36" spans="1:10">
      <c r="A36" t="s">
        <v>62</v>
      </c>
      <c r="B36" t="s">
        <v>57</v>
      </c>
      <c r="C36" t="s">
        <v>141</v>
      </c>
      <c r="D36" t="s">
        <v>142</v>
      </c>
      <c r="E36" t="s">
        <v>30</v>
      </c>
      <c r="F36" t="s">
        <v>141</v>
      </c>
      <c r="G36" t="s">
        <v>143</v>
      </c>
      <c r="H36" t="s">
        <v>30</v>
      </c>
      <c r="I36">
        <v>1803</v>
      </c>
      <c r="J36">
        <v>1</v>
      </c>
    </row>
    <row r="37" spans="1:10">
      <c r="A37" t="s">
        <v>62</v>
      </c>
      <c r="B37" t="s">
        <v>57</v>
      </c>
      <c r="C37" t="s">
        <v>76</v>
      </c>
      <c r="D37" t="s">
        <v>77</v>
      </c>
      <c r="E37" t="s">
        <v>30</v>
      </c>
      <c r="F37" t="s">
        <v>76</v>
      </c>
      <c r="G37" t="s">
        <v>78</v>
      </c>
      <c r="H37" t="s">
        <v>30</v>
      </c>
      <c r="I37">
        <v>1</v>
      </c>
      <c r="J37">
        <v>2</v>
      </c>
    </row>
    <row r="38" spans="1:10">
      <c r="A38" t="s">
        <v>62</v>
      </c>
      <c r="B38" t="s">
        <v>53</v>
      </c>
      <c r="C38" t="s">
        <v>144</v>
      </c>
      <c r="D38" t="s">
        <v>145</v>
      </c>
      <c r="E38" t="s">
        <v>30</v>
      </c>
      <c r="F38" t="s">
        <v>144</v>
      </c>
      <c r="G38" t="s">
        <v>146</v>
      </c>
      <c r="H38" t="s">
        <v>30</v>
      </c>
      <c r="I38">
        <v>454</v>
      </c>
      <c r="J38">
        <v>67</v>
      </c>
    </row>
    <row r="39" spans="1:10">
      <c r="A39" t="s">
        <v>62</v>
      </c>
      <c r="B39" t="s">
        <v>53</v>
      </c>
      <c r="C39" t="s">
        <v>147</v>
      </c>
      <c r="D39" t="s">
        <v>148</v>
      </c>
      <c r="E39" t="s">
        <v>30</v>
      </c>
      <c r="F39" t="s">
        <v>147</v>
      </c>
      <c r="G39" t="s">
        <v>149</v>
      </c>
      <c r="H39" t="s">
        <v>30</v>
      </c>
      <c r="I39">
        <v>2200</v>
      </c>
      <c r="J39">
        <v>191</v>
      </c>
    </row>
    <row r="40" spans="1:10">
      <c r="A40" t="s">
        <v>62</v>
      </c>
      <c r="B40" t="s">
        <v>53</v>
      </c>
      <c r="C40" t="s">
        <v>150</v>
      </c>
      <c r="D40" t="s">
        <v>151</v>
      </c>
      <c r="E40" t="s">
        <v>30</v>
      </c>
      <c r="F40" t="s">
        <v>150</v>
      </c>
      <c r="G40" t="s">
        <v>152</v>
      </c>
      <c r="H40" t="s">
        <v>30</v>
      </c>
      <c r="I40">
        <v>1966</v>
      </c>
      <c r="J40">
        <v>503</v>
      </c>
    </row>
    <row r="41" spans="1:10">
      <c r="A41" t="s">
        <v>62</v>
      </c>
      <c r="B41" t="s">
        <v>53</v>
      </c>
      <c r="C41" t="s">
        <v>153</v>
      </c>
      <c r="D41" t="s">
        <v>154</v>
      </c>
      <c r="E41" t="s">
        <v>30</v>
      </c>
      <c r="F41" t="s">
        <v>153</v>
      </c>
      <c r="G41" t="s">
        <v>155</v>
      </c>
      <c r="H41" t="s">
        <v>30</v>
      </c>
      <c r="I41">
        <v>13</v>
      </c>
      <c r="J41">
        <v>34</v>
      </c>
    </row>
    <row r="42" spans="1:10">
      <c r="A42" t="s">
        <v>62</v>
      </c>
      <c r="B42" t="s">
        <v>53</v>
      </c>
      <c r="C42" t="s">
        <v>156</v>
      </c>
      <c r="D42" t="s">
        <v>157</v>
      </c>
      <c r="E42" t="s">
        <v>30</v>
      </c>
      <c r="F42" t="s">
        <v>156</v>
      </c>
      <c r="G42" t="s">
        <v>158</v>
      </c>
      <c r="H42" t="s">
        <v>30</v>
      </c>
      <c r="I42">
        <v>1912</v>
      </c>
      <c r="J42">
        <v>253</v>
      </c>
    </row>
    <row r="43" spans="1:10">
      <c r="A43" t="s">
        <v>62</v>
      </c>
      <c r="B43" t="s">
        <v>53</v>
      </c>
      <c r="C43" t="s">
        <v>159</v>
      </c>
      <c r="D43" t="s">
        <v>160</v>
      </c>
      <c r="E43" t="s">
        <v>30</v>
      </c>
      <c r="F43" t="s">
        <v>159</v>
      </c>
      <c r="G43" t="s">
        <v>161</v>
      </c>
      <c r="H43" t="s">
        <v>30</v>
      </c>
      <c r="I43">
        <v>2420</v>
      </c>
      <c r="J43">
        <v>345</v>
      </c>
    </row>
    <row r="44" spans="1:10">
      <c r="A44" t="s">
        <v>62</v>
      </c>
      <c r="B44" t="s">
        <v>53</v>
      </c>
      <c r="C44" t="s">
        <v>162</v>
      </c>
      <c r="D44" t="s">
        <v>163</v>
      </c>
      <c r="E44" t="s">
        <v>30</v>
      </c>
      <c r="F44" t="s">
        <v>162</v>
      </c>
      <c r="G44" t="s">
        <v>164</v>
      </c>
      <c r="H44" t="s">
        <v>30</v>
      </c>
      <c r="I44">
        <v>9</v>
      </c>
      <c r="J44">
        <v>3</v>
      </c>
    </row>
    <row r="45" spans="1:10">
      <c r="A45" t="s">
        <v>62</v>
      </c>
      <c r="B45" t="s">
        <v>81</v>
      </c>
      <c r="C45" t="s">
        <v>82</v>
      </c>
      <c r="D45" t="s">
        <v>83</v>
      </c>
      <c r="E45" t="s">
        <v>30</v>
      </c>
      <c r="F45" t="s">
        <v>82</v>
      </c>
      <c r="G45" t="s">
        <v>84</v>
      </c>
      <c r="H45" t="s">
        <v>30</v>
      </c>
      <c r="I45">
        <v>0</v>
      </c>
      <c r="J45">
        <v>3</v>
      </c>
    </row>
    <row r="46" spans="1:10">
      <c r="A46" t="s">
        <v>62</v>
      </c>
      <c r="B46" t="s">
        <v>81</v>
      </c>
      <c r="C46" t="s">
        <v>85</v>
      </c>
      <c r="D46" t="s">
        <v>86</v>
      </c>
      <c r="E46" t="s">
        <v>30</v>
      </c>
      <c r="F46" t="s">
        <v>85</v>
      </c>
      <c r="G46" t="s">
        <v>87</v>
      </c>
      <c r="H46" t="s">
        <v>30</v>
      </c>
      <c r="I46">
        <v>0</v>
      </c>
      <c r="J46">
        <v>3</v>
      </c>
    </row>
    <row r="47" spans="1:10">
      <c r="A47" t="s">
        <v>62</v>
      </c>
      <c r="B47" t="s">
        <v>88</v>
      </c>
      <c r="C47" t="s">
        <v>89</v>
      </c>
      <c r="D47" t="s">
        <v>90</v>
      </c>
      <c r="E47" t="s">
        <v>30</v>
      </c>
      <c r="F47" t="s">
        <v>89</v>
      </c>
      <c r="G47" t="s">
        <v>91</v>
      </c>
      <c r="H47" t="s">
        <v>30</v>
      </c>
      <c r="I47">
        <v>0</v>
      </c>
      <c r="J47">
        <v>6</v>
      </c>
    </row>
    <row r="48" spans="1:10">
      <c r="A48" t="s">
        <v>203</v>
      </c>
      <c r="B48" t="s">
        <v>204</v>
      </c>
      <c r="C48" t="s">
        <v>205</v>
      </c>
      <c r="D48" t="s">
        <v>206</v>
      </c>
      <c r="E48" t="s">
        <v>30</v>
      </c>
      <c r="F48" t="s">
        <v>205</v>
      </c>
      <c r="G48" t="s">
        <v>207</v>
      </c>
      <c r="H48" t="s">
        <v>30</v>
      </c>
      <c r="I48">
        <v>0</v>
      </c>
      <c r="J48">
        <v>2</v>
      </c>
    </row>
    <row r="49" spans="1:10">
      <c r="A49" t="s">
        <v>203</v>
      </c>
      <c r="B49" t="s">
        <v>204</v>
      </c>
      <c r="C49" t="s">
        <v>208</v>
      </c>
      <c r="D49" t="s">
        <v>209</v>
      </c>
      <c r="E49" t="s">
        <v>30</v>
      </c>
      <c r="F49" t="s">
        <v>208</v>
      </c>
      <c r="G49" t="s">
        <v>210</v>
      </c>
      <c r="H49" t="s">
        <v>30</v>
      </c>
      <c r="I49">
        <v>0</v>
      </c>
      <c r="J49">
        <v>1</v>
      </c>
    </row>
    <row r="50" spans="1:10">
      <c r="A50" t="s">
        <v>203</v>
      </c>
      <c r="B50" t="s">
        <v>79</v>
      </c>
      <c r="C50" t="s">
        <v>211</v>
      </c>
      <c r="D50" t="s">
        <v>212</v>
      </c>
      <c r="E50" t="s">
        <v>213</v>
      </c>
      <c r="F50" t="s">
        <v>211</v>
      </c>
      <c r="G50" t="s">
        <v>214</v>
      </c>
      <c r="H50" t="s">
        <v>213</v>
      </c>
      <c r="I50">
        <v>10156523</v>
      </c>
      <c r="J50">
        <v>28581</v>
      </c>
    </row>
    <row r="51" spans="1:10">
      <c r="A51" t="s">
        <v>203</v>
      </c>
      <c r="B51" t="s">
        <v>79</v>
      </c>
      <c r="C51" t="s">
        <v>215</v>
      </c>
      <c r="D51" t="s">
        <v>216</v>
      </c>
      <c r="E51" t="s">
        <v>12</v>
      </c>
      <c r="F51" t="s">
        <v>215</v>
      </c>
      <c r="G51" t="s">
        <v>217</v>
      </c>
      <c r="H51" t="s">
        <v>58</v>
      </c>
      <c r="I51">
        <v>1</v>
      </c>
      <c r="J51">
        <v>1</v>
      </c>
    </row>
    <row r="52" spans="1:10">
      <c r="A52" t="s">
        <v>203</v>
      </c>
      <c r="B52" t="s">
        <v>79</v>
      </c>
      <c r="C52" t="s">
        <v>218</v>
      </c>
      <c r="D52" t="s">
        <v>219</v>
      </c>
      <c r="E52" t="s">
        <v>12</v>
      </c>
      <c r="F52" t="s">
        <v>218</v>
      </c>
      <c r="G52" t="s">
        <v>220</v>
      </c>
      <c r="H52" t="s">
        <v>58</v>
      </c>
      <c r="I52">
        <v>1</v>
      </c>
      <c r="J52">
        <v>1</v>
      </c>
    </row>
    <row r="53" spans="1:10">
      <c r="A53" t="s">
        <v>203</v>
      </c>
      <c r="B53" t="s">
        <v>79</v>
      </c>
      <c r="C53" t="s">
        <v>221</v>
      </c>
      <c r="D53" t="s">
        <v>222</v>
      </c>
      <c r="E53" t="s">
        <v>12</v>
      </c>
      <c r="F53" t="s">
        <v>221</v>
      </c>
      <c r="G53" t="s">
        <v>223</v>
      </c>
      <c r="H53" t="s">
        <v>58</v>
      </c>
      <c r="I53">
        <v>1</v>
      </c>
      <c r="J53">
        <v>1</v>
      </c>
    </row>
    <row r="54" spans="1:10">
      <c r="A54" t="s">
        <v>203</v>
      </c>
      <c r="B54" t="s">
        <v>79</v>
      </c>
      <c r="C54" t="s">
        <v>224</v>
      </c>
      <c r="D54" t="s">
        <v>225</v>
      </c>
      <c r="E54" t="s">
        <v>213</v>
      </c>
      <c r="F54" t="s">
        <v>224</v>
      </c>
      <c r="G54" t="s">
        <v>226</v>
      </c>
      <c r="H54" t="s">
        <v>213</v>
      </c>
      <c r="I54">
        <v>1769759</v>
      </c>
      <c r="J54">
        <v>3166</v>
      </c>
    </row>
    <row r="55" spans="1:10">
      <c r="A55" t="s">
        <v>203</v>
      </c>
      <c r="B55" t="s">
        <v>53</v>
      </c>
      <c r="C55" t="s">
        <v>227</v>
      </c>
      <c r="D55" t="s">
        <v>228</v>
      </c>
      <c r="E55" t="s">
        <v>30</v>
      </c>
      <c r="F55" t="s">
        <v>227</v>
      </c>
      <c r="G55" t="s">
        <v>229</v>
      </c>
      <c r="H55" t="s">
        <v>30</v>
      </c>
      <c r="I55">
        <v>0</v>
      </c>
      <c r="J55">
        <v>67272</v>
      </c>
    </row>
    <row r="56" spans="1:10">
      <c r="A56" t="s">
        <v>203</v>
      </c>
      <c r="B56" t="s">
        <v>53</v>
      </c>
      <c r="C56" t="s">
        <v>230</v>
      </c>
      <c r="D56" t="s">
        <v>231</v>
      </c>
      <c r="E56" t="s">
        <v>30</v>
      </c>
      <c r="F56" t="s">
        <v>230</v>
      </c>
      <c r="G56" t="s">
        <v>232</v>
      </c>
      <c r="H56" t="s">
        <v>30</v>
      </c>
      <c r="I56">
        <v>0</v>
      </c>
      <c r="J56">
        <v>91488</v>
      </c>
    </row>
    <row r="57" spans="1:10">
      <c r="A57" t="s">
        <v>203</v>
      </c>
      <c r="B57" t="s">
        <v>53</v>
      </c>
      <c r="C57" t="s">
        <v>233</v>
      </c>
      <c r="D57" t="s">
        <v>234</v>
      </c>
      <c r="E57" t="s">
        <v>30</v>
      </c>
      <c r="F57" t="s">
        <v>233</v>
      </c>
      <c r="G57" t="s">
        <v>235</v>
      </c>
      <c r="H57" t="s">
        <v>30</v>
      </c>
      <c r="I57">
        <v>0</v>
      </c>
      <c r="J57">
        <v>1</v>
      </c>
    </row>
    <row r="58" spans="1:10">
      <c r="A58" t="s">
        <v>203</v>
      </c>
      <c r="B58" t="s">
        <v>53</v>
      </c>
      <c r="C58" t="s">
        <v>236</v>
      </c>
      <c r="D58" t="s">
        <v>237</v>
      </c>
      <c r="E58" t="s">
        <v>30</v>
      </c>
      <c r="F58" t="s">
        <v>236</v>
      </c>
      <c r="G58" t="s">
        <v>238</v>
      </c>
      <c r="H58" t="s">
        <v>30</v>
      </c>
      <c r="I58">
        <v>0</v>
      </c>
      <c r="J58">
        <v>86692</v>
      </c>
    </row>
    <row r="59" spans="1:10">
      <c r="A59" t="s">
        <v>239</v>
      </c>
      <c r="B59" t="s">
        <v>240</v>
      </c>
      <c r="C59" t="s">
        <v>239</v>
      </c>
      <c r="D59" t="s">
        <v>241</v>
      </c>
      <c r="E59" t="s">
        <v>30</v>
      </c>
      <c r="F59" t="s">
        <v>242</v>
      </c>
      <c r="G59" t="s">
        <v>243</v>
      </c>
      <c r="H59" t="s">
        <v>30</v>
      </c>
      <c r="I59">
        <v>18413868</v>
      </c>
      <c r="J59">
        <v>351288</v>
      </c>
    </row>
    <row r="60" spans="1:10">
      <c r="A60" t="s">
        <v>244</v>
      </c>
      <c r="B60" t="s">
        <v>63</v>
      </c>
      <c r="C60" t="s">
        <v>245</v>
      </c>
      <c r="D60" t="s">
        <v>246</v>
      </c>
      <c r="E60" t="s">
        <v>30</v>
      </c>
      <c r="F60" t="s">
        <v>245</v>
      </c>
      <c r="G60" t="s">
        <v>247</v>
      </c>
      <c r="H60" t="s">
        <v>30</v>
      </c>
      <c r="I60">
        <v>361539</v>
      </c>
      <c r="J60">
        <v>3442</v>
      </c>
    </row>
    <row r="61" spans="1:10">
      <c r="A61" t="s">
        <v>244</v>
      </c>
      <c r="B61" t="s">
        <v>63</v>
      </c>
      <c r="C61" t="s">
        <v>248</v>
      </c>
      <c r="D61" t="s">
        <v>249</v>
      </c>
      <c r="E61" t="s">
        <v>30</v>
      </c>
      <c r="F61" t="s">
        <v>248</v>
      </c>
      <c r="G61" t="s">
        <v>250</v>
      </c>
      <c r="H61" t="s">
        <v>30</v>
      </c>
      <c r="I61">
        <v>496055</v>
      </c>
      <c r="J61">
        <v>5515</v>
      </c>
    </row>
    <row r="62" spans="1:10">
      <c r="A62" t="s">
        <v>244</v>
      </c>
      <c r="B62" t="s">
        <v>63</v>
      </c>
      <c r="C62" t="s">
        <v>251</v>
      </c>
      <c r="D62" t="s">
        <v>252</v>
      </c>
      <c r="E62" t="s">
        <v>30</v>
      </c>
      <c r="F62" t="s">
        <v>251</v>
      </c>
      <c r="G62" t="s">
        <v>253</v>
      </c>
      <c r="H62" t="s">
        <v>30</v>
      </c>
      <c r="I62">
        <v>501547</v>
      </c>
      <c r="J62">
        <v>5386</v>
      </c>
    </row>
    <row r="63" spans="1:10">
      <c r="A63" t="s">
        <v>244</v>
      </c>
      <c r="B63" t="s">
        <v>63</v>
      </c>
      <c r="C63" t="s">
        <v>254</v>
      </c>
      <c r="D63" t="s">
        <v>255</v>
      </c>
      <c r="E63" t="s">
        <v>30</v>
      </c>
      <c r="F63" t="s">
        <v>254</v>
      </c>
      <c r="G63" t="s">
        <v>256</v>
      </c>
      <c r="H63" t="s">
        <v>30</v>
      </c>
      <c r="I63">
        <v>511148</v>
      </c>
      <c r="J63">
        <v>5782</v>
      </c>
    </row>
    <row r="64" spans="1:10">
      <c r="A64" t="s">
        <v>244</v>
      </c>
      <c r="B64" t="s">
        <v>63</v>
      </c>
      <c r="C64" t="s">
        <v>257</v>
      </c>
      <c r="D64" t="s">
        <v>258</v>
      </c>
      <c r="E64" t="s">
        <v>30</v>
      </c>
      <c r="F64" t="s">
        <v>257</v>
      </c>
      <c r="G64" t="s">
        <v>259</v>
      </c>
      <c r="H64" t="s">
        <v>30</v>
      </c>
      <c r="I64">
        <v>422736</v>
      </c>
      <c r="J64">
        <v>3973</v>
      </c>
    </row>
    <row r="65" spans="1:10">
      <c r="A65" t="s">
        <v>244</v>
      </c>
      <c r="B65" t="s">
        <v>63</v>
      </c>
      <c r="C65" t="s">
        <v>260</v>
      </c>
      <c r="D65" t="s">
        <v>261</v>
      </c>
      <c r="E65" t="s">
        <v>30</v>
      </c>
      <c r="F65" t="s">
        <v>260</v>
      </c>
      <c r="G65" t="s">
        <v>262</v>
      </c>
      <c r="H65" t="s">
        <v>30</v>
      </c>
      <c r="I65">
        <v>641338</v>
      </c>
      <c r="J65">
        <v>6712</v>
      </c>
    </row>
    <row r="66" spans="1:10">
      <c r="A66" t="s">
        <v>244</v>
      </c>
      <c r="B66" t="s">
        <v>63</v>
      </c>
      <c r="C66" t="s">
        <v>263</v>
      </c>
      <c r="D66" t="s">
        <v>264</v>
      </c>
      <c r="E66" t="s">
        <v>30</v>
      </c>
      <c r="F66" t="s">
        <v>263</v>
      </c>
      <c r="G66" t="s">
        <v>265</v>
      </c>
      <c r="H66" t="s">
        <v>30</v>
      </c>
      <c r="I66">
        <v>641626</v>
      </c>
      <c r="J66">
        <v>6718</v>
      </c>
    </row>
    <row r="67" spans="1:10">
      <c r="A67" t="s">
        <v>244</v>
      </c>
      <c r="B67" t="s">
        <v>63</v>
      </c>
      <c r="C67" t="s">
        <v>266</v>
      </c>
      <c r="D67" t="s">
        <v>267</v>
      </c>
      <c r="E67" t="s">
        <v>30</v>
      </c>
      <c r="F67" t="s">
        <v>266</v>
      </c>
      <c r="G67" t="s">
        <v>268</v>
      </c>
      <c r="H67" t="s">
        <v>30</v>
      </c>
      <c r="I67">
        <v>642513</v>
      </c>
      <c r="J67">
        <v>7006</v>
      </c>
    </row>
    <row r="68" spans="1:10">
      <c r="A68" t="s">
        <v>244</v>
      </c>
      <c r="B68" t="s">
        <v>63</v>
      </c>
      <c r="C68" t="s">
        <v>269</v>
      </c>
      <c r="D68" t="s">
        <v>270</v>
      </c>
      <c r="E68" t="s">
        <v>30</v>
      </c>
      <c r="F68" t="s">
        <v>269</v>
      </c>
      <c r="G68" t="s">
        <v>271</v>
      </c>
      <c r="H68" t="s">
        <v>30</v>
      </c>
      <c r="I68">
        <v>359643</v>
      </c>
      <c r="J68">
        <v>3332</v>
      </c>
    </row>
    <row r="69" spans="1:10">
      <c r="A69" t="s">
        <v>244</v>
      </c>
      <c r="B69" t="s">
        <v>63</v>
      </c>
      <c r="C69" t="s">
        <v>272</v>
      </c>
      <c r="D69" t="s">
        <v>273</v>
      </c>
      <c r="E69" t="s">
        <v>30</v>
      </c>
      <c r="F69" t="s">
        <v>272</v>
      </c>
      <c r="G69" t="s">
        <v>274</v>
      </c>
      <c r="H69" t="s">
        <v>30</v>
      </c>
      <c r="I69">
        <v>496781</v>
      </c>
      <c r="J69">
        <v>5433</v>
      </c>
    </row>
    <row r="70" spans="1:10">
      <c r="A70" t="s">
        <v>244</v>
      </c>
      <c r="B70" t="s">
        <v>63</v>
      </c>
      <c r="C70" t="s">
        <v>275</v>
      </c>
      <c r="D70" t="s">
        <v>276</v>
      </c>
      <c r="E70" t="s">
        <v>30</v>
      </c>
      <c r="F70" t="s">
        <v>275</v>
      </c>
      <c r="G70" t="s">
        <v>277</v>
      </c>
      <c r="H70" t="s">
        <v>30</v>
      </c>
      <c r="I70">
        <v>492038</v>
      </c>
      <c r="J70">
        <v>5387</v>
      </c>
    </row>
    <row r="71" spans="1:10">
      <c r="A71" t="s">
        <v>244</v>
      </c>
      <c r="B71" t="s">
        <v>63</v>
      </c>
      <c r="C71" t="s">
        <v>278</v>
      </c>
      <c r="D71" t="s">
        <v>279</v>
      </c>
      <c r="E71" t="s">
        <v>30</v>
      </c>
      <c r="F71" t="s">
        <v>278</v>
      </c>
      <c r="G71" t="s">
        <v>280</v>
      </c>
      <c r="H71" t="s">
        <v>30</v>
      </c>
      <c r="I71">
        <v>497003</v>
      </c>
      <c r="J71">
        <v>5509</v>
      </c>
    </row>
    <row r="72" spans="1:10">
      <c r="A72" t="s">
        <v>244</v>
      </c>
      <c r="B72" t="s">
        <v>63</v>
      </c>
      <c r="C72" t="s">
        <v>281</v>
      </c>
      <c r="D72" t="s">
        <v>282</v>
      </c>
      <c r="E72" t="s">
        <v>30</v>
      </c>
      <c r="F72" t="s">
        <v>281</v>
      </c>
      <c r="G72" t="s">
        <v>283</v>
      </c>
      <c r="H72" t="s">
        <v>30</v>
      </c>
      <c r="I72">
        <v>459972</v>
      </c>
      <c r="J72">
        <v>5040</v>
      </c>
    </row>
    <row r="73" spans="1:10">
      <c r="A73" t="s">
        <v>244</v>
      </c>
      <c r="B73" t="s">
        <v>63</v>
      </c>
      <c r="C73" t="s">
        <v>284</v>
      </c>
      <c r="D73" t="s">
        <v>285</v>
      </c>
      <c r="E73" t="s">
        <v>30</v>
      </c>
      <c r="F73" t="s">
        <v>284</v>
      </c>
      <c r="G73" t="s">
        <v>286</v>
      </c>
      <c r="H73" t="s">
        <v>30</v>
      </c>
      <c r="I73">
        <v>454243</v>
      </c>
      <c r="J73">
        <v>4839</v>
      </c>
    </row>
    <row r="74" spans="1:10">
      <c r="A74" t="s">
        <v>244</v>
      </c>
      <c r="B74" t="s">
        <v>63</v>
      </c>
      <c r="C74" t="s">
        <v>287</v>
      </c>
      <c r="D74" t="s">
        <v>288</v>
      </c>
      <c r="E74" t="s">
        <v>30</v>
      </c>
      <c r="F74" t="s">
        <v>287</v>
      </c>
      <c r="G74" t="s">
        <v>289</v>
      </c>
      <c r="H74" t="s">
        <v>30</v>
      </c>
      <c r="I74">
        <v>469965</v>
      </c>
      <c r="J74">
        <v>5001</v>
      </c>
    </row>
    <row r="75" spans="1:10">
      <c r="A75" t="s">
        <v>244</v>
      </c>
      <c r="B75" t="s">
        <v>63</v>
      </c>
      <c r="C75" t="s">
        <v>290</v>
      </c>
      <c r="D75" t="s">
        <v>291</v>
      </c>
      <c r="E75" t="s">
        <v>30</v>
      </c>
      <c r="F75" t="s">
        <v>290</v>
      </c>
      <c r="G75" t="s">
        <v>292</v>
      </c>
      <c r="H75" t="s">
        <v>30</v>
      </c>
      <c r="I75">
        <v>453361</v>
      </c>
      <c r="J75">
        <v>4868</v>
      </c>
    </row>
    <row r="76" spans="1:10">
      <c r="A76" t="s">
        <v>244</v>
      </c>
      <c r="B76" t="s">
        <v>79</v>
      </c>
      <c r="C76" t="s">
        <v>293</v>
      </c>
      <c r="D76" t="s">
        <v>294</v>
      </c>
      <c r="E76" t="s">
        <v>12</v>
      </c>
      <c r="F76" t="s">
        <v>293</v>
      </c>
      <c r="G76" t="s">
        <v>295</v>
      </c>
      <c r="H76" t="s">
        <v>58</v>
      </c>
      <c r="I76">
        <v>41880</v>
      </c>
      <c r="J76">
        <v>74</v>
      </c>
    </row>
    <row r="77" spans="1:10">
      <c r="A77" t="s">
        <v>244</v>
      </c>
      <c r="B77" t="s">
        <v>79</v>
      </c>
      <c r="C77" t="s">
        <v>296</v>
      </c>
      <c r="D77" t="s">
        <v>297</v>
      </c>
      <c r="E77" t="s">
        <v>12</v>
      </c>
      <c r="F77" t="s">
        <v>296</v>
      </c>
      <c r="G77" t="s">
        <v>298</v>
      </c>
      <c r="H77" t="s">
        <v>58</v>
      </c>
      <c r="I77">
        <v>37045</v>
      </c>
      <c r="J77">
        <v>61</v>
      </c>
    </row>
    <row r="78" spans="1:10">
      <c r="A78" t="s">
        <v>244</v>
      </c>
      <c r="B78" t="s">
        <v>79</v>
      </c>
      <c r="C78" t="s">
        <v>299</v>
      </c>
      <c r="D78" t="s">
        <v>300</v>
      </c>
      <c r="E78" t="s">
        <v>12</v>
      </c>
      <c r="F78" t="s">
        <v>299</v>
      </c>
      <c r="G78" t="s">
        <v>301</v>
      </c>
      <c r="H78" t="s">
        <v>58</v>
      </c>
      <c r="I78">
        <v>53769</v>
      </c>
      <c r="J78">
        <v>90</v>
      </c>
    </row>
    <row r="79" spans="1:10">
      <c r="A79" t="s">
        <v>244</v>
      </c>
      <c r="B79" t="s">
        <v>79</v>
      </c>
      <c r="C79" t="s">
        <v>302</v>
      </c>
      <c r="D79" t="s">
        <v>303</v>
      </c>
      <c r="E79" t="s">
        <v>12</v>
      </c>
      <c r="F79" t="s">
        <v>302</v>
      </c>
      <c r="G79" t="s">
        <v>304</v>
      </c>
      <c r="H79" t="s">
        <v>58</v>
      </c>
      <c r="I79">
        <v>77354</v>
      </c>
      <c r="J79">
        <v>148</v>
      </c>
    </row>
    <row r="80" spans="1:10">
      <c r="A80" t="s">
        <v>244</v>
      </c>
      <c r="B80" t="s">
        <v>79</v>
      </c>
      <c r="C80" t="s">
        <v>305</v>
      </c>
      <c r="D80" t="s">
        <v>306</v>
      </c>
      <c r="E80" t="s">
        <v>12</v>
      </c>
      <c r="F80" t="s">
        <v>305</v>
      </c>
      <c r="G80" t="s">
        <v>307</v>
      </c>
      <c r="H80" t="s">
        <v>58</v>
      </c>
      <c r="I80">
        <v>260011</v>
      </c>
      <c r="J80">
        <v>49</v>
      </c>
    </row>
    <row r="81" spans="1:10">
      <c r="A81" t="s">
        <v>244</v>
      </c>
      <c r="B81" t="s">
        <v>79</v>
      </c>
      <c r="C81" t="s">
        <v>308</v>
      </c>
      <c r="D81" t="s">
        <v>309</v>
      </c>
      <c r="E81" t="s">
        <v>12</v>
      </c>
      <c r="F81" t="s">
        <v>308</v>
      </c>
      <c r="G81" t="s">
        <v>310</v>
      </c>
      <c r="H81" t="s">
        <v>58</v>
      </c>
      <c r="I81">
        <v>275112</v>
      </c>
      <c r="J81">
        <v>53</v>
      </c>
    </row>
    <row r="82" spans="1:10">
      <c r="A82" t="s">
        <v>244</v>
      </c>
      <c r="B82" t="s">
        <v>79</v>
      </c>
      <c r="C82" t="s">
        <v>311</v>
      </c>
      <c r="D82" t="s">
        <v>312</v>
      </c>
      <c r="E82" t="s">
        <v>12</v>
      </c>
      <c r="F82" t="s">
        <v>311</v>
      </c>
      <c r="G82" t="s">
        <v>313</v>
      </c>
      <c r="H82" t="s">
        <v>58</v>
      </c>
      <c r="I82">
        <v>246394</v>
      </c>
      <c r="J82">
        <v>39</v>
      </c>
    </row>
    <row r="83" spans="1:10">
      <c r="A83" t="s">
        <v>244</v>
      </c>
      <c r="B83" t="s">
        <v>79</v>
      </c>
      <c r="C83" t="s">
        <v>314</v>
      </c>
      <c r="D83" t="s">
        <v>315</v>
      </c>
      <c r="E83" t="s">
        <v>12</v>
      </c>
      <c r="F83" t="s">
        <v>314</v>
      </c>
      <c r="G83" t="s">
        <v>316</v>
      </c>
      <c r="H83" t="s">
        <v>58</v>
      </c>
      <c r="I83">
        <v>257309</v>
      </c>
      <c r="J83">
        <v>51</v>
      </c>
    </row>
    <row r="84" spans="1:10">
      <c r="A84" t="s">
        <v>244</v>
      </c>
      <c r="B84" t="s">
        <v>79</v>
      </c>
      <c r="C84" t="s">
        <v>317</v>
      </c>
      <c r="D84" t="s">
        <v>318</v>
      </c>
      <c r="E84" t="s">
        <v>12</v>
      </c>
      <c r="F84" t="s">
        <v>317</v>
      </c>
      <c r="G84" t="s">
        <v>319</v>
      </c>
      <c r="H84" t="s">
        <v>58</v>
      </c>
      <c r="I84">
        <v>338788</v>
      </c>
      <c r="J84">
        <v>1155</v>
      </c>
    </row>
    <row r="85" spans="1:10">
      <c r="A85" t="s">
        <v>244</v>
      </c>
      <c r="B85" t="s">
        <v>79</v>
      </c>
      <c r="C85" t="s">
        <v>320</v>
      </c>
      <c r="D85" t="s">
        <v>321</v>
      </c>
      <c r="E85" t="s">
        <v>12</v>
      </c>
      <c r="F85" t="s">
        <v>320</v>
      </c>
      <c r="G85" t="s">
        <v>322</v>
      </c>
      <c r="H85" t="s">
        <v>58</v>
      </c>
      <c r="I85">
        <v>664933</v>
      </c>
      <c r="J85">
        <v>2559</v>
      </c>
    </row>
    <row r="86" spans="1:10">
      <c r="A86" t="s">
        <v>244</v>
      </c>
      <c r="B86" t="s">
        <v>79</v>
      </c>
      <c r="C86" t="s">
        <v>323</v>
      </c>
      <c r="D86" t="s">
        <v>324</v>
      </c>
      <c r="E86" t="s">
        <v>12</v>
      </c>
      <c r="F86" t="s">
        <v>323</v>
      </c>
      <c r="G86" t="s">
        <v>325</v>
      </c>
      <c r="H86" t="s">
        <v>58</v>
      </c>
      <c r="I86">
        <v>334313</v>
      </c>
      <c r="J86">
        <v>1144</v>
      </c>
    </row>
    <row r="87" spans="1:10">
      <c r="A87" t="s">
        <v>244</v>
      </c>
      <c r="B87" t="s">
        <v>79</v>
      </c>
      <c r="C87" t="s">
        <v>326</v>
      </c>
      <c r="D87" t="s">
        <v>327</v>
      </c>
      <c r="E87" t="s">
        <v>12</v>
      </c>
      <c r="F87" t="s">
        <v>326</v>
      </c>
      <c r="G87" t="s">
        <v>328</v>
      </c>
      <c r="H87" t="s">
        <v>58</v>
      </c>
      <c r="I87">
        <v>946295</v>
      </c>
      <c r="J87">
        <v>3852</v>
      </c>
    </row>
    <row r="88" spans="1:10">
      <c r="A88" t="s">
        <v>244</v>
      </c>
      <c r="B88" t="s">
        <v>79</v>
      </c>
      <c r="C88" t="s">
        <v>329</v>
      </c>
      <c r="D88" t="s">
        <v>330</v>
      </c>
      <c r="E88" t="s">
        <v>12</v>
      </c>
      <c r="F88" t="s">
        <v>329</v>
      </c>
      <c r="G88" t="s">
        <v>331</v>
      </c>
      <c r="H88" t="s">
        <v>58</v>
      </c>
      <c r="I88">
        <v>1188743</v>
      </c>
      <c r="J88">
        <v>1349</v>
      </c>
    </row>
    <row r="89" spans="1:10">
      <c r="A89" t="s">
        <v>244</v>
      </c>
      <c r="B89" t="s">
        <v>79</v>
      </c>
      <c r="C89" t="s">
        <v>332</v>
      </c>
      <c r="D89" t="s">
        <v>333</v>
      </c>
      <c r="E89" t="s">
        <v>12</v>
      </c>
      <c r="F89" t="s">
        <v>332</v>
      </c>
      <c r="G89" t="s">
        <v>334</v>
      </c>
      <c r="H89" t="s">
        <v>58</v>
      </c>
      <c r="I89">
        <v>551546</v>
      </c>
      <c r="J89">
        <v>579</v>
      </c>
    </row>
    <row r="90" spans="1:10">
      <c r="A90" t="s">
        <v>244</v>
      </c>
      <c r="B90" t="s">
        <v>79</v>
      </c>
      <c r="C90" t="s">
        <v>335</v>
      </c>
      <c r="D90" t="s">
        <v>336</v>
      </c>
      <c r="E90" t="s">
        <v>12</v>
      </c>
      <c r="F90" t="s">
        <v>335</v>
      </c>
      <c r="G90" t="s">
        <v>337</v>
      </c>
      <c r="H90" t="s">
        <v>58</v>
      </c>
      <c r="I90">
        <v>517878</v>
      </c>
      <c r="J90">
        <v>512</v>
      </c>
    </row>
    <row r="91" spans="1:10">
      <c r="A91" t="s">
        <v>244</v>
      </c>
      <c r="B91" t="s">
        <v>79</v>
      </c>
      <c r="C91" t="s">
        <v>338</v>
      </c>
      <c r="D91" t="s">
        <v>339</v>
      </c>
      <c r="E91" t="s">
        <v>12</v>
      </c>
      <c r="F91" t="s">
        <v>338</v>
      </c>
      <c r="G91" t="s">
        <v>340</v>
      </c>
      <c r="H91" t="s">
        <v>58</v>
      </c>
      <c r="I91">
        <v>952985</v>
      </c>
      <c r="J91">
        <v>1236</v>
      </c>
    </row>
    <row r="92" spans="1:10">
      <c r="A92" t="s">
        <v>244</v>
      </c>
      <c r="B92" t="s">
        <v>79</v>
      </c>
      <c r="C92" t="s">
        <v>341</v>
      </c>
      <c r="D92" t="s">
        <v>342</v>
      </c>
      <c r="E92" t="s">
        <v>12</v>
      </c>
      <c r="F92" t="s">
        <v>341</v>
      </c>
      <c r="G92" t="s">
        <v>343</v>
      </c>
      <c r="H92" t="s">
        <v>58</v>
      </c>
      <c r="I92">
        <v>137172</v>
      </c>
      <c r="J92">
        <v>191</v>
      </c>
    </row>
    <row r="93" spans="1:10">
      <c r="A93" t="s">
        <v>244</v>
      </c>
      <c r="B93" t="s">
        <v>79</v>
      </c>
      <c r="C93" t="s">
        <v>344</v>
      </c>
      <c r="D93" t="s">
        <v>345</v>
      </c>
      <c r="E93" t="s">
        <v>12</v>
      </c>
      <c r="F93" t="s">
        <v>344</v>
      </c>
      <c r="G93" t="s">
        <v>346</v>
      </c>
      <c r="H93" t="s">
        <v>58</v>
      </c>
      <c r="I93">
        <v>186800</v>
      </c>
      <c r="J93">
        <v>321</v>
      </c>
    </row>
    <row r="94" spans="1:10">
      <c r="A94" t="s">
        <v>244</v>
      </c>
      <c r="B94" t="s">
        <v>79</v>
      </c>
      <c r="C94" t="s">
        <v>347</v>
      </c>
      <c r="D94" t="s">
        <v>348</v>
      </c>
      <c r="E94" t="s">
        <v>12</v>
      </c>
      <c r="F94" t="s">
        <v>347</v>
      </c>
      <c r="G94" t="s">
        <v>349</v>
      </c>
      <c r="H94" t="s">
        <v>58</v>
      </c>
      <c r="I94">
        <v>119862</v>
      </c>
      <c r="J94">
        <v>202</v>
      </c>
    </row>
    <row r="95" spans="1:10">
      <c r="A95" t="s">
        <v>244</v>
      </c>
      <c r="B95" t="s">
        <v>79</v>
      </c>
      <c r="C95" t="s">
        <v>350</v>
      </c>
      <c r="D95" t="s">
        <v>351</v>
      </c>
      <c r="E95" t="s">
        <v>12</v>
      </c>
      <c r="F95" t="s">
        <v>350</v>
      </c>
      <c r="G95" t="s">
        <v>352</v>
      </c>
      <c r="H95" t="s">
        <v>58</v>
      </c>
      <c r="I95">
        <v>164376</v>
      </c>
      <c r="J95">
        <v>314</v>
      </c>
    </row>
    <row r="96" spans="1:10">
      <c r="A96" t="s">
        <v>244</v>
      </c>
      <c r="B96" t="s">
        <v>79</v>
      </c>
      <c r="C96" t="s">
        <v>353</v>
      </c>
      <c r="D96" t="s">
        <v>354</v>
      </c>
      <c r="E96" t="s">
        <v>12</v>
      </c>
      <c r="F96" t="s">
        <v>353</v>
      </c>
      <c r="G96" t="s">
        <v>355</v>
      </c>
      <c r="H96" t="s">
        <v>58</v>
      </c>
      <c r="I96">
        <v>61612</v>
      </c>
      <c r="J96">
        <v>102</v>
      </c>
    </row>
    <row r="97" spans="1:10">
      <c r="A97" t="s">
        <v>244</v>
      </c>
      <c r="B97" t="s">
        <v>79</v>
      </c>
      <c r="C97" t="s">
        <v>356</v>
      </c>
      <c r="D97" t="s">
        <v>357</v>
      </c>
      <c r="E97" t="s">
        <v>12</v>
      </c>
      <c r="F97" t="s">
        <v>356</v>
      </c>
      <c r="G97" t="s">
        <v>358</v>
      </c>
      <c r="H97" t="s">
        <v>58</v>
      </c>
      <c r="I97">
        <v>153340</v>
      </c>
      <c r="J97">
        <v>299</v>
      </c>
    </row>
    <row r="98" spans="1:10">
      <c r="A98" t="s">
        <v>244</v>
      </c>
      <c r="B98" t="s">
        <v>79</v>
      </c>
      <c r="C98" t="s">
        <v>359</v>
      </c>
      <c r="D98" t="s">
        <v>360</v>
      </c>
      <c r="E98" t="s">
        <v>12</v>
      </c>
      <c r="F98" t="s">
        <v>359</v>
      </c>
      <c r="G98" t="s">
        <v>361</v>
      </c>
      <c r="H98" t="s">
        <v>58</v>
      </c>
      <c r="I98">
        <v>69891</v>
      </c>
      <c r="J98">
        <v>129</v>
      </c>
    </row>
    <row r="99" spans="1:10">
      <c r="A99" t="s">
        <v>244</v>
      </c>
      <c r="B99" t="s">
        <v>79</v>
      </c>
      <c r="C99" t="s">
        <v>362</v>
      </c>
      <c r="D99" t="s">
        <v>363</v>
      </c>
      <c r="E99" t="s">
        <v>12</v>
      </c>
      <c r="F99" t="s">
        <v>362</v>
      </c>
      <c r="G99" t="s">
        <v>364</v>
      </c>
      <c r="H99" t="s">
        <v>58</v>
      </c>
      <c r="I99">
        <v>194569</v>
      </c>
      <c r="J99">
        <v>42</v>
      </c>
    </row>
    <row r="100" spans="1:10">
      <c r="A100" t="s">
        <v>244</v>
      </c>
      <c r="B100" t="s">
        <v>79</v>
      </c>
      <c r="C100" t="s">
        <v>365</v>
      </c>
      <c r="D100" t="s">
        <v>366</v>
      </c>
      <c r="E100" t="s">
        <v>12</v>
      </c>
      <c r="F100" t="s">
        <v>365</v>
      </c>
      <c r="G100" t="s">
        <v>367</v>
      </c>
      <c r="H100" t="s">
        <v>58</v>
      </c>
      <c r="I100">
        <v>114107</v>
      </c>
      <c r="J100">
        <v>18</v>
      </c>
    </row>
    <row r="101" spans="1:10">
      <c r="A101" t="s">
        <v>244</v>
      </c>
      <c r="B101" t="s">
        <v>79</v>
      </c>
      <c r="C101" t="s">
        <v>368</v>
      </c>
      <c r="D101" t="s">
        <v>369</v>
      </c>
      <c r="E101" t="s">
        <v>12</v>
      </c>
      <c r="F101" t="s">
        <v>368</v>
      </c>
      <c r="G101" t="s">
        <v>370</v>
      </c>
      <c r="H101" t="s">
        <v>58</v>
      </c>
      <c r="I101">
        <v>121321</v>
      </c>
      <c r="J101">
        <v>13</v>
      </c>
    </row>
    <row r="102" spans="1:10">
      <c r="A102" t="s">
        <v>244</v>
      </c>
      <c r="B102" t="s">
        <v>79</v>
      </c>
      <c r="C102" t="s">
        <v>371</v>
      </c>
      <c r="D102" t="s">
        <v>372</v>
      </c>
      <c r="E102" t="s">
        <v>12</v>
      </c>
      <c r="F102" t="s">
        <v>371</v>
      </c>
      <c r="G102" t="s">
        <v>373</v>
      </c>
      <c r="H102" t="s">
        <v>58</v>
      </c>
      <c r="I102">
        <v>208759</v>
      </c>
      <c r="J102">
        <v>256</v>
      </c>
    </row>
    <row r="103" spans="1:10">
      <c r="A103" t="s">
        <v>244</v>
      </c>
      <c r="B103" t="s">
        <v>79</v>
      </c>
      <c r="C103" t="s">
        <v>374</v>
      </c>
      <c r="D103" t="s">
        <v>375</v>
      </c>
      <c r="E103" t="s">
        <v>12</v>
      </c>
      <c r="F103" t="s">
        <v>374</v>
      </c>
      <c r="G103" t="s">
        <v>376</v>
      </c>
      <c r="H103" t="s">
        <v>58</v>
      </c>
      <c r="I103">
        <v>302161</v>
      </c>
      <c r="J103">
        <v>452</v>
      </c>
    </row>
    <row r="104" spans="1:10">
      <c r="A104" t="s">
        <v>244</v>
      </c>
      <c r="B104" t="s">
        <v>79</v>
      </c>
      <c r="C104" t="s">
        <v>377</v>
      </c>
      <c r="D104" t="s">
        <v>378</v>
      </c>
      <c r="E104" t="s">
        <v>12</v>
      </c>
      <c r="F104" t="s">
        <v>377</v>
      </c>
      <c r="G104" t="s">
        <v>379</v>
      </c>
      <c r="H104" t="s">
        <v>58</v>
      </c>
      <c r="I104">
        <v>186934</v>
      </c>
      <c r="J104">
        <v>276</v>
      </c>
    </row>
    <row r="105" spans="1:10">
      <c r="A105" t="s">
        <v>244</v>
      </c>
      <c r="B105" t="s">
        <v>79</v>
      </c>
      <c r="C105" t="s">
        <v>380</v>
      </c>
      <c r="D105" t="s">
        <v>381</v>
      </c>
      <c r="E105" t="s">
        <v>12</v>
      </c>
      <c r="F105" t="s">
        <v>380</v>
      </c>
      <c r="G105" t="s">
        <v>382</v>
      </c>
      <c r="H105" t="s">
        <v>58</v>
      </c>
      <c r="I105">
        <v>245256</v>
      </c>
      <c r="J105">
        <v>348</v>
      </c>
    </row>
    <row r="106" spans="1:10">
      <c r="A106" t="s">
        <v>244</v>
      </c>
      <c r="B106" t="s">
        <v>79</v>
      </c>
      <c r="C106" t="s">
        <v>383</v>
      </c>
      <c r="D106" t="s">
        <v>384</v>
      </c>
      <c r="E106" t="s">
        <v>12</v>
      </c>
      <c r="F106" t="s">
        <v>383</v>
      </c>
      <c r="G106" t="s">
        <v>385</v>
      </c>
      <c r="H106" t="s">
        <v>58</v>
      </c>
      <c r="I106">
        <v>789804</v>
      </c>
      <c r="J106">
        <v>839</v>
      </c>
    </row>
    <row r="107" spans="1:10">
      <c r="A107" t="s">
        <v>244</v>
      </c>
      <c r="B107" t="s">
        <v>79</v>
      </c>
      <c r="C107" t="s">
        <v>386</v>
      </c>
      <c r="D107" t="s">
        <v>387</v>
      </c>
      <c r="E107" t="s">
        <v>12</v>
      </c>
      <c r="F107" t="s">
        <v>386</v>
      </c>
      <c r="G107" t="s">
        <v>388</v>
      </c>
      <c r="H107" t="s">
        <v>58</v>
      </c>
      <c r="I107">
        <v>1260405</v>
      </c>
      <c r="J107">
        <v>1540</v>
      </c>
    </row>
    <row r="108" spans="1:10">
      <c r="A108" t="s">
        <v>244</v>
      </c>
      <c r="B108" t="s">
        <v>79</v>
      </c>
      <c r="C108" t="s">
        <v>389</v>
      </c>
      <c r="D108" t="s">
        <v>390</v>
      </c>
      <c r="E108" t="s">
        <v>12</v>
      </c>
      <c r="F108" t="s">
        <v>389</v>
      </c>
      <c r="G108" t="s">
        <v>391</v>
      </c>
      <c r="H108" t="s">
        <v>58</v>
      </c>
      <c r="I108">
        <v>735235</v>
      </c>
      <c r="J108">
        <v>812</v>
      </c>
    </row>
    <row r="109" spans="1:10">
      <c r="A109" t="s">
        <v>244</v>
      </c>
      <c r="B109" t="s">
        <v>79</v>
      </c>
      <c r="C109" t="s">
        <v>392</v>
      </c>
      <c r="D109" t="s">
        <v>393</v>
      </c>
      <c r="E109" t="s">
        <v>12</v>
      </c>
      <c r="F109" t="s">
        <v>392</v>
      </c>
      <c r="G109" t="s">
        <v>394</v>
      </c>
      <c r="H109" t="s">
        <v>58</v>
      </c>
      <c r="I109">
        <v>969724</v>
      </c>
      <c r="J109">
        <v>1220</v>
      </c>
    </row>
    <row r="110" spans="1:10">
      <c r="A110" t="s">
        <v>244</v>
      </c>
      <c r="B110" t="s">
        <v>79</v>
      </c>
      <c r="C110" t="s">
        <v>395</v>
      </c>
      <c r="D110" t="s">
        <v>396</v>
      </c>
      <c r="E110" t="s">
        <v>12</v>
      </c>
      <c r="F110" t="s">
        <v>395</v>
      </c>
      <c r="G110" t="s">
        <v>397</v>
      </c>
      <c r="H110" t="s">
        <v>58</v>
      </c>
      <c r="I110">
        <v>106732</v>
      </c>
      <c r="J110">
        <v>103</v>
      </c>
    </row>
    <row r="111" spans="1:10">
      <c r="A111" t="s">
        <v>244</v>
      </c>
      <c r="B111" t="s">
        <v>79</v>
      </c>
      <c r="C111" t="s">
        <v>398</v>
      </c>
      <c r="D111" t="s">
        <v>399</v>
      </c>
      <c r="E111" t="s">
        <v>12</v>
      </c>
      <c r="F111" t="s">
        <v>398</v>
      </c>
      <c r="G111" t="s">
        <v>400</v>
      </c>
      <c r="H111" t="s">
        <v>58</v>
      </c>
      <c r="I111">
        <v>107234</v>
      </c>
      <c r="J111">
        <v>124</v>
      </c>
    </row>
    <row r="112" spans="1:10">
      <c r="A112" t="s">
        <v>244</v>
      </c>
      <c r="B112" t="s">
        <v>79</v>
      </c>
      <c r="C112" t="s">
        <v>401</v>
      </c>
      <c r="D112" t="s">
        <v>402</v>
      </c>
      <c r="E112" t="s">
        <v>12</v>
      </c>
      <c r="F112" t="s">
        <v>401</v>
      </c>
      <c r="G112" t="s">
        <v>403</v>
      </c>
      <c r="H112" t="s">
        <v>58</v>
      </c>
      <c r="I112">
        <v>222884</v>
      </c>
      <c r="J112">
        <v>251</v>
      </c>
    </row>
    <row r="113" spans="1:10">
      <c r="A113" t="s">
        <v>244</v>
      </c>
      <c r="B113" t="s">
        <v>79</v>
      </c>
      <c r="C113" t="s">
        <v>404</v>
      </c>
      <c r="D113" t="s">
        <v>405</v>
      </c>
      <c r="E113" t="s">
        <v>12</v>
      </c>
      <c r="F113" t="s">
        <v>404</v>
      </c>
      <c r="G113" t="s">
        <v>406</v>
      </c>
      <c r="H113" t="s">
        <v>58</v>
      </c>
      <c r="I113">
        <v>81903</v>
      </c>
      <c r="J113">
        <v>105</v>
      </c>
    </row>
    <row r="114" spans="1:10">
      <c r="A114" t="s">
        <v>244</v>
      </c>
      <c r="B114" t="s">
        <v>79</v>
      </c>
      <c r="C114" t="s">
        <v>407</v>
      </c>
      <c r="D114" t="s">
        <v>408</v>
      </c>
      <c r="E114" t="s">
        <v>12</v>
      </c>
      <c r="F114" t="s">
        <v>407</v>
      </c>
      <c r="G114" t="s">
        <v>409</v>
      </c>
      <c r="H114" t="s">
        <v>58</v>
      </c>
      <c r="I114">
        <v>89578</v>
      </c>
      <c r="J114">
        <v>125</v>
      </c>
    </row>
    <row r="115" spans="1:10">
      <c r="A115" t="s">
        <v>244</v>
      </c>
      <c r="B115" t="s">
        <v>79</v>
      </c>
      <c r="C115" t="s">
        <v>410</v>
      </c>
      <c r="D115" t="s">
        <v>411</v>
      </c>
      <c r="E115" t="s">
        <v>12</v>
      </c>
      <c r="F115" t="s">
        <v>410</v>
      </c>
      <c r="G115" t="s">
        <v>412</v>
      </c>
      <c r="H115" t="s">
        <v>58</v>
      </c>
      <c r="I115">
        <v>92622</v>
      </c>
      <c r="J115">
        <v>116</v>
      </c>
    </row>
    <row r="116" spans="1:10">
      <c r="A116" t="s">
        <v>244</v>
      </c>
      <c r="B116" t="s">
        <v>79</v>
      </c>
      <c r="C116" t="s">
        <v>413</v>
      </c>
      <c r="D116" t="s">
        <v>414</v>
      </c>
      <c r="E116" t="s">
        <v>12</v>
      </c>
      <c r="F116" t="s">
        <v>413</v>
      </c>
      <c r="G116" t="s">
        <v>415</v>
      </c>
      <c r="H116" t="s">
        <v>58</v>
      </c>
      <c r="I116">
        <v>68257</v>
      </c>
      <c r="J116">
        <v>87</v>
      </c>
    </row>
    <row r="117" spans="1:10">
      <c r="A117" t="s">
        <v>244</v>
      </c>
      <c r="B117" t="s">
        <v>79</v>
      </c>
      <c r="C117" t="s">
        <v>416</v>
      </c>
      <c r="D117" t="s">
        <v>417</v>
      </c>
      <c r="E117" t="s">
        <v>12</v>
      </c>
      <c r="F117" t="s">
        <v>416</v>
      </c>
      <c r="G117" t="s">
        <v>418</v>
      </c>
      <c r="H117" t="s">
        <v>58</v>
      </c>
      <c r="I117">
        <v>66230</v>
      </c>
      <c r="J117">
        <v>7</v>
      </c>
    </row>
    <row r="118" spans="1:10">
      <c r="A118" t="s">
        <v>244</v>
      </c>
      <c r="B118" t="s">
        <v>79</v>
      </c>
      <c r="C118" t="s">
        <v>419</v>
      </c>
      <c r="D118" t="s">
        <v>420</v>
      </c>
      <c r="E118" t="s">
        <v>12</v>
      </c>
      <c r="F118" t="s">
        <v>419</v>
      </c>
      <c r="G118" t="s">
        <v>421</v>
      </c>
      <c r="H118" t="s">
        <v>58</v>
      </c>
      <c r="I118">
        <v>46365</v>
      </c>
      <c r="J118">
        <v>2</v>
      </c>
    </row>
    <row r="119" spans="1:10">
      <c r="A119" t="s">
        <v>244</v>
      </c>
      <c r="B119" t="s">
        <v>79</v>
      </c>
      <c r="C119" t="s">
        <v>422</v>
      </c>
      <c r="D119" t="s">
        <v>423</v>
      </c>
      <c r="E119" t="s">
        <v>12</v>
      </c>
      <c r="F119" t="s">
        <v>422</v>
      </c>
      <c r="G119" t="s">
        <v>424</v>
      </c>
      <c r="H119" t="s">
        <v>58</v>
      </c>
      <c r="I119">
        <v>68906</v>
      </c>
      <c r="J119">
        <v>12</v>
      </c>
    </row>
    <row r="120" spans="1:10">
      <c r="A120" t="s">
        <v>244</v>
      </c>
      <c r="B120" t="s">
        <v>79</v>
      </c>
      <c r="C120" t="s">
        <v>425</v>
      </c>
      <c r="D120" t="s">
        <v>426</v>
      </c>
      <c r="E120" t="s">
        <v>12</v>
      </c>
      <c r="F120" t="s">
        <v>425</v>
      </c>
      <c r="G120" t="s">
        <v>427</v>
      </c>
      <c r="H120" t="s">
        <v>58</v>
      </c>
      <c r="I120">
        <v>30915</v>
      </c>
      <c r="J120">
        <v>3</v>
      </c>
    </row>
    <row r="121" spans="1:10">
      <c r="A121" t="s">
        <v>244</v>
      </c>
      <c r="B121" t="s">
        <v>79</v>
      </c>
      <c r="C121" t="s">
        <v>428</v>
      </c>
      <c r="D121" t="s">
        <v>429</v>
      </c>
      <c r="E121" t="s">
        <v>12</v>
      </c>
      <c r="F121" t="s">
        <v>428</v>
      </c>
      <c r="G121" t="s">
        <v>430</v>
      </c>
      <c r="H121" t="s">
        <v>58</v>
      </c>
      <c r="I121">
        <v>102295</v>
      </c>
      <c r="J121">
        <v>144</v>
      </c>
    </row>
    <row r="122" spans="1:10">
      <c r="A122" t="s">
        <v>244</v>
      </c>
      <c r="B122" t="s">
        <v>79</v>
      </c>
      <c r="C122" t="s">
        <v>431</v>
      </c>
      <c r="D122" t="s">
        <v>432</v>
      </c>
      <c r="E122" t="s">
        <v>12</v>
      </c>
      <c r="F122" t="s">
        <v>431</v>
      </c>
      <c r="G122" t="s">
        <v>433</v>
      </c>
      <c r="H122" t="s">
        <v>58</v>
      </c>
      <c r="I122">
        <v>78252</v>
      </c>
      <c r="J122">
        <v>124</v>
      </c>
    </row>
    <row r="123" spans="1:10">
      <c r="A123" t="s">
        <v>244</v>
      </c>
      <c r="B123" t="s">
        <v>79</v>
      </c>
      <c r="C123" t="s">
        <v>434</v>
      </c>
      <c r="D123" t="s">
        <v>435</v>
      </c>
      <c r="E123" t="s">
        <v>12</v>
      </c>
      <c r="F123" t="s">
        <v>434</v>
      </c>
      <c r="G123" t="s">
        <v>436</v>
      </c>
      <c r="H123" t="s">
        <v>58</v>
      </c>
      <c r="I123">
        <v>80996</v>
      </c>
      <c r="J123">
        <v>134</v>
      </c>
    </row>
    <row r="124" spans="1:10">
      <c r="A124" t="s">
        <v>244</v>
      </c>
      <c r="B124" t="s">
        <v>79</v>
      </c>
      <c r="C124" t="s">
        <v>437</v>
      </c>
      <c r="D124" t="s">
        <v>438</v>
      </c>
      <c r="E124" t="s">
        <v>12</v>
      </c>
      <c r="F124" t="s">
        <v>437</v>
      </c>
      <c r="G124" t="s">
        <v>439</v>
      </c>
      <c r="H124" t="s">
        <v>58</v>
      </c>
      <c r="I124">
        <v>74052</v>
      </c>
      <c r="J124">
        <v>103</v>
      </c>
    </row>
    <row r="125" spans="1:10">
      <c r="A125" t="s">
        <v>244</v>
      </c>
      <c r="B125" t="s">
        <v>79</v>
      </c>
      <c r="C125" t="s">
        <v>440</v>
      </c>
      <c r="D125" t="s">
        <v>441</v>
      </c>
      <c r="E125" t="s">
        <v>12</v>
      </c>
      <c r="F125" t="s">
        <v>440</v>
      </c>
      <c r="G125" t="s">
        <v>442</v>
      </c>
      <c r="H125" t="s">
        <v>58</v>
      </c>
      <c r="I125">
        <v>412675</v>
      </c>
      <c r="J125">
        <v>100</v>
      </c>
    </row>
    <row r="126" spans="1:10">
      <c r="A126" t="s">
        <v>244</v>
      </c>
      <c r="B126" t="s">
        <v>79</v>
      </c>
      <c r="C126" t="s">
        <v>443</v>
      </c>
      <c r="D126" t="s">
        <v>444</v>
      </c>
      <c r="E126" t="s">
        <v>12</v>
      </c>
      <c r="F126" t="s">
        <v>443</v>
      </c>
      <c r="G126" t="s">
        <v>445</v>
      </c>
      <c r="H126" t="s">
        <v>58</v>
      </c>
      <c r="I126">
        <v>523067</v>
      </c>
      <c r="J126">
        <v>143</v>
      </c>
    </row>
    <row r="127" spans="1:10">
      <c r="A127" t="s">
        <v>244</v>
      </c>
      <c r="B127" t="s">
        <v>79</v>
      </c>
      <c r="C127" t="s">
        <v>446</v>
      </c>
      <c r="D127" t="s">
        <v>447</v>
      </c>
      <c r="E127" t="s">
        <v>12</v>
      </c>
      <c r="F127" t="s">
        <v>446</v>
      </c>
      <c r="G127" t="s">
        <v>448</v>
      </c>
      <c r="H127" t="s">
        <v>58</v>
      </c>
      <c r="I127">
        <v>201830</v>
      </c>
      <c r="J127">
        <v>55</v>
      </c>
    </row>
    <row r="128" spans="1:10">
      <c r="A128" t="s">
        <v>244</v>
      </c>
      <c r="B128" t="s">
        <v>79</v>
      </c>
      <c r="C128" t="s">
        <v>449</v>
      </c>
      <c r="D128" t="s">
        <v>450</v>
      </c>
      <c r="E128" t="s">
        <v>12</v>
      </c>
      <c r="F128" t="s">
        <v>449</v>
      </c>
      <c r="G128" t="s">
        <v>451</v>
      </c>
      <c r="H128" t="s">
        <v>58</v>
      </c>
      <c r="I128">
        <v>414985</v>
      </c>
      <c r="J128">
        <v>103</v>
      </c>
    </row>
    <row r="129" spans="1:10">
      <c r="A129" t="s">
        <v>244</v>
      </c>
      <c r="B129" t="s">
        <v>79</v>
      </c>
      <c r="C129" t="s">
        <v>452</v>
      </c>
      <c r="D129" t="s">
        <v>453</v>
      </c>
      <c r="E129" t="s">
        <v>12</v>
      </c>
      <c r="F129" t="s">
        <v>452</v>
      </c>
      <c r="G129" t="s">
        <v>454</v>
      </c>
      <c r="H129" t="s">
        <v>58</v>
      </c>
      <c r="I129">
        <v>20005</v>
      </c>
      <c r="J129">
        <v>3</v>
      </c>
    </row>
    <row r="130" spans="1:10">
      <c r="A130" t="s">
        <v>244</v>
      </c>
      <c r="B130" t="s">
        <v>79</v>
      </c>
      <c r="C130" t="s">
        <v>455</v>
      </c>
      <c r="D130" t="s">
        <v>456</v>
      </c>
      <c r="E130" t="s">
        <v>12</v>
      </c>
      <c r="F130" t="s">
        <v>455</v>
      </c>
      <c r="G130" t="s">
        <v>457</v>
      </c>
      <c r="H130" t="s">
        <v>58</v>
      </c>
      <c r="I130">
        <v>20617</v>
      </c>
      <c r="J130">
        <v>4</v>
      </c>
    </row>
    <row r="131" spans="1:10">
      <c r="A131" t="s">
        <v>244</v>
      </c>
      <c r="B131" t="s">
        <v>79</v>
      </c>
      <c r="C131" t="s">
        <v>458</v>
      </c>
      <c r="D131" t="s">
        <v>459</v>
      </c>
      <c r="E131" t="s">
        <v>12</v>
      </c>
      <c r="F131" t="s">
        <v>458</v>
      </c>
      <c r="G131" t="s">
        <v>460</v>
      </c>
      <c r="H131" t="s">
        <v>58</v>
      </c>
      <c r="I131">
        <v>18935</v>
      </c>
      <c r="J131">
        <v>9</v>
      </c>
    </row>
    <row r="132" spans="1:10">
      <c r="A132" t="s">
        <v>244</v>
      </c>
      <c r="B132" t="s">
        <v>79</v>
      </c>
      <c r="C132" t="s">
        <v>461</v>
      </c>
      <c r="D132" t="s">
        <v>462</v>
      </c>
      <c r="E132" t="s">
        <v>12</v>
      </c>
      <c r="F132" t="s">
        <v>461</v>
      </c>
      <c r="G132" t="s">
        <v>463</v>
      </c>
      <c r="H132" t="s">
        <v>58</v>
      </c>
      <c r="I132">
        <v>12782</v>
      </c>
      <c r="J132">
        <v>10</v>
      </c>
    </row>
    <row r="133" spans="1:10">
      <c r="A133" t="s">
        <v>244</v>
      </c>
      <c r="B133" t="s">
        <v>79</v>
      </c>
      <c r="C133" t="s">
        <v>464</v>
      </c>
      <c r="D133" t="s">
        <v>465</v>
      </c>
      <c r="E133" t="s">
        <v>12</v>
      </c>
      <c r="F133" t="s">
        <v>464</v>
      </c>
      <c r="G133" t="s">
        <v>466</v>
      </c>
      <c r="H133" t="s">
        <v>58</v>
      </c>
      <c r="I133">
        <v>27932</v>
      </c>
      <c r="J133">
        <v>115</v>
      </c>
    </row>
    <row r="134" spans="1:10">
      <c r="A134" t="s">
        <v>244</v>
      </c>
      <c r="B134" t="s">
        <v>79</v>
      </c>
      <c r="C134" t="s">
        <v>467</v>
      </c>
      <c r="D134" t="s">
        <v>468</v>
      </c>
      <c r="E134" t="s">
        <v>12</v>
      </c>
      <c r="F134" t="s">
        <v>467</v>
      </c>
      <c r="G134" t="s">
        <v>469</v>
      </c>
      <c r="H134" t="s">
        <v>58</v>
      </c>
      <c r="I134">
        <v>33168</v>
      </c>
      <c r="J134">
        <v>130</v>
      </c>
    </row>
    <row r="135" spans="1:10">
      <c r="A135" t="s">
        <v>244</v>
      </c>
      <c r="B135" t="s">
        <v>79</v>
      </c>
      <c r="C135" t="s">
        <v>470</v>
      </c>
      <c r="D135" t="s">
        <v>471</v>
      </c>
      <c r="E135" t="s">
        <v>12</v>
      </c>
      <c r="F135" t="s">
        <v>470</v>
      </c>
      <c r="G135" t="s">
        <v>472</v>
      </c>
      <c r="H135" t="s">
        <v>58</v>
      </c>
      <c r="I135">
        <v>31480</v>
      </c>
      <c r="J135">
        <v>120</v>
      </c>
    </row>
    <row r="136" spans="1:10">
      <c r="A136" t="s">
        <v>244</v>
      </c>
      <c r="B136" t="s">
        <v>79</v>
      </c>
      <c r="C136" t="s">
        <v>473</v>
      </c>
      <c r="D136" t="s">
        <v>474</v>
      </c>
      <c r="E136" t="s">
        <v>12</v>
      </c>
      <c r="F136" t="s">
        <v>473</v>
      </c>
      <c r="G136" t="s">
        <v>475</v>
      </c>
      <c r="H136" t="s">
        <v>58</v>
      </c>
      <c r="I136">
        <v>39943</v>
      </c>
      <c r="J136">
        <v>144</v>
      </c>
    </row>
    <row r="137" spans="1:10">
      <c r="A137" t="s">
        <v>244</v>
      </c>
      <c r="B137" t="s">
        <v>79</v>
      </c>
      <c r="C137" t="s">
        <v>476</v>
      </c>
      <c r="D137" t="s">
        <v>477</v>
      </c>
      <c r="E137" t="s">
        <v>12</v>
      </c>
      <c r="F137" t="s">
        <v>476</v>
      </c>
      <c r="G137" t="s">
        <v>478</v>
      </c>
      <c r="H137" t="s">
        <v>58</v>
      </c>
      <c r="I137">
        <v>24646</v>
      </c>
      <c r="J137">
        <v>11</v>
      </c>
    </row>
    <row r="138" spans="1:10">
      <c r="A138" t="s">
        <v>244</v>
      </c>
      <c r="B138" t="s">
        <v>79</v>
      </c>
      <c r="C138" t="s">
        <v>479</v>
      </c>
      <c r="D138" t="s">
        <v>480</v>
      </c>
      <c r="E138" t="s">
        <v>12</v>
      </c>
      <c r="F138" t="s">
        <v>479</v>
      </c>
      <c r="G138" t="s">
        <v>481</v>
      </c>
      <c r="H138" t="s">
        <v>58</v>
      </c>
      <c r="I138">
        <v>25152</v>
      </c>
      <c r="J138">
        <v>7</v>
      </c>
    </row>
    <row r="139" spans="1:10">
      <c r="A139" t="s">
        <v>244</v>
      </c>
      <c r="B139" t="s">
        <v>79</v>
      </c>
      <c r="C139" t="s">
        <v>482</v>
      </c>
      <c r="D139" t="s">
        <v>483</v>
      </c>
      <c r="E139" t="s">
        <v>12</v>
      </c>
      <c r="F139" t="s">
        <v>482</v>
      </c>
      <c r="G139" t="s">
        <v>484</v>
      </c>
      <c r="H139" t="s">
        <v>58</v>
      </c>
      <c r="I139">
        <v>24428</v>
      </c>
      <c r="J139">
        <v>6</v>
      </c>
    </row>
    <row r="140" spans="1:10">
      <c r="A140" t="s">
        <v>244</v>
      </c>
      <c r="B140" t="s">
        <v>79</v>
      </c>
      <c r="C140" t="s">
        <v>485</v>
      </c>
      <c r="D140" t="s">
        <v>486</v>
      </c>
      <c r="E140" t="s">
        <v>12</v>
      </c>
      <c r="F140" t="s">
        <v>485</v>
      </c>
      <c r="G140" t="s">
        <v>487</v>
      </c>
      <c r="H140" t="s">
        <v>58</v>
      </c>
      <c r="I140">
        <v>27768</v>
      </c>
      <c r="J140">
        <v>12</v>
      </c>
    </row>
    <row r="141" spans="1:10">
      <c r="A141" t="s">
        <v>244</v>
      </c>
      <c r="B141" t="s">
        <v>79</v>
      </c>
      <c r="C141" t="s">
        <v>488</v>
      </c>
      <c r="D141" t="s">
        <v>489</v>
      </c>
      <c r="E141" t="s">
        <v>12</v>
      </c>
      <c r="F141" t="s">
        <v>488</v>
      </c>
      <c r="G141" t="s">
        <v>490</v>
      </c>
      <c r="H141" t="s">
        <v>58</v>
      </c>
      <c r="I141">
        <v>61012</v>
      </c>
      <c r="J141">
        <v>38</v>
      </c>
    </row>
    <row r="142" spans="1:10">
      <c r="A142" t="s">
        <v>244</v>
      </c>
      <c r="B142" t="s">
        <v>79</v>
      </c>
      <c r="C142" t="s">
        <v>491</v>
      </c>
      <c r="D142" t="s">
        <v>492</v>
      </c>
      <c r="E142" t="s">
        <v>12</v>
      </c>
      <c r="F142" t="s">
        <v>491</v>
      </c>
      <c r="G142" t="s">
        <v>493</v>
      </c>
      <c r="H142" t="s">
        <v>58</v>
      </c>
      <c r="I142">
        <v>75514</v>
      </c>
      <c r="J142">
        <v>61</v>
      </c>
    </row>
    <row r="143" spans="1:10">
      <c r="A143" t="s">
        <v>244</v>
      </c>
      <c r="B143" t="s">
        <v>79</v>
      </c>
      <c r="C143" t="s">
        <v>494</v>
      </c>
      <c r="D143" t="s">
        <v>495</v>
      </c>
      <c r="E143" t="s">
        <v>12</v>
      </c>
      <c r="F143" t="s">
        <v>494</v>
      </c>
      <c r="G143" t="s">
        <v>496</v>
      </c>
      <c r="H143" t="s">
        <v>58</v>
      </c>
      <c r="I143">
        <v>73519</v>
      </c>
      <c r="J143">
        <v>54</v>
      </c>
    </row>
    <row r="144" spans="1:10">
      <c r="A144" t="s">
        <v>244</v>
      </c>
      <c r="B144" t="s">
        <v>79</v>
      </c>
      <c r="C144" t="s">
        <v>497</v>
      </c>
      <c r="D144" t="s">
        <v>498</v>
      </c>
      <c r="E144" t="s">
        <v>12</v>
      </c>
      <c r="F144" t="s">
        <v>497</v>
      </c>
      <c r="G144" t="s">
        <v>499</v>
      </c>
      <c r="H144" t="s">
        <v>58</v>
      </c>
      <c r="I144">
        <v>97654</v>
      </c>
      <c r="J144">
        <v>95</v>
      </c>
    </row>
    <row r="145" spans="1:10">
      <c r="A145" t="s">
        <v>244</v>
      </c>
      <c r="B145" t="s">
        <v>79</v>
      </c>
      <c r="C145" t="s">
        <v>500</v>
      </c>
      <c r="D145" t="s">
        <v>501</v>
      </c>
      <c r="E145" t="s">
        <v>12</v>
      </c>
      <c r="F145" t="s">
        <v>500</v>
      </c>
      <c r="G145" t="s">
        <v>502</v>
      </c>
      <c r="H145" t="s">
        <v>58</v>
      </c>
      <c r="I145">
        <v>46460</v>
      </c>
      <c r="J145">
        <v>53</v>
      </c>
    </row>
    <row r="146" spans="1:10">
      <c r="A146" t="s">
        <v>244</v>
      </c>
      <c r="B146" t="s">
        <v>79</v>
      </c>
      <c r="C146" t="s">
        <v>503</v>
      </c>
      <c r="D146" t="s">
        <v>504</v>
      </c>
      <c r="E146" t="s">
        <v>12</v>
      </c>
      <c r="F146" t="s">
        <v>503</v>
      </c>
      <c r="G146" t="s">
        <v>505</v>
      </c>
      <c r="H146" t="s">
        <v>58</v>
      </c>
      <c r="I146">
        <v>47206</v>
      </c>
      <c r="J146">
        <v>47</v>
      </c>
    </row>
    <row r="147" spans="1:10">
      <c r="A147" t="s">
        <v>244</v>
      </c>
      <c r="B147" t="s">
        <v>79</v>
      </c>
      <c r="C147" t="s">
        <v>506</v>
      </c>
      <c r="D147" t="s">
        <v>507</v>
      </c>
      <c r="E147" t="s">
        <v>12</v>
      </c>
      <c r="F147" t="s">
        <v>506</v>
      </c>
      <c r="G147" t="s">
        <v>508</v>
      </c>
      <c r="H147" t="s">
        <v>58</v>
      </c>
      <c r="I147">
        <v>39898</v>
      </c>
      <c r="J147">
        <v>33</v>
      </c>
    </row>
    <row r="148" spans="1:10">
      <c r="A148" t="s">
        <v>244</v>
      </c>
      <c r="B148" t="s">
        <v>79</v>
      </c>
      <c r="C148" t="s">
        <v>509</v>
      </c>
      <c r="D148" t="s">
        <v>510</v>
      </c>
      <c r="E148" t="s">
        <v>12</v>
      </c>
      <c r="F148" t="s">
        <v>509</v>
      </c>
      <c r="G148" t="s">
        <v>511</v>
      </c>
      <c r="H148" t="s">
        <v>58</v>
      </c>
      <c r="I148">
        <v>47816</v>
      </c>
      <c r="J148">
        <v>61</v>
      </c>
    </row>
    <row r="149" spans="1:10">
      <c r="A149" t="s">
        <v>244</v>
      </c>
      <c r="B149" t="s">
        <v>79</v>
      </c>
      <c r="C149" t="s">
        <v>512</v>
      </c>
      <c r="D149" t="s">
        <v>513</v>
      </c>
      <c r="E149" t="s">
        <v>12</v>
      </c>
      <c r="F149" t="s">
        <v>512</v>
      </c>
      <c r="G149" t="s">
        <v>514</v>
      </c>
      <c r="H149" t="s">
        <v>58</v>
      </c>
      <c r="I149">
        <v>31609</v>
      </c>
      <c r="J149">
        <v>9</v>
      </c>
    </row>
    <row r="150" spans="1:10">
      <c r="A150" t="s">
        <v>244</v>
      </c>
      <c r="B150" t="s">
        <v>79</v>
      </c>
      <c r="C150" t="s">
        <v>515</v>
      </c>
      <c r="D150" t="s">
        <v>516</v>
      </c>
      <c r="E150" t="s">
        <v>12</v>
      </c>
      <c r="F150" t="s">
        <v>515</v>
      </c>
      <c r="G150" t="s">
        <v>517</v>
      </c>
      <c r="H150" t="s">
        <v>58</v>
      </c>
      <c r="I150">
        <v>29100</v>
      </c>
      <c r="J150">
        <v>21</v>
      </c>
    </row>
    <row r="151" spans="1:10">
      <c r="A151" t="s">
        <v>244</v>
      </c>
      <c r="B151" t="s">
        <v>79</v>
      </c>
      <c r="C151" t="s">
        <v>518</v>
      </c>
      <c r="D151" t="s">
        <v>519</v>
      </c>
      <c r="E151" t="s">
        <v>12</v>
      </c>
      <c r="F151" t="s">
        <v>518</v>
      </c>
      <c r="G151" t="s">
        <v>520</v>
      </c>
      <c r="H151" t="s">
        <v>58</v>
      </c>
      <c r="I151">
        <v>36263</v>
      </c>
      <c r="J151">
        <v>19</v>
      </c>
    </row>
    <row r="152" spans="1:10">
      <c r="A152" t="s">
        <v>244</v>
      </c>
      <c r="B152" t="s">
        <v>79</v>
      </c>
      <c r="C152" t="s">
        <v>521</v>
      </c>
      <c r="D152" t="s">
        <v>522</v>
      </c>
      <c r="E152" t="s">
        <v>12</v>
      </c>
      <c r="F152" t="s">
        <v>521</v>
      </c>
      <c r="G152" t="s">
        <v>523</v>
      </c>
      <c r="H152" t="s">
        <v>58</v>
      </c>
      <c r="I152">
        <v>37665</v>
      </c>
      <c r="J152">
        <v>23</v>
      </c>
    </row>
    <row r="153" spans="1:10">
      <c r="A153" t="s">
        <v>244</v>
      </c>
      <c r="B153" t="s">
        <v>53</v>
      </c>
      <c r="C153" t="s">
        <v>524</v>
      </c>
      <c r="D153" t="s">
        <v>525</v>
      </c>
      <c r="E153" t="s">
        <v>30</v>
      </c>
      <c r="F153" t="s">
        <v>524</v>
      </c>
      <c r="G153" t="s">
        <v>526</v>
      </c>
      <c r="H153" t="s">
        <v>30</v>
      </c>
      <c r="I153">
        <v>2003</v>
      </c>
      <c r="J153">
        <v>10</v>
      </c>
    </row>
    <row r="154" spans="1:10">
      <c r="A154" t="s">
        <v>244</v>
      </c>
      <c r="B154" t="s">
        <v>53</v>
      </c>
      <c r="C154" t="s">
        <v>527</v>
      </c>
      <c r="D154" t="s">
        <v>528</v>
      </c>
      <c r="E154" t="s">
        <v>30</v>
      </c>
      <c r="F154" t="s">
        <v>527</v>
      </c>
      <c r="G154" t="s">
        <v>529</v>
      </c>
      <c r="H154" t="s">
        <v>30</v>
      </c>
      <c r="I154">
        <v>58674</v>
      </c>
      <c r="J154">
        <v>1059</v>
      </c>
    </row>
    <row r="155" spans="1:10">
      <c r="A155" t="s">
        <v>244</v>
      </c>
      <c r="B155" t="s">
        <v>53</v>
      </c>
      <c r="C155" t="s">
        <v>530</v>
      </c>
      <c r="D155" t="s">
        <v>531</v>
      </c>
      <c r="E155" t="s">
        <v>30</v>
      </c>
      <c r="F155" t="s">
        <v>530</v>
      </c>
      <c r="G155" t="s">
        <v>532</v>
      </c>
      <c r="H155" t="s">
        <v>30</v>
      </c>
      <c r="I155">
        <v>152221</v>
      </c>
      <c r="J155">
        <v>5104</v>
      </c>
    </row>
    <row r="156" spans="1:10">
      <c r="A156" t="s">
        <v>244</v>
      </c>
      <c r="B156" t="s">
        <v>53</v>
      </c>
      <c r="C156" t="s">
        <v>533</v>
      </c>
      <c r="D156" t="s">
        <v>534</v>
      </c>
      <c r="E156" t="s">
        <v>30</v>
      </c>
      <c r="F156" t="s">
        <v>533</v>
      </c>
      <c r="G156" t="s">
        <v>535</v>
      </c>
      <c r="H156" t="s">
        <v>30</v>
      </c>
      <c r="I156">
        <v>188319</v>
      </c>
      <c r="J156">
        <v>1474</v>
      </c>
    </row>
    <row r="157" spans="1:10">
      <c r="A157" t="s">
        <v>244</v>
      </c>
      <c r="B157" t="s">
        <v>53</v>
      </c>
      <c r="C157" t="s">
        <v>536</v>
      </c>
      <c r="D157" t="s">
        <v>537</v>
      </c>
      <c r="E157" t="s">
        <v>30</v>
      </c>
      <c r="F157" t="s">
        <v>536</v>
      </c>
      <c r="G157" t="s">
        <v>538</v>
      </c>
      <c r="H157" t="s">
        <v>30</v>
      </c>
      <c r="I157">
        <v>28773</v>
      </c>
      <c r="J157">
        <v>56</v>
      </c>
    </row>
    <row r="158" spans="1:10">
      <c r="A158" t="s">
        <v>244</v>
      </c>
      <c r="B158" t="s">
        <v>53</v>
      </c>
      <c r="C158" t="s">
        <v>539</v>
      </c>
      <c r="D158" t="s">
        <v>540</v>
      </c>
      <c r="E158" t="s">
        <v>30</v>
      </c>
      <c r="F158" t="s">
        <v>539</v>
      </c>
      <c r="G158" t="s">
        <v>541</v>
      </c>
      <c r="H158" t="s">
        <v>30</v>
      </c>
      <c r="I158">
        <v>147593</v>
      </c>
      <c r="J158">
        <v>1048</v>
      </c>
    </row>
    <row r="159" spans="1:10">
      <c r="A159" t="s">
        <v>244</v>
      </c>
      <c r="B159" t="s">
        <v>53</v>
      </c>
      <c r="C159" t="s">
        <v>542</v>
      </c>
      <c r="D159" t="s">
        <v>543</v>
      </c>
      <c r="E159" t="s">
        <v>30</v>
      </c>
      <c r="F159" t="s">
        <v>542</v>
      </c>
      <c r="G159" t="s">
        <v>544</v>
      </c>
      <c r="H159" t="s">
        <v>30</v>
      </c>
      <c r="I159">
        <v>258425</v>
      </c>
      <c r="J159">
        <v>6380</v>
      </c>
    </row>
    <row r="160" spans="1:10">
      <c r="A160" t="s">
        <v>244</v>
      </c>
      <c r="B160" t="s">
        <v>53</v>
      </c>
      <c r="C160" t="s">
        <v>545</v>
      </c>
      <c r="D160" t="s">
        <v>546</v>
      </c>
      <c r="E160" t="s">
        <v>30</v>
      </c>
      <c r="F160" t="s">
        <v>545</v>
      </c>
      <c r="G160" t="s">
        <v>547</v>
      </c>
      <c r="H160" t="s">
        <v>30</v>
      </c>
      <c r="I160">
        <v>105107</v>
      </c>
      <c r="J160">
        <v>388</v>
      </c>
    </row>
    <row r="161" spans="1:10">
      <c r="A161" t="s">
        <v>244</v>
      </c>
      <c r="B161" t="s">
        <v>53</v>
      </c>
      <c r="C161" t="s">
        <v>548</v>
      </c>
      <c r="D161" t="s">
        <v>549</v>
      </c>
      <c r="E161" t="s">
        <v>30</v>
      </c>
      <c r="F161" t="s">
        <v>548</v>
      </c>
      <c r="G161" t="s">
        <v>550</v>
      </c>
      <c r="H161" t="s">
        <v>30</v>
      </c>
      <c r="I161">
        <v>26319</v>
      </c>
      <c r="J161">
        <v>165</v>
      </c>
    </row>
    <row r="162" spans="1:10">
      <c r="A162" t="s">
        <v>244</v>
      </c>
      <c r="B162" t="s">
        <v>53</v>
      </c>
      <c r="C162" t="s">
        <v>551</v>
      </c>
      <c r="D162" t="s">
        <v>552</v>
      </c>
      <c r="E162" t="s">
        <v>30</v>
      </c>
      <c r="F162" t="s">
        <v>551</v>
      </c>
      <c r="G162" t="s">
        <v>553</v>
      </c>
      <c r="H162" t="s">
        <v>30</v>
      </c>
      <c r="I162">
        <v>182008</v>
      </c>
      <c r="J162">
        <v>1299</v>
      </c>
    </row>
    <row r="163" spans="1:10">
      <c r="A163" t="s">
        <v>244</v>
      </c>
      <c r="B163" t="s">
        <v>53</v>
      </c>
      <c r="C163" t="s">
        <v>554</v>
      </c>
      <c r="D163" t="s">
        <v>555</v>
      </c>
      <c r="E163" t="s">
        <v>30</v>
      </c>
      <c r="F163" t="s">
        <v>554</v>
      </c>
      <c r="G163" t="s">
        <v>556</v>
      </c>
      <c r="H163" t="s">
        <v>30</v>
      </c>
      <c r="I163">
        <v>91976</v>
      </c>
      <c r="J163">
        <v>4578</v>
      </c>
    </row>
    <row r="164" spans="1:10">
      <c r="A164" t="s">
        <v>244</v>
      </c>
      <c r="B164" t="s">
        <v>53</v>
      </c>
      <c r="C164" t="s">
        <v>557</v>
      </c>
      <c r="D164" t="s">
        <v>558</v>
      </c>
      <c r="E164" t="s">
        <v>30</v>
      </c>
      <c r="F164" t="s">
        <v>557</v>
      </c>
      <c r="G164" t="s">
        <v>559</v>
      </c>
      <c r="H164" t="s">
        <v>30</v>
      </c>
      <c r="I164">
        <v>262324</v>
      </c>
      <c r="J164">
        <v>1566</v>
      </c>
    </row>
    <row r="165" spans="1:10">
      <c r="A165" t="s">
        <v>244</v>
      </c>
      <c r="B165" t="s">
        <v>53</v>
      </c>
      <c r="C165" t="s">
        <v>560</v>
      </c>
      <c r="D165" t="s">
        <v>561</v>
      </c>
      <c r="E165" t="s">
        <v>30</v>
      </c>
      <c r="F165" t="s">
        <v>560</v>
      </c>
      <c r="G165" t="s">
        <v>562</v>
      </c>
      <c r="H165" t="s">
        <v>30</v>
      </c>
      <c r="I165">
        <v>248442</v>
      </c>
      <c r="J165">
        <v>622</v>
      </c>
    </row>
    <row r="166" spans="1:10">
      <c r="A166" t="s">
        <v>244</v>
      </c>
      <c r="B166" t="s">
        <v>53</v>
      </c>
      <c r="C166" t="s">
        <v>563</v>
      </c>
      <c r="D166" t="s">
        <v>564</v>
      </c>
      <c r="E166" t="s">
        <v>30</v>
      </c>
      <c r="F166" t="s">
        <v>563</v>
      </c>
      <c r="G166" t="s">
        <v>565</v>
      </c>
      <c r="H166" t="s">
        <v>30</v>
      </c>
      <c r="I166">
        <v>205655</v>
      </c>
      <c r="J166">
        <v>1475</v>
      </c>
    </row>
    <row r="167" spans="1:10">
      <c r="A167" t="s">
        <v>244</v>
      </c>
      <c r="B167" t="s">
        <v>53</v>
      </c>
      <c r="C167" t="s">
        <v>566</v>
      </c>
      <c r="D167" t="s">
        <v>567</v>
      </c>
      <c r="E167" t="s">
        <v>30</v>
      </c>
      <c r="F167" t="s">
        <v>566</v>
      </c>
      <c r="G167" t="s">
        <v>568</v>
      </c>
      <c r="H167" t="s">
        <v>30</v>
      </c>
      <c r="I167">
        <v>134516</v>
      </c>
      <c r="J167">
        <v>5169</v>
      </c>
    </row>
    <row r="168" spans="1:10">
      <c r="A168" t="s">
        <v>244</v>
      </c>
      <c r="B168" t="s">
        <v>53</v>
      </c>
      <c r="C168" t="s">
        <v>569</v>
      </c>
      <c r="D168" t="s">
        <v>570</v>
      </c>
      <c r="E168" t="s">
        <v>30</v>
      </c>
      <c r="F168" t="s">
        <v>569</v>
      </c>
      <c r="G168" t="s">
        <v>571</v>
      </c>
      <c r="H168" t="s">
        <v>30</v>
      </c>
      <c r="I168">
        <v>96348</v>
      </c>
      <c r="J168">
        <v>4211</v>
      </c>
    </row>
    <row r="169" spans="1:10">
      <c r="A169" t="s">
        <v>572</v>
      </c>
      <c r="B169" t="s">
        <v>63</v>
      </c>
      <c r="C169" t="s">
        <v>573</v>
      </c>
      <c r="D169" t="s">
        <v>574</v>
      </c>
      <c r="E169" t="s">
        <v>30</v>
      </c>
      <c r="F169" t="s">
        <v>573</v>
      </c>
      <c r="G169" t="s">
        <v>575</v>
      </c>
      <c r="H169" t="s">
        <v>30</v>
      </c>
      <c r="I169">
        <v>1163386</v>
      </c>
      <c r="J169">
        <v>8400</v>
      </c>
    </row>
    <row r="170" spans="1:10">
      <c r="A170" t="s">
        <v>572</v>
      </c>
      <c r="B170" t="s">
        <v>63</v>
      </c>
      <c r="C170" t="s">
        <v>576</v>
      </c>
      <c r="D170" t="s">
        <v>577</v>
      </c>
      <c r="E170" t="s">
        <v>30</v>
      </c>
      <c r="F170" t="s">
        <v>576</v>
      </c>
      <c r="G170" t="s">
        <v>578</v>
      </c>
      <c r="H170" t="s">
        <v>30</v>
      </c>
      <c r="I170">
        <v>1096216</v>
      </c>
      <c r="J170">
        <v>10110</v>
      </c>
    </row>
    <row r="171" spans="1:10">
      <c r="A171" t="s">
        <v>572</v>
      </c>
      <c r="B171" t="s">
        <v>63</v>
      </c>
      <c r="C171" t="s">
        <v>579</v>
      </c>
      <c r="D171" t="s">
        <v>580</v>
      </c>
      <c r="E171" t="s">
        <v>30</v>
      </c>
      <c r="F171" t="s">
        <v>579</v>
      </c>
      <c r="G171" t="s">
        <v>581</v>
      </c>
      <c r="H171" t="s">
        <v>30</v>
      </c>
      <c r="I171">
        <v>1246551</v>
      </c>
      <c r="J171">
        <v>13525</v>
      </c>
    </row>
    <row r="172" spans="1:10">
      <c r="A172" t="s">
        <v>572</v>
      </c>
      <c r="B172" t="s">
        <v>63</v>
      </c>
      <c r="C172" t="s">
        <v>582</v>
      </c>
      <c r="D172" t="s">
        <v>583</v>
      </c>
      <c r="E172" t="s">
        <v>30</v>
      </c>
      <c r="F172" t="s">
        <v>582</v>
      </c>
      <c r="G172" t="s">
        <v>584</v>
      </c>
      <c r="H172" t="s">
        <v>30</v>
      </c>
      <c r="I172">
        <v>1491048</v>
      </c>
      <c r="J172">
        <v>8931</v>
      </c>
    </row>
    <row r="173" spans="1:10">
      <c r="A173" t="s">
        <v>572</v>
      </c>
      <c r="B173" t="s">
        <v>79</v>
      </c>
      <c r="C173" t="s">
        <v>585</v>
      </c>
      <c r="D173" t="s">
        <v>586</v>
      </c>
      <c r="E173" t="s">
        <v>12</v>
      </c>
      <c r="F173" t="s">
        <v>585</v>
      </c>
      <c r="G173" t="s">
        <v>587</v>
      </c>
      <c r="H173" t="s">
        <v>58</v>
      </c>
      <c r="I173">
        <v>8327</v>
      </c>
      <c r="J173">
        <v>35</v>
      </c>
    </row>
    <row r="174" spans="1:10">
      <c r="A174" t="s">
        <v>572</v>
      </c>
      <c r="B174" t="s">
        <v>79</v>
      </c>
      <c r="C174" t="s">
        <v>588</v>
      </c>
      <c r="D174" t="s">
        <v>589</v>
      </c>
      <c r="E174" t="s">
        <v>12</v>
      </c>
      <c r="F174" t="s">
        <v>588</v>
      </c>
      <c r="G174" t="s">
        <v>590</v>
      </c>
      <c r="H174" t="s">
        <v>58</v>
      </c>
      <c r="I174">
        <v>9804</v>
      </c>
      <c r="J174">
        <v>14</v>
      </c>
    </row>
    <row r="175" spans="1:10">
      <c r="A175" t="s">
        <v>572</v>
      </c>
      <c r="B175" t="s">
        <v>79</v>
      </c>
      <c r="C175" t="s">
        <v>591</v>
      </c>
      <c r="D175" t="s">
        <v>592</v>
      </c>
      <c r="E175" t="s">
        <v>12</v>
      </c>
      <c r="F175" t="s">
        <v>591</v>
      </c>
      <c r="G175" t="s">
        <v>593</v>
      </c>
      <c r="H175" t="s">
        <v>58</v>
      </c>
      <c r="I175">
        <v>102456</v>
      </c>
      <c r="J175">
        <v>1450</v>
      </c>
    </row>
    <row r="176" spans="1:10">
      <c r="A176" t="s">
        <v>572</v>
      </c>
      <c r="B176" t="s">
        <v>79</v>
      </c>
      <c r="C176" t="s">
        <v>594</v>
      </c>
      <c r="D176" t="s">
        <v>595</v>
      </c>
      <c r="E176" t="s">
        <v>12</v>
      </c>
      <c r="F176" t="s">
        <v>594</v>
      </c>
      <c r="G176" t="s">
        <v>596</v>
      </c>
      <c r="H176" t="s">
        <v>58</v>
      </c>
      <c r="I176">
        <v>135924</v>
      </c>
      <c r="J176">
        <v>1441</v>
      </c>
    </row>
    <row r="177" spans="1:10">
      <c r="A177" t="s">
        <v>572</v>
      </c>
      <c r="B177" t="s">
        <v>79</v>
      </c>
      <c r="C177" t="s">
        <v>597</v>
      </c>
      <c r="D177" t="s">
        <v>598</v>
      </c>
      <c r="E177" t="s">
        <v>12</v>
      </c>
      <c r="F177" t="s">
        <v>597</v>
      </c>
      <c r="G177" t="s">
        <v>599</v>
      </c>
      <c r="H177" t="s">
        <v>58</v>
      </c>
      <c r="I177">
        <v>41972</v>
      </c>
      <c r="J177">
        <v>1371</v>
      </c>
    </row>
    <row r="178" spans="1:10">
      <c r="A178" t="s">
        <v>572</v>
      </c>
      <c r="B178" t="s">
        <v>79</v>
      </c>
      <c r="C178" t="s">
        <v>600</v>
      </c>
      <c r="D178" t="s">
        <v>601</v>
      </c>
      <c r="E178" t="s">
        <v>12</v>
      </c>
      <c r="F178" t="s">
        <v>600</v>
      </c>
      <c r="G178" t="s">
        <v>602</v>
      </c>
      <c r="H178" t="s">
        <v>58</v>
      </c>
      <c r="I178">
        <v>6705</v>
      </c>
      <c r="J178">
        <v>32</v>
      </c>
    </row>
    <row r="179" spans="1:10">
      <c r="A179" t="s">
        <v>572</v>
      </c>
      <c r="B179" t="s">
        <v>79</v>
      </c>
      <c r="C179" t="s">
        <v>603</v>
      </c>
      <c r="D179" t="s">
        <v>604</v>
      </c>
      <c r="E179" t="s">
        <v>12</v>
      </c>
      <c r="F179" t="s">
        <v>603</v>
      </c>
      <c r="G179" t="s">
        <v>605</v>
      </c>
      <c r="H179" t="s">
        <v>58</v>
      </c>
      <c r="I179">
        <v>7507</v>
      </c>
      <c r="J179">
        <v>12</v>
      </c>
    </row>
    <row r="180" spans="1:10">
      <c r="A180" t="s">
        <v>572</v>
      </c>
      <c r="B180" t="s">
        <v>79</v>
      </c>
      <c r="C180" t="s">
        <v>606</v>
      </c>
      <c r="D180" t="s">
        <v>607</v>
      </c>
      <c r="E180" t="s">
        <v>12</v>
      </c>
      <c r="F180" t="s">
        <v>606</v>
      </c>
      <c r="G180" t="s">
        <v>608</v>
      </c>
      <c r="H180" t="s">
        <v>58</v>
      </c>
      <c r="I180">
        <v>101150</v>
      </c>
      <c r="J180">
        <v>1494</v>
      </c>
    </row>
    <row r="181" spans="1:10">
      <c r="A181" t="s">
        <v>572</v>
      </c>
      <c r="B181" t="s">
        <v>79</v>
      </c>
      <c r="C181" t="s">
        <v>609</v>
      </c>
      <c r="D181" t="s">
        <v>610</v>
      </c>
      <c r="E181" t="s">
        <v>12</v>
      </c>
      <c r="F181" t="s">
        <v>609</v>
      </c>
      <c r="G181" t="s">
        <v>611</v>
      </c>
      <c r="H181" t="s">
        <v>58</v>
      </c>
      <c r="I181">
        <v>113138</v>
      </c>
      <c r="J181">
        <v>1340</v>
      </c>
    </row>
    <row r="182" spans="1:10">
      <c r="A182" t="s">
        <v>572</v>
      </c>
      <c r="B182" t="s">
        <v>79</v>
      </c>
      <c r="C182" t="s">
        <v>612</v>
      </c>
      <c r="D182" t="s">
        <v>613</v>
      </c>
      <c r="E182" t="s">
        <v>12</v>
      </c>
      <c r="F182" t="s">
        <v>612</v>
      </c>
      <c r="G182" t="s">
        <v>614</v>
      </c>
      <c r="H182" t="s">
        <v>58</v>
      </c>
      <c r="I182">
        <v>37200</v>
      </c>
      <c r="J182">
        <v>1362</v>
      </c>
    </row>
    <row r="183" spans="1:10">
      <c r="A183" t="s">
        <v>572</v>
      </c>
      <c r="B183" t="s">
        <v>79</v>
      </c>
      <c r="C183" t="s">
        <v>615</v>
      </c>
      <c r="D183" t="s">
        <v>616</v>
      </c>
      <c r="E183" t="s">
        <v>12</v>
      </c>
      <c r="F183" t="s">
        <v>615</v>
      </c>
      <c r="G183" t="s">
        <v>617</v>
      </c>
      <c r="H183" t="s">
        <v>58</v>
      </c>
      <c r="I183">
        <v>4433</v>
      </c>
      <c r="J183">
        <v>23</v>
      </c>
    </row>
    <row r="184" spans="1:10">
      <c r="A184" t="s">
        <v>572</v>
      </c>
      <c r="B184" t="s">
        <v>79</v>
      </c>
      <c r="C184" t="s">
        <v>618</v>
      </c>
      <c r="D184" t="s">
        <v>619</v>
      </c>
      <c r="E184" t="s">
        <v>12</v>
      </c>
      <c r="F184" t="s">
        <v>618</v>
      </c>
      <c r="G184" t="s">
        <v>620</v>
      </c>
      <c r="H184" t="s">
        <v>58</v>
      </c>
      <c r="I184">
        <v>3395</v>
      </c>
      <c r="J184">
        <v>2</v>
      </c>
    </row>
    <row r="185" spans="1:10">
      <c r="A185" t="s">
        <v>572</v>
      </c>
      <c r="B185" t="s">
        <v>79</v>
      </c>
      <c r="C185" t="s">
        <v>621</v>
      </c>
      <c r="D185" t="s">
        <v>622</v>
      </c>
      <c r="E185" t="s">
        <v>12</v>
      </c>
      <c r="F185" t="s">
        <v>621</v>
      </c>
      <c r="G185" t="s">
        <v>623</v>
      </c>
      <c r="H185" t="s">
        <v>58</v>
      </c>
      <c r="I185">
        <v>62253</v>
      </c>
      <c r="J185">
        <v>944</v>
      </c>
    </row>
    <row r="186" spans="1:10">
      <c r="A186" t="s">
        <v>572</v>
      </c>
      <c r="B186" t="s">
        <v>79</v>
      </c>
      <c r="C186" t="s">
        <v>624</v>
      </c>
      <c r="D186" t="s">
        <v>625</v>
      </c>
      <c r="E186" t="s">
        <v>12</v>
      </c>
      <c r="F186" t="s">
        <v>624</v>
      </c>
      <c r="G186" t="s">
        <v>626</v>
      </c>
      <c r="H186" t="s">
        <v>58</v>
      </c>
      <c r="I186">
        <v>86624</v>
      </c>
      <c r="J186">
        <v>852</v>
      </c>
    </row>
    <row r="187" spans="1:10">
      <c r="A187" t="s">
        <v>572</v>
      </c>
      <c r="B187" t="s">
        <v>79</v>
      </c>
      <c r="C187" t="s">
        <v>627</v>
      </c>
      <c r="D187" t="s">
        <v>628</v>
      </c>
      <c r="E187" t="s">
        <v>12</v>
      </c>
      <c r="F187" t="s">
        <v>627</v>
      </c>
      <c r="G187" t="s">
        <v>629</v>
      </c>
      <c r="H187" t="s">
        <v>58</v>
      </c>
      <c r="I187">
        <v>25680</v>
      </c>
      <c r="J187">
        <v>915</v>
      </c>
    </row>
    <row r="188" spans="1:10">
      <c r="A188" t="s">
        <v>572</v>
      </c>
      <c r="B188" t="s">
        <v>88</v>
      </c>
      <c r="C188" t="s">
        <v>630</v>
      </c>
      <c r="D188" t="s">
        <v>631</v>
      </c>
      <c r="E188" t="s">
        <v>12</v>
      </c>
      <c r="F188" t="s">
        <v>632</v>
      </c>
      <c r="G188" t="s">
        <v>633</v>
      </c>
      <c r="H188" t="s">
        <v>58</v>
      </c>
      <c r="I188">
        <v>3</v>
      </c>
      <c r="J188">
        <v>1</v>
      </c>
    </row>
    <row r="189" spans="1:10">
      <c r="A189" t="s">
        <v>572</v>
      </c>
      <c r="B189" t="s">
        <v>88</v>
      </c>
      <c r="C189" t="s">
        <v>634</v>
      </c>
      <c r="D189" t="s">
        <v>635</v>
      </c>
      <c r="E189" t="s">
        <v>11</v>
      </c>
      <c r="F189" t="s">
        <v>636</v>
      </c>
      <c r="G189" t="s">
        <v>637</v>
      </c>
      <c r="H189" t="s">
        <v>58</v>
      </c>
      <c r="I189">
        <v>1</v>
      </c>
      <c r="J189">
        <v>1</v>
      </c>
    </row>
    <row r="190" spans="1:10">
      <c r="A190" t="s">
        <v>572</v>
      </c>
      <c r="B190" t="s">
        <v>88</v>
      </c>
      <c r="C190" t="s">
        <v>634</v>
      </c>
      <c r="D190" t="s">
        <v>635</v>
      </c>
      <c r="E190" t="s">
        <v>12</v>
      </c>
      <c r="F190" t="s">
        <v>632</v>
      </c>
      <c r="G190" t="s">
        <v>638</v>
      </c>
      <c r="H190" t="s">
        <v>58</v>
      </c>
      <c r="I190">
        <v>10</v>
      </c>
      <c r="J190">
        <v>3</v>
      </c>
    </row>
    <row r="191" spans="1:10">
      <c r="A191" t="s">
        <v>572</v>
      </c>
      <c r="B191" t="s">
        <v>88</v>
      </c>
      <c r="C191" t="s">
        <v>639</v>
      </c>
      <c r="D191" t="s">
        <v>640</v>
      </c>
      <c r="E191" t="s">
        <v>12</v>
      </c>
      <c r="F191" t="s">
        <v>632</v>
      </c>
      <c r="G191" t="s">
        <v>641</v>
      </c>
      <c r="H191" t="s">
        <v>58</v>
      </c>
      <c r="I191">
        <v>1</v>
      </c>
      <c r="J191">
        <v>0</v>
      </c>
    </row>
    <row r="192" spans="1:10">
      <c r="A192" t="s">
        <v>572</v>
      </c>
      <c r="B192" t="s">
        <v>88</v>
      </c>
      <c r="C192" t="s">
        <v>642</v>
      </c>
      <c r="D192" t="s">
        <v>643</v>
      </c>
      <c r="E192" t="s">
        <v>11</v>
      </c>
      <c r="F192" t="s">
        <v>80</v>
      </c>
      <c r="G192" t="s">
        <v>644</v>
      </c>
      <c r="H192" t="s">
        <v>58</v>
      </c>
      <c r="I192">
        <v>1</v>
      </c>
      <c r="J192">
        <v>1</v>
      </c>
    </row>
    <row r="193" spans="1:10">
      <c r="A193" t="s">
        <v>572</v>
      </c>
      <c r="B193" t="s">
        <v>88</v>
      </c>
      <c r="C193" t="s">
        <v>645</v>
      </c>
      <c r="D193" t="s">
        <v>646</v>
      </c>
      <c r="E193" t="s">
        <v>12</v>
      </c>
      <c r="F193" t="s">
        <v>632</v>
      </c>
      <c r="G193" t="s">
        <v>647</v>
      </c>
      <c r="H193" t="s">
        <v>58</v>
      </c>
      <c r="I193">
        <v>3</v>
      </c>
      <c r="J193">
        <v>0</v>
      </c>
    </row>
    <row r="194" spans="1:10">
      <c r="A194" t="s">
        <v>648</v>
      </c>
      <c r="B194" t="s">
        <v>53</v>
      </c>
      <c r="C194" t="s">
        <v>649</v>
      </c>
      <c r="D194" t="s">
        <v>650</v>
      </c>
      <c r="E194" t="s">
        <v>30</v>
      </c>
      <c r="F194" t="s">
        <v>649</v>
      </c>
      <c r="G194" t="s">
        <v>651</v>
      </c>
      <c r="H194" t="s">
        <v>30</v>
      </c>
      <c r="I194">
        <v>0</v>
      </c>
      <c r="J194">
        <v>1</v>
      </c>
    </row>
    <row r="195" spans="1:10">
      <c r="A195" t="s">
        <v>648</v>
      </c>
      <c r="B195" t="s">
        <v>53</v>
      </c>
      <c r="C195" t="s">
        <v>652</v>
      </c>
      <c r="D195" t="s">
        <v>653</v>
      </c>
      <c r="E195" t="s">
        <v>30</v>
      </c>
      <c r="F195" t="s">
        <v>652</v>
      </c>
      <c r="G195" t="s">
        <v>654</v>
      </c>
      <c r="H195" t="s">
        <v>30</v>
      </c>
      <c r="I195">
        <v>0</v>
      </c>
      <c r="J195">
        <v>1</v>
      </c>
    </row>
    <row r="196" spans="1:10">
      <c r="A196" t="s">
        <v>655</v>
      </c>
      <c r="B196" t="s">
        <v>53</v>
      </c>
      <c r="C196" t="s">
        <v>656</v>
      </c>
      <c r="D196" t="s">
        <v>657</v>
      </c>
      <c r="E196" t="s">
        <v>30</v>
      </c>
      <c r="F196" t="s">
        <v>656</v>
      </c>
      <c r="G196" t="s">
        <v>658</v>
      </c>
      <c r="H196" t="s">
        <v>30</v>
      </c>
      <c r="I196">
        <v>1003636</v>
      </c>
      <c r="J196">
        <v>9678</v>
      </c>
    </row>
    <row r="197" spans="1:10">
      <c r="A197" t="s">
        <v>655</v>
      </c>
      <c r="B197" t="s">
        <v>53</v>
      </c>
      <c r="C197" t="s">
        <v>659</v>
      </c>
      <c r="D197" t="s">
        <v>660</v>
      </c>
      <c r="E197" t="s">
        <v>30</v>
      </c>
      <c r="F197" t="s">
        <v>659</v>
      </c>
      <c r="G197" t="s">
        <v>661</v>
      </c>
      <c r="H197" t="s">
        <v>30</v>
      </c>
      <c r="I197">
        <v>704309</v>
      </c>
      <c r="J197">
        <v>5829</v>
      </c>
    </row>
    <row r="198" spans="1:10">
      <c r="A198" t="s">
        <v>655</v>
      </c>
      <c r="B198" t="s">
        <v>53</v>
      </c>
      <c r="C198" t="s">
        <v>662</v>
      </c>
      <c r="D198" t="s">
        <v>663</v>
      </c>
      <c r="E198" t="s">
        <v>30</v>
      </c>
      <c r="F198" t="s">
        <v>662</v>
      </c>
      <c r="G198" t="s">
        <v>664</v>
      </c>
      <c r="H198" t="s">
        <v>30</v>
      </c>
      <c r="I198">
        <v>252450</v>
      </c>
      <c r="J198">
        <v>3453</v>
      </c>
    </row>
    <row r="199" spans="1:10">
      <c r="A199" t="s">
        <v>655</v>
      </c>
      <c r="B199" t="s">
        <v>53</v>
      </c>
      <c r="C199" t="s">
        <v>665</v>
      </c>
      <c r="D199" t="s">
        <v>666</v>
      </c>
      <c r="E199" t="s">
        <v>30</v>
      </c>
      <c r="F199" t="s">
        <v>665</v>
      </c>
      <c r="G199" t="s">
        <v>667</v>
      </c>
      <c r="H199" t="s">
        <v>30</v>
      </c>
      <c r="I199">
        <v>1177748</v>
      </c>
      <c r="J199">
        <v>9531</v>
      </c>
    </row>
    <row r="200" spans="1:10">
      <c r="A200" t="s">
        <v>668</v>
      </c>
      <c r="B200" t="s">
        <v>63</v>
      </c>
      <c r="C200" t="s">
        <v>669</v>
      </c>
      <c r="D200" t="s">
        <v>670</v>
      </c>
      <c r="E200" t="s">
        <v>30</v>
      </c>
      <c r="F200" t="s">
        <v>669</v>
      </c>
      <c r="G200" t="s">
        <v>671</v>
      </c>
      <c r="H200" t="s">
        <v>30</v>
      </c>
      <c r="I200">
        <v>609751</v>
      </c>
      <c r="J200">
        <v>13128</v>
      </c>
    </row>
    <row r="201" spans="1:10">
      <c r="A201" t="s">
        <v>668</v>
      </c>
      <c r="B201" t="s">
        <v>79</v>
      </c>
      <c r="C201" t="s">
        <v>672</v>
      </c>
      <c r="D201" t="s">
        <v>673</v>
      </c>
      <c r="E201" t="s">
        <v>213</v>
      </c>
      <c r="F201" t="s">
        <v>672</v>
      </c>
      <c r="G201" t="s">
        <v>674</v>
      </c>
      <c r="H201" t="s">
        <v>213</v>
      </c>
      <c r="I201">
        <v>1</v>
      </c>
      <c r="J201">
        <v>1</v>
      </c>
    </row>
    <row r="202" spans="1:10">
      <c r="A202" t="s">
        <v>668</v>
      </c>
      <c r="B202" t="s">
        <v>79</v>
      </c>
      <c r="C202" t="s">
        <v>675</v>
      </c>
      <c r="D202" t="s">
        <v>676</v>
      </c>
      <c r="E202" t="s">
        <v>213</v>
      </c>
      <c r="F202" t="s">
        <v>675</v>
      </c>
      <c r="G202" t="s">
        <v>677</v>
      </c>
      <c r="H202" t="s">
        <v>213</v>
      </c>
      <c r="I202">
        <v>2</v>
      </c>
      <c r="J202">
        <v>1</v>
      </c>
    </row>
    <row r="203" spans="1:10">
      <c r="A203" t="s">
        <v>668</v>
      </c>
      <c r="B203" t="s">
        <v>79</v>
      </c>
      <c r="C203" t="s">
        <v>678</v>
      </c>
      <c r="D203" t="s">
        <v>679</v>
      </c>
      <c r="E203" t="s">
        <v>30</v>
      </c>
      <c r="F203" t="s">
        <v>680</v>
      </c>
      <c r="G203" t="s">
        <v>681</v>
      </c>
      <c r="H203" t="s">
        <v>30</v>
      </c>
      <c r="I203">
        <v>0</v>
      </c>
      <c r="J203">
        <v>2</v>
      </c>
    </row>
    <row r="204" spans="1:10">
      <c r="A204" t="s">
        <v>668</v>
      </c>
      <c r="B204" t="s">
        <v>53</v>
      </c>
      <c r="C204" t="s">
        <v>682</v>
      </c>
      <c r="D204" t="s">
        <v>683</v>
      </c>
      <c r="E204" t="s">
        <v>30</v>
      </c>
      <c r="F204" t="s">
        <v>682</v>
      </c>
      <c r="G204" t="s">
        <v>684</v>
      </c>
      <c r="H204" t="s">
        <v>30</v>
      </c>
      <c r="I204">
        <v>1087575</v>
      </c>
      <c r="J204">
        <v>848</v>
      </c>
    </row>
    <row r="205" spans="1:10">
      <c r="A205" t="s">
        <v>668</v>
      </c>
      <c r="B205" t="s">
        <v>53</v>
      </c>
      <c r="C205" t="s">
        <v>685</v>
      </c>
      <c r="D205" t="s">
        <v>686</v>
      </c>
      <c r="E205" t="s">
        <v>30</v>
      </c>
      <c r="F205" t="s">
        <v>685</v>
      </c>
      <c r="G205" t="s">
        <v>687</v>
      </c>
      <c r="H205" t="s">
        <v>30</v>
      </c>
      <c r="I205">
        <v>4</v>
      </c>
      <c r="J205">
        <v>0</v>
      </c>
    </row>
    <row r="206" spans="1:10">
      <c r="A206" t="s">
        <v>668</v>
      </c>
      <c r="B206" t="s">
        <v>53</v>
      </c>
      <c r="C206" t="s">
        <v>688</v>
      </c>
      <c r="D206" t="s">
        <v>689</v>
      </c>
      <c r="E206" t="s">
        <v>30</v>
      </c>
      <c r="F206" t="s">
        <v>688</v>
      </c>
      <c r="G206" t="s">
        <v>690</v>
      </c>
      <c r="H206" t="s">
        <v>30</v>
      </c>
      <c r="I206">
        <v>5</v>
      </c>
      <c r="J206">
        <v>0</v>
      </c>
    </row>
    <row r="207" spans="1:10">
      <c r="A207" t="s">
        <v>668</v>
      </c>
      <c r="B207" t="s">
        <v>53</v>
      </c>
      <c r="C207" t="s">
        <v>691</v>
      </c>
      <c r="D207" t="s">
        <v>692</v>
      </c>
      <c r="E207" t="s">
        <v>30</v>
      </c>
      <c r="F207" t="s">
        <v>691</v>
      </c>
      <c r="G207" t="s">
        <v>693</v>
      </c>
      <c r="H207" t="s">
        <v>30</v>
      </c>
      <c r="I207">
        <v>5</v>
      </c>
      <c r="J207">
        <v>0</v>
      </c>
    </row>
    <row r="208" spans="1:10">
      <c r="A208" t="s">
        <v>668</v>
      </c>
      <c r="B208" t="s">
        <v>53</v>
      </c>
      <c r="C208" t="s">
        <v>694</v>
      </c>
      <c r="D208" t="s">
        <v>695</v>
      </c>
      <c r="E208" t="s">
        <v>30</v>
      </c>
      <c r="F208" t="s">
        <v>694</v>
      </c>
      <c r="G208" t="s">
        <v>696</v>
      </c>
      <c r="H208" t="s">
        <v>30</v>
      </c>
      <c r="I208">
        <v>3</v>
      </c>
      <c r="J208">
        <v>0</v>
      </c>
    </row>
    <row r="209" spans="1:10">
      <c r="A209" t="s">
        <v>668</v>
      </c>
      <c r="B209" t="s">
        <v>53</v>
      </c>
      <c r="C209" t="s">
        <v>697</v>
      </c>
      <c r="D209" t="s">
        <v>698</v>
      </c>
      <c r="E209" t="s">
        <v>30</v>
      </c>
      <c r="F209" t="s">
        <v>697</v>
      </c>
      <c r="G209" t="s">
        <v>699</v>
      </c>
      <c r="H209" t="s">
        <v>30</v>
      </c>
      <c r="I209">
        <v>9</v>
      </c>
      <c r="J209">
        <v>0</v>
      </c>
    </row>
    <row r="210" spans="1:10">
      <c r="A210" t="s">
        <v>668</v>
      </c>
      <c r="B210" t="s">
        <v>53</v>
      </c>
      <c r="C210" t="s">
        <v>700</v>
      </c>
      <c r="D210" t="s">
        <v>701</v>
      </c>
      <c r="E210" t="s">
        <v>30</v>
      </c>
      <c r="F210" t="s">
        <v>700</v>
      </c>
      <c r="G210" t="s">
        <v>702</v>
      </c>
      <c r="H210" t="s">
        <v>30</v>
      </c>
      <c r="I210">
        <v>2</v>
      </c>
      <c r="J210">
        <v>0</v>
      </c>
    </row>
    <row r="211" spans="1:10">
      <c r="A211" t="s">
        <v>668</v>
      </c>
      <c r="B211" t="s">
        <v>53</v>
      </c>
      <c r="C211" t="s">
        <v>703</v>
      </c>
      <c r="D211" t="s">
        <v>704</v>
      </c>
      <c r="E211" t="s">
        <v>30</v>
      </c>
      <c r="F211" t="s">
        <v>703</v>
      </c>
      <c r="G211" t="s">
        <v>705</v>
      </c>
      <c r="H211" t="s">
        <v>30</v>
      </c>
      <c r="I211">
        <v>8</v>
      </c>
      <c r="J211">
        <v>0</v>
      </c>
    </row>
    <row r="212" spans="1:10">
      <c r="A212" t="s">
        <v>668</v>
      </c>
      <c r="B212" t="s">
        <v>53</v>
      </c>
      <c r="C212" t="s">
        <v>706</v>
      </c>
      <c r="D212" t="s">
        <v>707</v>
      </c>
      <c r="E212" t="s">
        <v>30</v>
      </c>
      <c r="F212" t="s">
        <v>706</v>
      </c>
      <c r="G212" t="s">
        <v>708</v>
      </c>
      <c r="H212" t="s">
        <v>30</v>
      </c>
      <c r="I212">
        <v>8</v>
      </c>
      <c r="J212">
        <v>0</v>
      </c>
    </row>
    <row r="213" spans="1:10">
      <c r="A213" t="s">
        <v>668</v>
      </c>
      <c r="B213" t="s">
        <v>53</v>
      </c>
      <c r="C213" t="s">
        <v>709</v>
      </c>
      <c r="D213" t="s">
        <v>710</v>
      </c>
      <c r="E213" t="s">
        <v>30</v>
      </c>
      <c r="F213" t="s">
        <v>709</v>
      </c>
      <c r="G213" t="s">
        <v>711</v>
      </c>
      <c r="H213" t="s">
        <v>30</v>
      </c>
      <c r="I213">
        <v>10</v>
      </c>
      <c r="J213">
        <v>0</v>
      </c>
    </row>
    <row r="214" spans="1:10">
      <c r="A214" t="s">
        <v>668</v>
      </c>
      <c r="B214" t="s">
        <v>53</v>
      </c>
      <c r="C214" t="s">
        <v>712</v>
      </c>
      <c r="D214" t="s">
        <v>713</v>
      </c>
      <c r="E214" t="s">
        <v>30</v>
      </c>
      <c r="F214" t="s">
        <v>712</v>
      </c>
      <c r="G214" t="s">
        <v>714</v>
      </c>
      <c r="H214" t="s">
        <v>30</v>
      </c>
      <c r="I214">
        <v>6</v>
      </c>
      <c r="J214">
        <v>1</v>
      </c>
    </row>
    <row r="215" spans="1:10">
      <c r="A215" t="s">
        <v>715</v>
      </c>
      <c r="B215" t="s">
        <v>79</v>
      </c>
      <c r="C215" t="s">
        <v>678</v>
      </c>
      <c r="D215" t="s">
        <v>716</v>
      </c>
      <c r="E215" t="s">
        <v>30</v>
      </c>
      <c r="F215" t="s">
        <v>717</v>
      </c>
      <c r="G215" t="s">
        <v>718</v>
      </c>
      <c r="H215" t="s">
        <v>30</v>
      </c>
      <c r="I215">
        <v>0</v>
      </c>
      <c r="J215">
        <v>1</v>
      </c>
    </row>
    <row r="216" spans="1:10">
      <c r="A216" t="s">
        <v>719</v>
      </c>
      <c r="B216" t="s">
        <v>79</v>
      </c>
      <c r="C216" t="s">
        <v>678</v>
      </c>
      <c r="D216" t="s">
        <v>720</v>
      </c>
      <c r="E216" t="s">
        <v>30</v>
      </c>
      <c r="F216" t="s">
        <v>721</v>
      </c>
      <c r="G216" t="s">
        <v>722</v>
      </c>
      <c r="H216" t="s">
        <v>30</v>
      </c>
      <c r="I216">
        <v>0</v>
      </c>
      <c r="J216">
        <v>2</v>
      </c>
    </row>
    <row r="217" spans="1:10">
      <c r="A217" t="s">
        <v>723</v>
      </c>
      <c r="B217" t="s">
        <v>724</v>
      </c>
      <c r="C217" t="s">
        <v>725</v>
      </c>
      <c r="D217" t="s">
        <v>726</v>
      </c>
      <c r="E217" t="s">
        <v>30</v>
      </c>
      <c r="F217" t="s">
        <v>725</v>
      </c>
      <c r="G217" t="s">
        <v>727</v>
      </c>
      <c r="H217" t="s">
        <v>30</v>
      </c>
      <c r="I217">
        <v>2512534</v>
      </c>
      <c r="J217">
        <v>4076</v>
      </c>
    </row>
    <row r="218" spans="1:10">
      <c r="A218" t="s">
        <v>723</v>
      </c>
      <c r="B218" t="s">
        <v>728</v>
      </c>
      <c r="C218" t="s">
        <v>729</v>
      </c>
      <c r="D218" t="s">
        <v>730</v>
      </c>
      <c r="E218" t="s">
        <v>30</v>
      </c>
      <c r="F218" t="s">
        <v>729</v>
      </c>
      <c r="G218" t="s">
        <v>731</v>
      </c>
      <c r="H218" t="s">
        <v>30</v>
      </c>
      <c r="I218">
        <v>1293</v>
      </c>
      <c r="J218">
        <v>37</v>
      </c>
    </row>
    <row r="219" spans="1:10">
      <c r="A219" t="s">
        <v>723</v>
      </c>
      <c r="B219" t="s">
        <v>728</v>
      </c>
      <c r="C219" t="s">
        <v>732</v>
      </c>
      <c r="D219" t="s">
        <v>733</v>
      </c>
      <c r="E219" t="s">
        <v>30</v>
      </c>
      <c r="F219" t="s">
        <v>732</v>
      </c>
      <c r="G219" t="s">
        <v>734</v>
      </c>
      <c r="H219" t="s">
        <v>30</v>
      </c>
      <c r="I219">
        <v>67</v>
      </c>
      <c r="J219">
        <v>4</v>
      </c>
    </row>
    <row r="220" spans="1:10">
      <c r="A220" t="s">
        <v>723</v>
      </c>
      <c r="B220" t="s">
        <v>728</v>
      </c>
      <c r="C220" t="s">
        <v>735</v>
      </c>
      <c r="D220" t="s">
        <v>736</v>
      </c>
      <c r="E220" t="s">
        <v>30</v>
      </c>
      <c r="F220" t="s">
        <v>735</v>
      </c>
      <c r="G220" t="s">
        <v>737</v>
      </c>
      <c r="H220" t="s">
        <v>30</v>
      </c>
      <c r="I220">
        <v>90</v>
      </c>
      <c r="J220">
        <v>5</v>
      </c>
    </row>
    <row r="221" spans="1:10">
      <c r="A221" t="s">
        <v>723</v>
      </c>
      <c r="B221" t="s">
        <v>728</v>
      </c>
      <c r="C221" t="s">
        <v>738</v>
      </c>
      <c r="D221" t="s">
        <v>739</v>
      </c>
      <c r="E221" t="s">
        <v>30</v>
      </c>
      <c r="F221" t="s">
        <v>738</v>
      </c>
      <c r="G221" t="s">
        <v>740</v>
      </c>
      <c r="H221" t="s">
        <v>30</v>
      </c>
      <c r="I221">
        <v>9</v>
      </c>
      <c r="J221">
        <v>2</v>
      </c>
    </row>
    <row r="222" spans="1:10">
      <c r="A222" t="s">
        <v>723</v>
      </c>
      <c r="B222" t="s">
        <v>728</v>
      </c>
      <c r="C222" t="s">
        <v>741</v>
      </c>
      <c r="D222" t="s">
        <v>742</v>
      </c>
      <c r="E222" t="s">
        <v>30</v>
      </c>
      <c r="F222" t="s">
        <v>741</v>
      </c>
      <c r="G222" t="s">
        <v>743</v>
      </c>
      <c r="H222" t="s">
        <v>30</v>
      </c>
      <c r="I222">
        <v>1978</v>
      </c>
      <c r="J222">
        <v>13</v>
      </c>
    </row>
  </sheetData>
  <autoFilter ref="A1:J2" xr:uid="{00000000-0009-0000-0000-000000000000}"/>
  <conditionalFormatting sqref="C1:C2">
    <cfRule type="duplicateValues" dxfId="2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9" sqref="C9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1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6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20" t="s">
        <v>44</v>
      </c>
      <c r="B21" t="s">
        <v>24</v>
      </c>
    </row>
    <row r="22" spans="1:2">
      <c r="A22" s="20" t="s">
        <v>45</v>
      </c>
      <c r="B22" t="s">
        <v>24</v>
      </c>
    </row>
    <row r="23" spans="1:2">
      <c r="A23" s="20" t="s">
        <v>43</v>
      </c>
    </row>
    <row r="24" spans="1:2">
      <c r="A24" s="26" t="s">
        <v>51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D1" zoomScaleNormal="100" workbookViewId="0">
      <selection activeCell="K2" sqref="K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280</v>
      </c>
      <c r="J2">
        <f t="shared" ref="J2:J65" si="9">bd_clicks</f>
        <v>249</v>
      </c>
      <c r="K2" s="4">
        <f t="shared" ref="K2:K65" si="10">VLOOKUP(E2,tabela,2,FALSE)</f>
        <v>3.5000000000000001E-3</v>
      </c>
      <c r="L2">
        <f t="shared" ref="L2:L43" si="11">VLOOKUP(E2,tabela,3,FALSE)</f>
        <v>2.5000000000000001E-2</v>
      </c>
      <c r="M2" s="4">
        <f t="shared" ref="M2:M34" si="12">IF(E2="Dynamic Click",J2*K2,K2*$I2/1000)</f>
        <v>0.87150000000000005</v>
      </c>
      <c r="N2" s="4">
        <f>IF(E2="Dynamic Click",J2*L2,L2*$I2/1000)</f>
        <v>6.2250000000000005</v>
      </c>
    </row>
    <row r="3" spans="1:14">
      <c r="A3" t="str">
        <f t="shared" si="0"/>
        <v>201907:almapbbdo:alp_pegn:display:alcance:dcm:todos</v>
      </c>
      <c r="B3" t="str">
        <f t="shared" si="1"/>
        <v>BR Globo</v>
      </c>
      <c r="C3" t="str">
        <f t="shared" si="2"/>
        <v>jul19:400x300:globo.com:home_e_internas:whitelist:abc_as_25-54_anos__segmentado:flash:awareness:alp_pegn:patrocinio</v>
      </c>
      <c r="D3" t="str">
        <f t="shared" si="3"/>
        <v>252023836</v>
      </c>
      <c r="E3" t="str">
        <f t="shared" si="4"/>
        <v>Dynamic Click</v>
      </c>
      <c r="F3" t="str">
        <f t="shared" si="5"/>
        <v>jul19:400x300:globo.com:home_e_internas:whitelist:abc_as_25-54_anos__segmentado:flash:awareness:alp_pegn:patrocinio</v>
      </c>
      <c r="G3" t="str">
        <f t="shared" si="6"/>
        <v>448173136</v>
      </c>
      <c r="H3" t="str">
        <f t="shared" si="7"/>
        <v>Tracking</v>
      </c>
      <c r="I3">
        <f t="shared" si="8"/>
        <v>0</v>
      </c>
      <c r="J3">
        <f t="shared" si="9"/>
        <v>627</v>
      </c>
      <c r="K3" s="4">
        <f t="shared" si="10"/>
        <v>3.5000000000000001E-3</v>
      </c>
      <c r="L3">
        <f t="shared" si="11"/>
        <v>2.5000000000000001E-2</v>
      </c>
      <c r="M3" s="4">
        <f t="shared" si="12"/>
        <v>2.1945000000000001</v>
      </c>
      <c r="N3" s="4">
        <f t="shared" ref="N3:N34" si="13">IF(E3="Dynamic Click",J3*L3,L3*$I3/1000)</f>
        <v>15.675000000000001</v>
      </c>
    </row>
    <row r="4" spans="1:14">
      <c r="A4" t="str">
        <f t="shared" si="0"/>
        <v>201907:almapbbdo:alp_pegn:display:alcance:dcm:todos</v>
      </c>
      <c r="B4" t="str">
        <f t="shared" si="1"/>
        <v>BR Globo</v>
      </c>
      <c r="C4" t="str">
        <f t="shared" si="2"/>
        <v>jul19:400x300:globo.com:home_e_internas:whitelist:abc_as_25-54_anos__segmentado:zip:awareness:alp_pegn:patrocinio</v>
      </c>
      <c r="D4" t="str">
        <f t="shared" si="3"/>
        <v>251696246</v>
      </c>
      <c r="E4" t="str">
        <f t="shared" si="4"/>
        <v>Dynamic Click</v>
      </c>
      <c r="F4" t="str">
        <f t="shared" si="5"/>
        <v>jul19:400x300:globo.com:home_e_internas:whitelist:abc_as_25-54_anos__segmentado:zip:awareness:alp_pegn:patrocinio</v>
      </c>
      <c r="G4" t="str">
        <f t="shared" si="6"/>
        <v>448029576</v>
      </c>
      <c r="H4" t="str">
        <f t="shared" si="7"/>
        <v>Tracking</v>
      </c>
      <c r="I4">
        <f t="shared" si="8"/>
        <v>5327</v>
      </c>
      <c r="J4">
        <f t="shared" si="9"/>
        <v>59</v>
      </c>
      <c r="K4" s="4">
        <f t="shared" si="10"/>
        <v>3.5000000000000001E-3</v>
      </c>
      <c r="L4">
        <f t="shared" si="11"/>
        <v>2.5000000000000001E-2</v>
      </c>
      <c r="M4" s="4">
        <f t="shared" si="12"/>
        <v>0.20650000000000002</v>
      </c>
      <c r="N4" s="4">
        <f t="shared" si="13"/>
        <v>1.4750000000000001</v>
      </c>
    </row>
    <row r="5" spans="1:14">
      <c r="A5" t="str">
        <f t="shared" si="0"/>
        <v>201907:almapbbdo:alp_pegn:display:engajamento:dcm:todos</v>
      </c>
      <c r="B5" t="str">
        <f t="shared" si="1"/>
        <v>BR Globo</v>
      </c>
      <c r="C5" t="str">
        <f t="shared" si="2"/>
        <v>sep19:300x250:globo.com:pegn:whitelist:abc_as_25-54_anos_segmentado:flash:consideracao:alp_pegn:patrocinio</v>
      </c>
      <c r="D5" t="str">
        <f t="shared" si="3"/>
        <v>254640367</v>
      </c>
      <c r="E5" t="str">
        <f t="shared" si="4"/>
        <v>Standard</v>
      </c>
      <c r="F5" t="str">
        <f t="shared" si="5"/>
        <v>sep19:300x250:globo.com:pegn:whitelist:abc_as_25-54_anos_segmentado:flash:consideracao:alp_pegn:patrocinio</v>
      </c>
      <c r="G5" t="str">
        <f t="shared" si="6"/>
        <v>450679219</v>
      </c>
      <c r="H5" t="str">
        <f t="shared" si="7"/>
        <v>Display</v>
      </c>
      <c r="I5">
        <f t="shared" si="8"/>
        <v>258813</v>
      </c>
      <c r="J5">
        <f t="shared" si="9"/>
        <v>431</v>
      </c>
      <c r="K5" s="4">
        <f t="shared" si="10"/>
        <v>0.04</v>
      </c>
      <c r="L5">
        <f t="shared" si="11"/>
        <v>0.1</v>
      </c>
      <c r="M5" s="4">
        <f t="shared" si="12"/>
        <v>10.35252</v>
      </c>
      <c r="N5" s="4">
        <f t="shared" si="13"/>
        <v>25.881300000000003</v>
      </c>
    </row>
    <row r="6" spans="1:14">
      <c r="A6" t="str">
        <f t="shared" si="0"/>
        <v>201907:almapbbdo:alp_pegn:display:engajamento:dcm:todos</v>
      </c>
      <c r="B6" t="str">
        <f t="shared" si="1"/>
        <v>BR Globo</v>
      </c>
      <c r="C6" t="str">
        <f t="shared" si="2"/>
        <v>sep19:300x250:globo.com:pegn:whitelist:abc_as_25-54_anos_segmentado:minizip:consideracao:alp_pegn:patrocinio</v>
      </c>
      <c r="D6" t="str">
        <f t="shared" si="3"/>
        <v>254758194</v>
      </c>
      <c r="E6" t="str">
        <f t="shared" si="4"/>
        <v>Standard</v>
      </c>
      <c r="F6" t="str">
        <f t="shared" si="5"/>
        <v>sep19:300x250:globo.com:pegn:whitelist:abc_as_25-54_anos_segmentado:minizip:consideracao:alp_pegn:patrocinio</v>
      </c>
      <c r="G6" t="str">
        <f t="shared" si="6"/>
        <v>450619268</v>
      </c>
      <c r="H6" t="str">
        <f t="shared" si="7"/>
        <v>Display</v>
      </c>
      <c r="I6">
        <f t="shared" si="8"/>
        <v>216593</v>
      </c>
      <c r="J6">
        <f t="shared" si="9"/>
        <v>250</v>
      </c>
      <c r="K6" s="4">
        <f t="shared" si="10"/>
        <v>0.04</v>
      </c>
      <c r="L6">
        <f t="shared" si="11"/>
        <v>0.1</v>
      </c>
      <c r="M6" s="4">
        <f t="shared" si="12"/>
        <v>8.6637199999999996</v>
      </c>
      <c r="N6" s="4">
        <f t="shared" si="13"/>
        <v>21.659300000000002</v>
      </c>
    </row>
    <row r="7" spans="1:14">
      <c r="A7" t="str">
        <f t="shared" si="0"/>
        <v>201907:almapbbdo:alp_pegn:display:engajamento:dcm:todos</v>
      </c>
      <c r="B7" t="str">
        <f t="shared" si="1"/>
        <v>BR Globo</v>
      </c>
      <c r="C7" t="str">
        <f t="shared" si="2"/>
        <v>sep19:300x250:globo.com:pegn:whitelist:abc_as_25-54_anos_segmentado:mob:consideracao:alp_pegn:patrocinio</v>
      </c>
      <c r="D7" t="str">
        <f t="shared" si="3"/>
        <v>254758176</v>
      </c>
      <c r="E7" t="str">
        <f t="shared" si="4"/>
        <v>Standard</v>
      </c>
      <c r="F7" t="str">
        <f t="shared" si="5"/>
        <v>sep19:300x250:globo.com:pegn:whitelist:abc_as_25-54_anos_segmentado:mob:consideracao:alp_pegn:patrocinio</v>
      </c>
      <c r="G7" t="str">
        <f t="shared" si="6"/>
        <v>450619286</v>
      </c>
      <c r="H7" t="str">
        <f t="shared" si="7"/>
        <v>Display</v>
      </c>
      <c r="I7">
        <f t="shared" si="8"/>
        <v>323133</v>
      </c>
      <c r="J7">
        <f t="shared" si="9"/>
        <v>408</v>
      </c>
      <c r="K7" s="4">
        <f t="shared" si="10"/>
        <v>0.04</v>
      </c>
      <c r="L7">
        <f t="shared" si="11"/>
        <v>0.1</v>
      </c>
      <c r="M7" s="4">
        <f t="shared" si="12"/>
        <v>12.925319999999999</v>
      </c>
      <c r="N7" s="4">
        <f t="shared" si="13"/>
        <v>32.313300000000005</v>
      </c>
    </row>
    <row r="8" spans="1:14">
      <c r="A8" t="str">
        <f t="shared" si="0"/>
        <v>201907:almapbbdo:alp_pegn:display:engajamento:dcm:todos</v>
      </c>
      <c r="B8" t="str">
        <f t="shared" si="1"/>
        <v>BR Globo</v>
      </c>
      <c r="C8" t="str">
        <f t="shared" si="2"/>
        <v>sep19:300x250:globo.com:pegn:whitelist:abc_as_25-54_anos_segmentado:zip:consideracao:alp_pegn:patrocinio</v>
      </c>
      <c r="D8" t="str">
        <f t="shared" si="3"/>
        <v>254758185</v>
      </c>
      <c r="E8" t="str">
        <f t="shared" si="4"/>
        <v>Standard</v>
      </c>
      <c r="F8" t="str">
        <f t="shared" si="5"/>
        <v>sep19:300x250:globo.com:pegn:whitelist:abc_as_25-54_anos_segmentado:zip:consideracao:alp_pegn:patrocinio</v>
      </c>
      <c r="G8" t="str">
        <f t="shared" si="6"/>
        <v>450619277</v>
      </c>
      <c r="H8" t="str">
        <f t="shared" si="7"/>
        <v>Display</v>
      </c>
      <c r="I8">
        <f t="shared" si="8"/>
        <v>147694</v>
      </c>
      <c r="J8">
        <f t="shared" si="9"/>
        <v>180</v>
      </c>
      <c r="K8" s="4">
        <f t="shared" si="10"/>
        <v>0.04</v>
      </c>
      <c r="L8">
        <f t="shared" si="11"/>
        <v>0.1</v>
      </c>
      <c r="M8" s="4">
        <f t="shared" si="12"/>
        <v>5.9077600000000006</v>
      </c>
      <c r="N8" s="4">
        <f t="shared" si="13"/>
        <v>14.769400000000001</v>
      </c>
    </row>
    <row r="9" spans="1:14">
      <c r="A9" t="str">
        <f t="shared" si="0"/>
        <v>201907:almapbbdo:alp_pegn:display:engajamento:dcm:todos</v>
      </c>
      <c r="B9" t="str">
        <f t="shared" si="1"/>
        <v>BR Globo</v>
      </c>
      <c r="C9" t="str">
        <f t="shared" si="2"/>
        <v>sep19:300x600:globo.com:pegn:whitelist:abc_as_25-54_anos_segmentado:flash:consideracao:alp_pegn:patrocinio</v>
      </c>
      <c r="D9" t="str">
        <f t="shared" si="3"/>
        <v>254758206</v>
      </c>
      <c r="E9" t="str">
        <f t="shared" si="4"/>
        <v>Standard</v>
      </c>
      <c r="F9" t="str">
        <f t="shared" si="5"/>
        <v>sep19:300x600:globo.com:pegn:whitelist:abc_as_25-54_anos_segmentado:flash:consideracao:alp_pegn:patrocinio</v>
      </c>
      <c r="G9" t="str">
        <f t="shared" si="6"/>
        <v>450543087</v>
      </c>
      <c r="H9" t="str">
        <f t="shared" si="7"/>
        <v>Display</v>
      </c>
      <c r="I9">
        <f t="shared" si="8"/>
        <v>3</v>
      </c>
      <c r="J9">
        <f t="shared" si="9"/>
        <v>2</v>
      </c>
      <c r="K9" s="4">
        <f t="shared" si="10"/>
        <v>0.04</v>
      </c>
      <c r="L9">
        <f t="shared" si="11"/>
        <v>0.1</v>
      </c>
      <c r="M9" s="4">
        <f t="shared" si="12"/>
        <v>1.1999999999999999E-4</v>
      </c>
      <c r="N9" s="4">
        <f t="shared" si="13"/>
        <v>3.0000000000000003E-4</v>
      </c>
    </row>
    <row r="10" spans="1:14">
      <c r="A10" t="str">
        <f t="shared" si="0"/>
        <v>201907:almapbbdo:alp_pegn:display:engajamento:dcm:todos</v>
      </c>
      <c r="B10" t="str">
        <f t="shared" si="1"/>
        <v>BR Globo</v>
      </c>
      <c r="C10" t="str">
        <f t="shared" si="2"/>
        <v>sep19:400x300:globo.com:pegn:whitelist:abc_as_25-54_anos__segmentado:flash:consideracao:alp_pegn:patrocinio</v>
      </c>
      <c r="D10" t="str">
        <f t="shared" si="3"/>
        <v>254745390</v>
      </c>
      <c r="E10" t="str">
        <f t="shared" si="4"/>
        <v>Dynamic Click</v>
      </c>
      <c r="F10" t="str">
        <f t="shared" si="5"/>
        <v>sep19:400x300:globo.com:pegn:whitelist:abc_as_25-54_anos__segmentado:flash:consideracao:alp_pegn:patrocinio</v>
      </c>
      <c r="G10" t="str">
        <f t="shared" si="6"/>
        <v>450614066</v>
      </c>
      <c r="H10" t="str">
        <f t="shared" si="7"/>
        <v>Tracking</v>
      </c>
      <c r="I10">
        <f t="shared" si="8"/>
        <v>77904</v>
      </c>
      <c r="J10">
        <f t="shared" si="9"/>
        <v>693</v>
      </c>
      <c r="K10" s="4">
        <f t="shared" si="10"/>
        <v>3.5000000000000001E-3</v>
      </c>
      <c r="L10">
        <f t="shared" si="11"/>
        <v>2.5000000000000001E-2</v>
      </c>
      <c r="M10" s="4">
        <f t="shared" si="12"/>
        <v>2.4255</v>
      </c>
      <c r="N10" s="4">
        <f t="shared" si="13"/>
        <v>17.324999999999999</v>
      </c>
    </row>
    <row r="11" spans="1:14">
      <c r="A11" t="str">
        <f t="shared" si="0"/>
        <v>201907:almapbbdo:alp_pegn:display:engajamento:dcm:todos</v>
      </c>
      <c r="B11" t="str">
        <f t="shared" si="1"/>
        <v>BR Globo</v>
      </c>
      <c r="C11" t="str">
        <f t="shared" si="2"/>
        <v>sep19:400x300:globo.com:pegn:whitelist:abc_as_25-54_anos__segmentado:zip:consideracao:alp_pegn:patrocinio</v>
      </c>
      <c r="D11" t="str">
        <f t="shared" si="3"/>
        <v>254607778</v>
      </c>
      <c r="E11" t="str">
        <f t="shared" si="4"/>
        <v>Dynamic Click</v>
      </c>
      <c r="F11" t="str">
        <f t="shared" si="5"/>
        <v>sep19:400x300:globo.com:pegn:whitelist:abc_as_25-54_anos__segmentado:zip:consideracao:alp_pegn:patrocinio</v>
      </c>
      <c r="G11" t="str">
        <f t="shared" si="6"/>
        <v>450673399</v>
      </c>
      <c r="H11" t="str">
        <f t="shared" si="7"/>
        <v>Tracking</v>
      </c>
      <c r="I11">
        <f t="shared" si="8"/>
        <v>706230</v>
      </c>
      <c r="J11">
        <f t="shared" si="9"/>
        <v>7161</v>
      </c>
      <c r="K11" s="4">
        <f t="shared" si="10"/>
        <v>3.5000000000000001E-3</v>
      </c>
      <c r="L11">
        <f t="shared" si="11"/>
        <v>2.5000000000000001E-2</v>
      </c>
      <c r="M11" s="4">
        <f t="shared" si="12"/>
        <v>25.063500000000001</v>
      </c>
      <c r="N11" s="4">
        <f t="shared" si="13"/>
        <v>179.02500000000001</v>
      </c>
    </row>
    <row r="12" spans="1:14">
      <c r="A12" t="str">
        <f t="shared" si="0"/>
        <v>201907:almapbbdo:alp_pegn:display:engajamento:dcm:todos</v>
      </c>
      <c r="B12" t="str">
        <f t="shared" si="1"/>
        <v>BR Globo</v>
      </c>
      <c r="C12" t="str">
        <f t="shared" si="2"/>
        <v>sep19:970x150:globo.com:pegn:whitelist:abc_as_25-54_anos_segmentado:flash:consideracao:alp_pegn:patrocinio</v>
      </c>
      <c r="D12" t="str">
        <f t="shared" si="3"/>
        <v>254758200</v>
      </c>
      <c r="E12" t="str">
        <f t="shared" si="4"/>
        <v>Standard</v>
      </c>
      <c r="F12" t="str">
        <f t="shared" si="5"/>
        <v>sep19:970x150:globo.com:pegn:whitelist:abc_as_25-54_anos_segmentado:flash:consideracao:alp_pegn:patrocinio</v>
      </c>
      <c r="G12" t="str">
        <f t="shared" si="6"/>
        <v>450619262</v>
      </c>
      <c r="H12" t="str">
        <f t="shared" si="7"/>
        <v>Display</v>
      </c>
      <c r="I12">
        <f t="shared" si="8"/>
        <v>19206</v>
      </c>
      <c r="J12">
        <f t="shared" si="9"/>
        <v>3</v>
      </c>
      <c r="K12" s="4">
        <f t="shared" si="10"/>
        <v>0.04</v>
      </c>
      <c r="L12">
        <f t="shared" si="11"/>
        <v>0.1</v>
      </c>
      <c r="M12" s="4">
        <f t="shared" si="12"/>
        <v>0.76824000000000003</v>
      </c>
      <c r="N12" s="4">
        <f t="shared" si="13"/>
        <v>1.9206000000000001</v>
      </c>
    </row>
    <row r="13" spans="1:14">
      <c r="A13" t="str">
        <f t="shared" si="0"/>
        <v>201907:almapbbdo:alp_pegn:display:engajamento:dcm:todos</v>
      </c>
      <c r="B13" t="str">
        <f t="shared" si="1"/>
        <v>BR Globo</v>
      </c>
      <c r="C13" t="str">
        <f t="shared" si="2"/>
        <v>sep19:970x150:globo.com:pegn:whitelist:abc_as_25-54_anos_segmentado:mob:consideracao:alp_pegn:patrocinio</v>
      </c>
      <c r="D13" t="str">
        <f t="shared" si="3"/>
        <v>254758197</v>
      </c>
      <c r="E13" t="str">
        <f t="shared" si="4"/>
        <v>Standard</v>
      </c>
      <c r="F13" t="str">
        <f t="shared" si="5"/>
        <v>sep19:970x150:globo.com:pegn:whitelist:abc_as_25-54_anos_segmentado:mob:consideracao:alp_pegn:patrocinio</v>
      </c>
      <c r="G13" t="str">
        <f t="shared" si="6"/>
        <v>450619265</v>
      </c>
      <c r="H13" t="str">
        <f t="shared" si="7"/>
        <v>Display</v>
      </c>
      <c r="I13">
        <f t="shared" si="8"/>
        <v>6752</v>
      </c>
      <c r="J13">
        <f t="shared" si="9"/>
        <v>10</v>
      </c>
      <c r="K13" s="4">
        <f t="shared" si="10"/>
        <v>0.04</v>
      </c>
      <c r="L13">
        <f t="shared" si="11"/>
        <v>0.1</v>
      </c>
      <c r="M13" s="4">
        <f t="shared" si="12"/>
        <v>0.27007999999999999</v>
      </c>
      <c r="N13" s="4">
        <f t="shared" si="13"/>
        <v>0.67520000000000002</v>
      </c>
    </row>
    <row r="14" spans="1:14">
      <c r="A14" t="str">
        <f t="shared" si="0"/>
        <v>201907:almapbbdo:alp_pegn:display:engajamento:dcm:todos</v>
      </c>
      <c r="B14" t="str">
        <f t="shared" si="1"/>
        <v>BR Globo</v>
      </c>
      <c r="C14" t="str">
        <f t="shared" si="2"/>
        <v>sep19:970x150:globo.com:pegn:whitelist:abc_as_25-54_anos_segmentado:zip:consideracao:alp_pegn:patrocinio</v>
      </c>
      <c r="D14" t="str">
        <f t="shared" si="3"/>
        <v>254758179</v>
      </c>
      <c r="E14" t="str">
        <f t="shared" si="4"/>
        <v>Standard</v>
      </c>
      <c r="F14" t="str">
        <f t="shared" si="5"/>
        <v>sep19:970x150:globo.com:pegn:whitelist:abc_as_25-54_anos_segmentado:zip:consideracao:alp_pegn:patrocinio</v>
      </c>
      <c r="G14" t="str">
        <f t="shared" si="6"/>
        <v>450619283</v>
      </c>
      <c r="H14" t="str">
        <f t="shared" si="7"/>
        <v>Display</v>
      </c>
      <c r="I14">
        <f t="shared" si="8"/>
        <v>9234</v>
      </c>
      <c r="J14">
        <f t="shared" si="9"/>
        <v>7</v>
      </c>
      <c r="K14" s="4">
        <f t="shared" si="10"/>
        <v>0.04</v>
      </c>
      <c r="L14">
        <f t="shared" si="11"/>
        <v>0.1</v>
      </c>
      <c r="M14" s="4">
        <f t="shared" si="12"/>
        <v>0.36936000000000002</v>
      </c>
      <c r="N14" s="4">
        <f t="shared" si="13"/>
        <v>0.92340000000000011</v>
      </c>
    </row>
    <row r="15" spans="1:14">
      <c r="A15" t="str">
        <f t="shared" si="0"/>
        <v>201907:almapbbdo:alp_pegn:display:engajamento:dcm:todos</v>
      </c>
      <c r="B15" t="str">
        <f t="shared" si="1"/>
        <v>BR Globo</v>
      </c>
      <c r="C15" t="str">
        <f t="shared" si="2"/>
        <v>sep19:970x250:globo.com:pegn:whitelist:abc_as_25-54_anos_segmentado:mob:consideracao:alp_pegn:patrocinio</v>
      </c>
      <c r="D15" t="str">
        <f t="shared" si="3"/>
        <v>254758191</v>
      </c>
      <c r="E15" t="str">
        <f t="shared" si="4"/>
        <v>Standard</v>
      </c>
      <c r="F15" t="str">
        <f t="shared" si="5"/>
        <v>sep19:970x250:globo.com:pegn:whitelist:abc_as_25-54_anos_segmentado:mob:consideracao:alp_pegn:patrocinio</v>
      </c>
      <c r="G15" t="str">
        <f t="shared" si="6"/>
        <v>450619271</v>
      </c>
      <c r="H15" t="str">
        <f t="shared" si="7"/>
        <v>Display</v>
      </c>
      <c r="I15">
        <f t="shared" si="8"/>
        <v>4731</v>
      </c>
      <c r="J15">
        <f t="shared" si="9"/>
        <v>2</v>
      </c>
      <c r="K15" s="4">
        <f t="shared" si="10"/>
        <v>0.04</v>
      </c>
      <c r="L15">
        <f t="shared" si="11"/>
        <v>0.1</v>
      </c>
      <c r="M15" s="4">
        <f t="shared" si="12"/>
        <v>0.18924000000000002</v>
      </c>
      <c r="N15" s="4">
        <f t="shared" si="13"/>
        <v>0.47310000000000002</v>
      </c>
    </row>
    <row r="16" spans="1:14">
      <c r="A16" t="str">
        <f t="shared" si="0"/>
        <v>ALP_Manutenção</v>
      </c>
      <c r="B16" t="str">
        <f t="shared" si="1"/>
        <v>AdsMovil</v>
      </c>
      <c r="C16" t="str">
        <f t="shared" si="2"/>
        <v>jul19:300x250:adsmovil:smartphones_android:lal_as_abc_25__pme_micro_empreendedor_e_autonomos:sitesverticais:mob:consideracao:alp_manutencao:cpc</v>
      </c>
      <c r="D16" t="str">
        <f t="shared" si="3"/>
        <v>250796997</v>
      </c>
      <c r="E16" t="str">
        <f t="shared" si="4"/>
        <v>Dynamic Click</v>
      </c>
      <c r="F16" t="str">
        <f t="shared" si="5"/>
        <v>jul19:300x250:adsmovil:smartphones_android:lal_as_abc_25__pme_micro_empreendedor_e_autonomos:sitesverticais:mob:consideracao:alp_manutencao:cpc</v>
      </c>
      <c r="G16" t="str">
        <f t="shared" si="6"/>
        <v>446804544</v>
      </c>
      <c r="H16" t="str">
        <f t="shared" si="7"/>
        <v>Tracking</v>
      </c>
      <c r="I16">
        <f t="shared" si="8"/>
        <v>10</v>
      </c>
      <c r="J16">
        <f t="shared" si="9"/>
        <v>13</v>
      </c>
      <c r="K16" s="4">
        <f t="shared" si="10"/>
        <v>3.5000000000000001E-3</v>
      </c>
      <c r="L16">
        <f t="shared" si="11"/>
        <v>2.5000000000000001E-2</v>
      </c>
      <c r="M16" s="4">
        <f t="shared" si="12"/>
        <v>4.5499999999999999E-2</v>
      </c>
      <c r="N16" s="4">
        <f t="shared" si="13"/>
        <v>0.32500000000000001</v>
      </c>
    </row>
    <row r="17" spans="1:14">
      <c r="A17" t="str">
        <f t="shared" si="0"/>
        <v>ALP_Manutenção</v>
      </c>
      <c r="B17" t="str">
        <f t="shared" si="1"/>
        <v>AdsMovil</v>
      </c>
      <c r="C17" t="str">
        <f t="shared" si="2"/>
        <v>jul19:320x50:adsmovil:smartphones_android:lal_as_abc_25__pme_micro_empreendedor_e_autonomos:sitesverticais:flash:consideracao:alp_manutencao:cpc</v>
      </c>
      <c r="D17" t="str">
        <f t="shared" si="3"/>
        <v>251944354</v>
      </c>
      <c r="E17" t="str">
        <f t="shared" si="4"/>
        <v>Dynamic Click</v>
      </c>
      <c r="F17" t="str">
        <f t="shared" si="5"/>
        <v>jul19:320x50:adsmovil:smartphones_android:lal_as_abc_25__pme_micro_empreendedor_e_autonomos:sitesverticais:flash:consideracao:alp_manutencao:cpc</v>
      </c>
      <c r="G17" t="str">
        <f t="shared" si="6"/>
        <v>447957453</v>
      </c>
      <c r="H17" t="str">
        <f t="shared" si="7"/>
        <v>Tracking</v>
      </c>
      <c r="I17">
        <f t="shared" si="8"/>
        <v>0</v>
      </c>
      <c r="J17">
        <f t="shared" si="9"/>
        <v>2</v>
      </c>
      <c r="K17" s="4">
        <f t="shared" si="10"/>
        <v>3.5000000000000001E-3</v>
      </c>
      <c r="L17">
        <f t="shared" si="11"/>
        <v>2.5000000000000001E-2</v>
      </c>
      <c r="M17" s="4">
        <f t="shared" si="12"/>
        <v>7.0000000000000001E-3</v>
      </c>
      <c r="N17" s="4">
        <f t="shared" si="13"/>
        <v>0.05</v>
      </c>
    </row>
    <row r="18" spans="1:14">
      <c r="A18" t="str">
        <f t="shared" si="0"/>
        <v>ALP_Manutenção</v>
      </c>
      <c r="B18" t="str">
        <f t="shared" si="1"/>
        <v>AdsMovil</v>
      </c>
      <c r="C18" t="str">
        <f t="shared" si="2"/>
        <v>jul19:400x250:adsmovil:smartphones_android:lal_as_abc_25__pme_micro_empreendedor_e_autonomos:sitesverticais:flash:consideracao:alp_manutencao:cpc</v>
      </c>
      <c r="D18" t="str">
        <f t="shared" si="3"/>
        <v>251944621</v>
      </c>
      <c r="E18" t="str">
        <f t="shared" si="4"/>
        <v>Dynamic Click</v>
      </c>
      <c r="F18" t="str">
        <f t="shared" si="5"/>
        <v>jul19:400x250:adsmovil:smartphones_android:lal_as_abc_25__pme_micro_empreendedor_e_autonomos:sitesverticais:flash:consideracao:alp_manutencao:cpc</v>
      </c>
      <c r="G18" t="str">
        <f t="shared" si="6"/>
        <v>447957036</v>
      </c>
      <c r="H18" t="str">
        <f t="shared" si="7"/>
        <v>Tracking</v>
      </c>
      <c r="I18">
        <f t="shared" si="8"/>
        <v>0</v>
      </c>
      <c r="J18">
        <f t="shared" si="9"/>
        <v>2</v>
      </c>
      <c r="K18" s="4">
        <f t="shared" si="10"/>
        <v>3.5000000000000001E-3</v>
      </c>
      <c r="L18">
        <f t="shared" si="11"/>
        <v>2.5000000000000001E-2</v>
      </c>
      <c r="M18" s="4">
        <f t="shared" si="12"/>
        <v>7.0000000000000001E-3</v>
      </c>
      <c r="N18" s="4">
        <f t="shared" si="13"/>
        <v>0.05</v>
      </c>
    </row>
    <row r="19" spans="1:14">
      <c r="A19" t="str">
        <f t="shared" si="0"/>
        <v>ALP_Manutenção</v>
      </c>
      <c r="B19" t="str">
        <f t="shared" si="1"/>
        <v>AdsMovil</v>
      </c>
      <c r="C19" t="str">
        <f t="shared" si="2"/>
        <v>jul19:72x72:adsmovil:smartphones_android:lal_as_abc_25__pme_micro_empreendedor_e_autonomos:sitesverticais:flash:consideracao:alp_manutencao:cpc</v>
      </c>
      <c r="D19" t="str">
        <f t="shared" si="3"/>
        <v>251944630</v>
      </c>
      <c r="E19" t="str">
        <f t="shared" si="4"/>
        <v>Dynamic Click</v>
      </c>
      <c r="F19" t="str">
        <f t="shared" si="5"/>
        <v>jul19:72x72:adsmovil:smartphones_android:lal_as_abc_25__pme_micro_empreendedor_e_autonomos:sitesverticais:flash:consideracao:alp_manutencao:cpc</v>
      </c>
      <c r="G19" t="str">
        <f t="shared" si="6"/>
        <v>447957486</v>
      </c>
      <c r="H19" t="str">
        <f t="shared" si="7"/>
        <v>Tracking</v>
      </c>
      <c r="I19">
        <f t="shared" si="8"/>
        <v>0</v>
      </c>
      <c r="J19">
        <f t="shared" si="9"/>
        <v>39</v>
      </c>
      <c r="K19" s="4">
        <f t="shared" si="10"/>
        <v>3.5000000000000001E-3</v>
      </c>
      <c r="L19">
        <f t="shared" si="11"/>
        <v>2.5000000000000001E-2</v>
      </c>
      <c r="M19" s="4">
        <f t="shared" si="12"/>
        <v>0.13650000000000001</v>
      </c>
      <c r="N19" s="4">
        <f t="shared" si="13"/>
        <v>0.97500000000000009</v>
      </c>
    </row>
    <row r="20" spans="1:14">
      <c r="A20" t="str">
        <f t="shared" si="0"/>
        <v>ALP_Manutenção</v>
      </c>
      <c r="B20" t="str">
        <f t="shared" si="1"/>
        <v>BR Globo</v>
      </c>
      <c r="C20" t="str">
        <f t="shared" si="2"/>
        <v>aug19:300x250:globo.com:home-internas:as_abc_25__amplo:home-internas:flah:awareness:alp_manutencao:cpm</v>
      </c>
      <c r="D20" t="str">
        <f t="shared" si="3"/>
        <v>253491642</v>
      </c>
      <c r="E20" t="str">
        <f t="shared" si="4"/>
        <v>Dynamic Click</v>
      </c>
      <c r="F20" t="str">
        <f t="shared" si="5"/>
        <v>aug19:300x250:globo.com:home-internas:as_abc_25__amplo:home-internas:flah:awareness:alp_manutencao:cpm</v>
      </c>
      <c r="G20" t="str">
        <f t="shared" si="6"/>
        <v>449504593</v>
      </c>
      <c r="H20" t="str">
        <f t="shared" si="7"/>
        <v>Tracking</v>
      </c>
      <c r="I20">
        <f t="shared" si="8"/>
        <v>7268</v>
      </c>
      <c r="J20">
        <f t="shared" si="9"/>
        <v>32</v>
      </c>
      <c r="K20" s="4">
        <f t="shared" si="10"/>
        <v>3.5000000000000001E-3</v>
      </c>
      <c r="L20">
        <f t="shared" si="11"/>
        <v>2.5000000000000001E-2</v>
      </c>
      <c r="M20" s="4">
        <f t="shared" si="12"/>
        <v>0.112</v>
      </c>
      <c r="N20" s="4">
        <f t="shared" si="13"/>
        <v>0.8</v>
      </c>
    </row>
    <row r="21" spans="1:14">
      <c r="A21" t="str">
        <f t="shared" si="0"/>
        <v>ALP_Manutenção</v>
      </c>
      <c r="B21" t="str">
        <f t="shared" si="1"/>
        <v>BR Globo</v>
      </c>
      <c r="C21" t="str">
        <f t="shared" si="2"/>
        <v>aug19:300x250:globo.com:home-internas:as_abc_25__amplo:home-internas:flah:consideracao:alp_manutencao:cpm</v>
      </c>
      <c r="D21" t="str">
        <f t="shared" si="3"/>
        <v>253491654</v>
      </c>
      <c r="E21" t="str">
        <f t="shared" si="4"/>
        <v>Dynamic Click</v>
      </c>
      <c r="F21" t="str">
        <f t="shared" si="5"/>
        <v>aug19:300x250:globo.com:home-internas:as_abc_25__amplo:home-internas:flah:consideracao:alp_manutencao:cpm</v>
      </c>
      <c r="G21" t="str">
        <f t="shared" si="6"/>
        <v>449504605</v>
      </c>
      <c r="H21" t="str">
        <f t="shared" si="7"/>
        <v>Tracking</v>
      </c>
      <c r="I21">
        <f t="shared" si="8"/>
        <v>7247</v>
      </c>
      <c r="J21">
        <f t="shared" si="9"/>
        <v>38</v>
      </c>
      <c r="K21" s="4">
        <f t="shared" si="10"/>
        <v>3.5000000000000001E-3</v>
      </c>
      <c r="L21">
        <f t="shared" si="11"/>
        <v>2.5000000000000001E-2</v>
      </c>
      <c r="M21" s="4">
        <f t="shared" si="12"/>
        <v>0.13300000000000001</v>
      </c>
      <c r="N21" s="4">
        <f t="shared" si="13"/>
        <v>0.95000000000000007</v>
      </c>
    </row>
    <row r="22" spans="1:14">
      <c r="A22" t="str">
        <f t="shared" si="0"/>
        <v>ALP_Manutenção</v>
      </c>
      <c r="B22" t="str">
        <f t="shared" si="1"/>
        <v>BR Globo</v>
      </c>
      <c r="C22" t="str">
        <f t="shared" si="2"/>
        <v>aug19:300x250:globo.com:home-internas:as_abc_25__amplo:home-internas:flash-tag:consideracao:alp_manutencao:cpm</v>
      </c>
      <c r="D22" t="str">
        <f t="shared" si="3"/>
        <v>253760764</v>
      </c>
      <c r="E22" t="str">
        <f t="shared" si="4"/>
        <v>Standard</v>
      </c>
      <c r="F22" t="str">
        <f t="shared" si="5"/>
        <v>aug19:300x250:globo.com:home-internas:as_abc_25__amplo:home-internas:flash-tag:consideracao:alp_manutencao:cpm</v>
      </c>
      <c r="G22" t="str">
        <f t="shared" si="6"/>
        <v>449844667</v>
      </c>
      <c r="H22" t="str">
        <f t="shared" si="7"/>
        <v>Display</v>
      </c>
      <c r="I22">
        <f t="shared" si="8"/>
        <v>91</v>
      </c>
      <c r="J22">
        <f t="shared" si="9"/>
        <v>1</v>
      </c>
      <c r="K22" s="4">
        <f t="shared" si="10"/>
        <v>0.04</v>
      </c>
      <c r="L22">
        <f t="shared" si="11"/>
        <v>0.1</v>
      </c>
      <c r="M22" s="4">
        <f t="shared" si="12"/>
        <v>3.64E-3</v>
      </c>
      <c r="N22" s="4">
        <f t="shared" si="13"/>
        <v>9.1000000000000004E-3</v>
      </c>
    </row>
    <row r="23" spans="1:14">
      <c r="A23" t="str">
        <f t="shared" si="0"/>
        <v>ALP_Manutenção</v>
      </c>
      <c r="B23" t="str">
        <f t="shared" si="1"/>
        <v>BR Globo</v>
      </c>
      <c r="C23" t="str">
        <f t="shared" si="2"/>
        <v>aug19:300x250:globo.com:home-internas:as_abc_25__amplo:home-internas:minizip-tag:consideracao:alp_manutencao:cpm</v>
      </c>
      <c r="D23" t="str">
        <f t="shared" si="3"/>
        <v>253395995</v>
      </c>
      <c r="E23" t="str">
        <f t="shared" si="4"/>
        <v>Standard</v>
      </c>
      <c r="F23" t="str">
        <f t="shared" si="5"/>
        <v>aug19:300x250:globo.com:home-internas:as_abc_25__amplo:home-internas:minizip-tag:consideracao:alp_manutencao:cpm</v>
      </c>
      <c r="G23" t="str">
        <f t="shared" si="6"/>
        <v>449844418</v>
      </c>
      <c r="H23" t="str">
        <f t="shared" si="7"/>
        <v>Display</v>
      </c>
      <c r="I23">
        <f t="shared" si="8"/>
        <v>82</v>
      </c>
      <c r="J23">
        <f t="shared" si="9"/>
        <v>0</v>
      </c>
      <c r="K23" s="4">
        <f t="shared" si="10"/>
        <v>0.04</v>
      </c>
      <c r="L23">
        <f t="shared" si="11"/>
        <v>0.1</v>
      </c>
      <c r="M23" s="4">
        <f t="shared" si="12"/>
        <v>3.2800000000000004E-3</v>
      </c>
      <c r="N23" s="4">
        <f t="shared" si="13"/>
        <v>8.2000000000000007E-3</v>
      </c>
    </row>
    <row r="24" spans="1:14">
      <c r="A24" t="str">
        <f t="shared" si="0"/>
        <v>ALP_Manutenção</v>
      </c>
      <c r="B24" t="str">
        <f t="shared" si="1"/>
        <v>BR Globo</v>
      </c>
      <c r="C24" t="str">
        <f t="shared" si="2"/>
        <v>aug19:300x250:globo.com:home-internas:as_abc_25__amplo:home-internas:zip:awareness:alp_manutencao:cpm</v>
      </c>
      <c r="D24" t="str">
        <f t="shared" si="3"/>
        <v>253491645</v>
      </c>
      <c r="E24" t="str">
        <f t="shared" si="4"/>
        <v>Dynamic Click</v>
      </c>
      <c r="F24" t="str">
        <f t="shared" si="5"/>
        <v>aug19:300x250:globo.com:home-internas:as_abc_25__amplo:home-internas:zip:awareness:alp_manutencao:cpm</v>
      </c>
      <c r="G24" t="str">
        <f t="shared" si="6"/>
        <v>449504596</v>
      </c>
      <c r="H24" t="str">
        <f t="shared" si="7"/>
        <v>Tracking</v>
      </c>
      <c r="I24">
        <f t="shared" si="8"/>
        <v>1</v>
      </c>
      <c r="J24">
        <f t="shared" si="9"/>
        <v>5</v>
      </c>
      <c r="K24" s="4">
        <f t="shared" si="10"/>
        <v>3.5000000000000001E-3</v>
      </c>
      <c r="L24">
        <f t="shared" si="11"/>
        <v>2.5000000000000001E-2</v>
      </c>
      <c r="M24" s="4">
        <f t="shared" si="12"/>
        <v>1.7500000000000002E-2</v>
      </c>
      <c r="N24" s="4">
        <f t="shared" si="13"/>
        <v>0.125</v>
      </c>
    </row>
    <row r="25" spans="1:14">
      <c r="A25" t="str">
        <f t="shared" si="0"/>
        <v>ALP_Manutenção</v>
      </c>
      <c r="B25" t="str">
        <f t="shared" si="1"/>
        <v>BR Globo</v>
      </c>
      <c r="C25" t="str">
        <f t="shared" si="2"/>
        <v>aug19:300x250:globo.com:home-internas:as_abc_25__amplo:home-internas:zip:consideracao:alp_manutencao:cpm</v>
      </c>
      <c r="D25" t="str">
        <f t="shared" si="3"/>
        <v>253491660</v>
      </c>
      <c r="E25" t="str">
        <f t="shared" si="4"/>
        <v>Dynamic Click</v>
      </c>
      <c r="F25" t="str">
        <f t="shared" si="5"/>
        <v>aug19:300x250:globo.com:home-internas:as_abc_25__amplo:home-internas:zip:consideracao:alp_manutencao:cpm</v>
      </c>
      <c r="G25" t="str">
        <f t="shared" si="6"/>
        <v>449504611</v>
      </c>
      <c r="H25" t="str">
        <f t="shared" si="7"/>
        <v>Tracking</v>
      </c>
      <c r="I25">
        <f t="shared" si="8"/>
        <v>22201</v>
      </c>
      <c r="J25">
        <f t="shared" si="9"/>
        <v>65</v>
      </c>
      <c r="K25" s="4">
        <f t="shared" si="10"/>
        <v>3.5000000000000001E-3</v>
      </c>
      <c r="L25">
        <f t="shared" si="11"/>
        <v>2.5000000000000001E-2</v>
      </c>
      <c r="M25" s="4">
        <f t="shared" si="12"/>
        <v>0.22750000000000001</v>
      </c>
      <c r="N25" s="4">
        <f t="shared" si="13"/>
        <v>1.625</v>
      </c>
    </row>
    <row r="26" spans="1:14">
      <c r="A26" t="str">
        <f t="shared" si="0"/>
        <v>ALP_Manutenção</v>
      </c>
      <c r="B26" t="str">
        <f t="shared" si="1"/>
        <v>BR Globo</v>
      </c>
      <c r="C26" t="str">
        <f t="shared" si="2"/>
        <v>aug19:300x250:globo.com:home:as_abc_25__amplo:home:flah:consideracao:alp_manutencao:cpm</v>
      </c>
      <c r="D26" t="str">
        <f t="shared" si="3"/>
        <v>253491624</v>
      </c>
      <c r="E26" t="str">
        <f t="shared" si="4"/>
        <v>Dynamic Click</v>
      </c>
      <c r="F26" t="str">
        <f t="shared" si="5"/>
        <v>aug19:300x250:globo.com:home:as_abc_25__amplo:home:flah:consideracao:alp_manutencao:cpm</v>
      </c>
      <c r="G26" t="str">
        <f t="shared" si="6"/>
        <v>449504575</v>
      </c>
      <c r="H26" t="str">
        <f t="shared" si="7"/>
        <v>Tracking</v>
      </c>
      <c r="I26">
        <f t="shared" si="8"/>
        <v>25566</v>
      </c>
      <c r="J26">
        <f t="shared" si="9"/>
        <v>132</v>
      </c>
      <c r="K26" s="4">
        <f t="shared" si="10"/>
        <v>3.5000000000000001E-3</v>
      </c>
      <c r="L26">
        <f t="shared" si="11"/>
        <v>2.5000000000000001E-2</v>
      </c>
      <c r="M26" s="4">
        <f t="shared" si="12"/>
        <v>0.46200000000000002</v>
      </c>
      <c r="N26" s="4">
        <f t="shared" si="13"/>
        <v>3.3000000000000003</v>
      </c>
    </row>
    <row r="27" spans="1:14">
      <c r="A27" t="str">
        <f t="shared" si="0"/>
        <v>ALP_Manutenção</v>
      </c>
      <c r="B27" t="str">
        <f t="shared" si="1"/>
        <v>BR Globo</v>
      </c>
      <c r="C27" t="str">
        <f t="shared" si="2"/>
        <v>aug19:300x250:globo.com:home:as_abc_25__amplo:home:zip:consideracao:alp_manutencao:cpm</v>
      </c>
      <c r="D27" t="str">
        <f t="shared" si="3"/>
        <v>253491627</v>
      </c>
      <c r="E27" t="str">
        <f t="shared" si="4"/>
        <v>Dynamic Click</v>
      </c>
      <c r="F27" t="str">
        <f t="shared" si="5"/>
        <v>aug19:300x250:globo.com:home:as_abc_25__amplo:home:zip:consideracao:alp_manutencao:cpm</v>
      </c>
      <c r="G27" t="str">
        <f t="shared" si="6"/>
        <v>449504578</v>
      </c>
      <c r="H27" t="str">
        <f t="shared" si="7"/>
        <v>Tracking</v>
      </c>
      <c r="I27">
        <f t="shared" si="8"/>
        <v>10286</v>
      </c>
      <c r="J27">
        <f t="shared" si="9"/>
        <v>56</v>
      </c>
      <c r="K27" s="4">
        <f t="shared" si="10"/>
        <v>3.5000000000000001E-3</v>
      </c>
      <c r="L27">
        <f t="shared" si="11"/>
        <v>2.5000000000000001E-2</v>
      </c>
      <c r="M27" s="4">
        <f t="shared" si="12"/>
        <v>0.19600000000000001</v>
      </c>
      <c r="N27" s="4">
        <f t="shared" si="13"/>
        <v>1.4000000000000001</v>
      </c>
    </row>
    <row r="28" spans="1:14">
      <c r="A28" t="str">
        <f t="shared" si="0"/>
        <v>ALP_Manutenção</v>
      </c>
      <c r="B28" t="str">
        <f t="shared" si="1"/>
        <v>BR Globo</v>
      </c>
      <c r="C28" t="str">
        <f t="shared" si="2"/>
        <v>aug19:300x600:globo.com:home-internas:as_abc_25__amplo:home-internas:flah:consideracao:alp_manutencao:cpm</v>
      </c>
      <c r="D28" t="str">
        <f t="shared" si="3"/>
        <v>253491612</v>
      </c>
      <c r="E28" t="str">
        <f t="shared" si="4"/>
        <v>Dynamic Click</v>
      </c>
      <c r="F28" t="str">
        <f t="shared" si="5"/>
        <v>aug19:300x600:globo.com:home-internas:as_abc_25__amplo:home-internas:flah:consideracao:alp_manutencao:cpm</v>
      </c>
      <c r="G28" t="str">
        <f t="shared" si="6"/>
        <v>449504563</v>
      </c>
      <c r="H28" t="str">
        <f t="shared" si="7"/>
        <v>Tracking</v>
      </c>
      <c r="I28">
        <f t="shared" si="8"/>
        <v>1</v>
      </c>
      <c r="J28">
        <f t="shared" si="9"/>
        <v>0</v>
      </c>
      <c r="K28" s="4">
        <f t="shared" si="10"/>
        <v>3.5000000000000001E-3</v>
      </c>
      <c r="L28">
        <f t="shared" si="11"/>
        <v>2.5000000000000001E-2</v>
      </c>
      <c r="M28" s="4">
        <f t="shared" si="12"/>
        <v>0</v>
      </c>
      <c r="N28" s="4">
        <f t="shared" si="13"/>
        <v>0</v>
      </c>
    </row>
    <row r="29" spans="1:14">
      <c r="A29" t="str">
        <f t="shared" si="0"/>
        <v>ALP_Manutenção</v>
      </c>
      <c r="B29" t="str">
        <f t="shared" si="1"/>
        <v>BR Globo</v>
      </c>
      <c r="C29" t="str">
        <f t="shared" si="2"/>
        <v>aug19:300x600:globo.com:home-internas:as_abc_25__amplo:home-internas:minizip-tag:consideracao:alp_manutencao:cpm</v>
      </c>
      <c r="D29" t="str">
        <f t="shared" si="3"/>
        <v>253760767</v>
      </c>
      <c r="E29" t="str">
        <f t="shared" si="4"/>
        <v>Standard</v>
      </c>
      <c r="F29" t="str">
        <f t="shared" si="5"/>
        <v>aug19:300x600:globo.com:home-internas:as_abc_25__amplo:home-internas:minizip-tag:consideracao:alp_manutencao:cpm</v>
      </c>
      <c r="G29" t="str">
        <f t="shared" si="6"/>
        <v>449792408</v>
      </c>
      <c r="H29" t="str">
        <f t="shared" si="7"/>
        <v>Display</v>
      </c>
      <c r="I29">
        <f t="shared" si="8"/>
        <v>2</v>
      </c>
      <c r="J29">
        <f t="shared" si="9"/>
        <v>0</v>
      </c>
      <c r="K29" s="4">
        <f t="shared" si="10"/>
        <v>0.04</v>
      </c>
      <c r="L29">
        <f t="shared" si="11"/>
        <v>0.1</v>
      </c>
      <c r="M29" s="4">
        <f t="shared" si="12"/>
        <v>8.0000000000000007E-5</v>
      </c>
      <c r="N29" s="4">
        <f t="shared" si="13"/>
        <v>2.0000000000000001E-4</v>
      </c>
    </row>
    <row r="30" spans="1:14">
      <c r="A30" t="str">
        <f t="shared" si="0"/>
        <v>ALP_Manutenção</v>
      </c>
      <c r="B30" t="str">
        <f t="shared" si="1"/>
        <v>BR Globo</v>
      </c>
      <c r="C30" t="str">
        <f t="shared" si="2"/>
        <v>aug19:970x150:globo.com:home-internas:as_abc_25__amplo:home-internas:flah:consideracao:alp_manutencao:cpm</v>
      </c>
      <c r="D30" t="str">
        <f t="shared" si="3"/>
        <v>253491618</v>
      </c>
      <c r="E30" t="str">
        <f t="shared" si="4"/>
        <v>Dynamic Click</v>
      </c>
      <c r="F30" t="str">
        <f t="shared" si="5"/>
        <v>aug19:970x150:globo.com:home-internas:as_abc_25__amplo:home-internas:flah:consideracao:alp_manutencao:cpm</v>
      </c>
      <c r="G30" t="str">
        <f t="shared" si="6"/>
        <v>449504569</v>
      </c>
      <c r="H30" t="str">
        <f t="shared" si="7"/>
        <v>Tracking</v>
      </c>
      <c r="I30">
        <f t="shared" si="8"/>
        <v>0</v>
      </c>
      <c r="J30">
        <f t="shared" si="9"/>
        <v>6</v>
      </c>
      <c r="K30" s="4">
        <f t="shared" si="10"/>
        <v>3.5000000000000001E-3</v>
      </c>
      <c r="L30">
        <f t="shared" si="11"/>
        <v>2.5000000000000001E-2</v>
      </c>
      <c r="M30" s="4">
        <f t="shared" si="12"/>
        <v>2.1000000000000001E-2</v>
      </c>
      <c r="N30" s="4">
        <f t="shared" si="13"/>
        <v>0.15000000000000002</v>
      </c>
    </row>
    <row r="31" spans="1:14">
      <c r="A31" t="str">
        <f t="shared" si="0"/>
        <v>ALP_Manutenção</v>
      </c>
      <c r="B31" t="str">
        <f t="shared" si="1"/>
        <v>BR Globo</v>
      </c>
      <c r="C31" t="str">
        <f t="shared" si="2"/>
        <v>aug19:970x150:globo.com:home-internas:as_abc_25__amplo:home-internas:flash:awareness:alp_manutencao:cpm</v>
      </c>
      <c r="D31" t="str">
        <f t="shared" si="3"/>
        <v>253491657</v>
      </c>
      <c r="E31" t="str">
        <f t="shared" si="4"/>
        <v>Dynamic Click</v>
      </c>
      <c r="F31" t="str">
        <f t="shared" si="5"/>
        <v>aug19:970x150:globo.com:home-internas:as_abc_25__amplo:home-internas:flash:awareness:alp_manutencao:cpm</v>
      </c>
      <c r="G31" t="str">
        <f t="shared" si="6"/>
        <v>449504608</v>
      </c>
      <c r="H31" t="str">
        <f t="shared" si="7"/>
        <v>Tracking</v>
      </c>
      <c r="I31">
        <f t="shared" si="8"/>
        <v>30</v>
      </c>
      <c r="J31">
        <f t="shared" si="9"/>
        <v>48</v>
      </c>
      <c r="K31" s="4">
        <f t="shared" si="10"/>
        <v>3.5000000000000001E-3</v>
      </c>
      <c r="L31">
        <f t="shared" si="11"/>
        <v>2.5000000000000001E-2</v>
      </c>
      <c r="M31" s="4">
        <f t="shared" si="12"/>
        <v>0.16800000000000001</v>
      </c>
      <c r="N31" s="4">
        <f t="shared" si="13"/>
        <v>1.2000000000000002</v>
      </c>
    </row>
    <row r="32" spans="1:14">
      <c r="A32" t="str">
        <f t="shared" si="0"/>
        <v>ALP_Manutenção</v>
      </c>
      <c r="B32" t="str">
        <f t="shared" si="1"/>
        <v>BR Globo</v>
      </c>
      <c r="C32" t="str">
        <f t="shared" si="2"/>
        <v>aug19:970x150:globo.com:home-internas:as_abc_25__amplo:home-internas:zip:awareness:alp_manutencao:cpm</v>
      </c>
      <c r="D32" t="str">
        <f t="shared" si="3"/>
        <v>253491663</v>
      </c>
      <c r="E32" t="str">
        <f t="shared" si="4"/>
        <v>Dynamic Click</v>
      </c>
      <c r="F32" t="str">
        <f t="shared" si="5"/>
        <v>aug19:970x150:globo.com:home-internas:as_abc_25__amplo:home-internas:zip:awareness:alp_manutencao:cpm</v>
      </c>
      <c r="G32" t="str">
        <f t="shared" si="6"/>
        <v>449504614</v>
      </c>
      <c r="H32" t="str">
        <f t="shared" si="7"/>
        <v>Tracking</v>
      </c>
      <c r="I32">
        <f t="shared" si="8"/>
        <v>33</v>
      </c>
      <c r="J32">
        <f t="shared" si="9"/>
        <v>49</v>
      </c>
      <c r="K32" s="4">
        <f t="shared" si="10"/>
        <v>3.5000000000000001E-3</v>
      </c>
      <c r="L32">
        <f t="shared" si="11"/>
        <v>2.5000000000000001E-2</v>
      </c>
      <c r="M32" s="4">
        <f t="shared" si="12"/>
        <v>0.17150000000000001</v>
      </c>
      <c r="N32" s="4">
        <f t="shared" si="13"/>
        <v>1.2250000000000001</v>
      </c>
    </row>
    <row r="33" spans="1:14">
      <c r="A33" t="str">
        <f t="shared" si="0"/>
        <v>ALP_Manutenção</v>
      </c>
      <c r="B33" t="str">
        <f t="shared" si="1"/>
        <v>BR Globo</v>
      </c>
      <c r="C33" t="str">
        <f t="shared" si="2"/>
        <v>aug19:970x150:globo.com:home-internas:as_abc_25__amplo:home-internas:zip:consideracao:alp_manutencao:cpm</v>
      </c>
      <c r="D33" t="str">
        <f t="shared" si="3"/>
        <v>253491621</v>
      </c>
      <c r="E33" t="str">
        <f t="shared" si="4"/>
        <v>Dynamic Click</v>
      </c>
      <c r="F33" t="str">
        <f t="shared" si="5"/>
        <v>aug19:970x150:globo.com:home-internas:as_abc_25__amplo:home-internas:zip:consideracao:alp_manutencao:cpm</v>
      </c>
      <c r="G33" t="str">
        <f t="shared" si="6"/>
        <v>449504572</v>
      </c>
      <c r="H33" t="str">
        <f t="shared" si="7"/>
        <v>Tracking</v>
      </c>
      <c r="I33">
        <f t="shared" si="8"/>
        <v>5</v>
      </c>
      <c r="J33">
        <f t="shared" si="9"/>
        <v>7</v>
      </c>
      <c r="K33" s="4">
        <f t="shared" si="10"/>
        <v>3.5000000000000001E-3</v>
      </c>
      <c r="L33">
        <f t="shared" si="11"/>
        <v>2.5000000000000001E-2</v>
      </c>
      <c r="M33" s="4">
        <f t="shared" si="12"/>
        <v>2.4500000000000001E-2</v>
      </c>
      <c r="N33" s="4">
        <f t="shared" si="13"/>
        <v>0.17500000000000002</v>
      </c>
    </row>
    <row r="34" spans="1:14">
      <c r="A34" t="str">
        <f t="shared" si="0"/>
        <v>ALP_Manutenção</v>
      </c>
      <c r="B34" t="str">
        <f t="shared" si="1"/>
        <v>BR Globo</v>
      </c>
      <c r="C34" t="str">
        <f t="shared" si="2"/>
        <v>aug19:970x150:globo.com:home:as_abc_25__amplo:home:flash:consideracao:alp_manutencao:cpm</v>
      </c>
      <c r="D34" t="str">
        <f t="shared" si="3"/>
        <v>253491636</v>
      </c>
      <c r="E34" t="str">
        <f t="shared" si="4"/>
        <v>Dynamic Click</v>
      </c>
      <c r="F34" t="str">
        <f t="shared" si="5"/>
        <v>aug19:970x150:globo.com:home:as_abc_25__amplo:home:flash:consideracao:alp_manutencao:cpm</v>
      </c>
      <c r="G34" t="str">
        <f t="shared" si="6"/>
        <v>449504587</v>
      </c>
      <c r="H34" t="str">
        <f t="shared" si="7"/>
        <v>Tracking</v>
      </c>
      <c r="I34">
        <f t="shared" si="8"/>
        <v>572</v>
      </c>
      <c r="J34">
        <f t="shared" si="9"/>
        <v>0</v>
      </c>
      <c r="K34" s="4">
        <f t="shared" si="10"/>
        <v>3.5000000000000001E-3</v>
      </c>
      <c r="L34">
        <f t="shared" si="11"/>
        <v>2.5000000000000001E-2</v>
      </c>
      <c r="M34" s="4">
        <f t="shared" si="12"/>
        <v>0</v>
      </c>
      <c r="N34" s="4">
        <f t="shared" si="13"/>
        <v>0</v>
      </c>
    </row>
    <row r="35" spans="1:14">
      <c r="A35" t="str">
        <f t="shared" si="0"/>
        <v>ALP_Manutenção</v>
      </c>
      <c r="B35" t="str">
        <f t="shared" si="1"/>
        <v>BR Globo</v>
      </c>
      <c r="C35" t="str">
        <f t="shared" si="2"/>
        <v>aug19:970x150:globo.com:home:as_abc_25__amplo:home:mob-diaria:consideracao:alp_manutencao:cpm</v>
      </c>
      <c r="D35" t="str">
        <f t="shared" si="3"/>
        <v>254320794</v>
      </c>
      <c r="E35" t="str">
        <f t="shared" si="4"/>
        <v>Standard</v>
      </c>
      <c r="F35" t="str">
        <f t="shared" si="5"/>
        <v>aug19:970x150:globo.com:home:as_abc_25__amplo:home:mob-diaria:consideracao:alp_manutencao:cpm</v>
      </c>
      <c r="G35" t="str">
        <f t="shared" si="6"/>
        <v>450166872</v>
      </c>
      <c r="H35" t="str">
        <f t="shared" si="7"/>
        <v>Display</v>
      </c>
      <c r="I35">
        <f t="shared" si="8"/>
        <v>1</v>
      </c>
      <c r="J35">
        <f t="shared" si="9"/>
        <v>0</v>
      </c>
      <c r="K35" s="4">
        <f t="shared" si="10"/>
        <v>0.04</v>
      </c>
      <c r="L35">
        <f t="shared" si="11"/>
        <v>0.1</v>
      </c>
      <c r="M35" s="4">
        <f t="shared" ref="M35:M98" si="14">IF(E35="Dynamic Click",J35*K35,K35*$I35/1000)</f>
        <v>4.0000000000000003E-5</v>
      </c>
      <c r="N35" s="4">
        <f t="shared" ref="N35:N98" si="15">IF(E35="Dynamic Click",J35*L35,L35*$I35/1000)</f>
        <v>1E-4</v>
      </c>
    </row>
    <row r="36" spans="1:14">
      <c r="A36" t="str">
        <f t="shared" si="0"/>
        <v>ALP_Manutenção</v>
      </c>
      <c r="B36" t="str">
        <f t="shared" si="1"/>
        <v>BR Globo</v>
      </c>
      <c r="C36" t="str">
        <f t="shared" si="2"/>
        <v>aug19:970x150:globo.com:home:as_abc_25__amplo:home:zip:consideracao:alp_manutencao:cpm</v>
      </c>
      <c r="D36" t="str">
        <f t="shared" si="3"/>
        <v>253491639</v>
      </c>
      <c r="E36" t="str">
        <f t="shared" si="4"/>
        <v>Dynamic Click</v>
      </c>
      <c r="F36" t="str">
        <f t="shared" si="5"/>
        <v>aug19:970x150:globo.com:home:as_abc_25__amplo:home:zip:consideracao:alp_manutencao:cpm</v>
      </c>
      <c r="G36" t="str">
        <f t="shared" si="6"/>
        <v>449504590</v>
      </c>
      <c r="H36" t="str">
        <f t="shared" si="7"/>
        <v>Tracking</v>
      </c>
      <c r="I36">
        <f t="shared" si="8"/>
        <v>1803</v>
      </c>
      <c r="J36">
        <f t="shared" si="9"/>
        <v>1</v>
      </c>
      <c r="K36" s="4">
        <f t="shared" si="10"/>
        <v>3.5000000000000001E-3</v>
      </c>
      <c r="L36">
        <f t="shared" si="11"/>
        <v>2.5000000000000001E-2</v>
      </c>
      <c r="M36" s="4">
        <f t="shared" si="14"/>
        <v>3.5000000000000001E-3</v>
      </c>
      <c r="N36" s="4">
        <f t="shared" si="15"/>
        <v>2.5000000000000001E-2</v>
      </c>
    </row>
    <row r="37" spans="1:14">
      <c r="A37" t="str">
        <f t="shared" si="0"/>
        <v>ALP_Manutenção</v>
      </c>
      <c r="B37" t="str">
        <f t="shared" si="1"/>
        <v>BR Globo</v>
      </c>
      <c r="C37" t="str">
        <f t="shared" si="2"/>
        <v>jul19:300x250:globo.com:home-internas:similar_audience__compradores_visitantes_e_impactados:reach:mob:awareness:alp_manutencao:cpm</v>
      </c>
      <c r="D37" t="str">
        <f t="shared" si="3"/>
        <v>251226326</v>
      </c>
      <c r="E37" t="str">
        <f t="shared" si="4"/>
        <v>Dynamic Click</v>
      </c>
      <c r="F37" t="str">
        <f t="shared" si="5"/>
        <v>jul19:300x250:globo.com:home-internas:similar_audience__compradores_visitantes_e_impactados:reach:mob:awareness:alp_manutencao:cpm</v>
      </c>
      <c r="G37" t="str">
        <f t="shared" si="6"/>
        <v>447577767</v>
      </c>
      <c r="H37" t="str">
        <f t="shared" si="7"/>
        <v>Tracking</v>
      </c>
      <c r="I37">
        <f t="shared" si="8"/>
        <v>1</v>
      </c>
      <c r="J37">
        <f t="shared" si="9"/>
        <v>2</v>
      </c>
      <c r="K37" s="4">
        <f t="shared" si="10"/>
        <v>3.5000000000000001E-3</v>
      </c>
      <c r="L37">
        <f t="shared" si="11"/>
        <v>2.5000000000000001E-2</v>
      </c>
      <c r="M37" s="4">
        <f t="shared" si="14"/>
        <v>7.0000000000000001E-3</v>
      </c>
      <c r="N37" s="4">
        <f t="shared" si="15"/>
        <v>0.05</v>
      </c>
    </row>
    <row r="38" spans="1:14">
      <c r="A38" t="str">
        <f t="shared" si="0"/>
        <v>ALP_Manutenção</v>
      </c>
      <c r="B38" t="str">
        <f t="shared" si="1"/>
        <v>Oath - Verizon Media</v>
      </c>
      <c r="C38" t="str">
        <f t="shared" si="2"/>
        <v>aug19:1200x627:verizon:native_ads:lal_as_abc_25__pme_micro_empreendedor_e_autonomos:gemini-nativeads:mini-zip:consideracao:alp_manutencao:cpm</v>
      </c>
      <c r="D38" t="str">
        <f t="shared" si="3"/>
        <v>253768047</v>
      </c>
      <c r="E38" t="str">
        <f t="shared" si="4"/>
        <v>Dynamic Click</v>
      </c>
      <c r="F38" t="str">
        <f t="shared" si="5"/>
        <v>aug19:1200x627:verizon:native_ads:lal_as_abc_25__pme_micro_empreendedor_e_autonomos:gemini-nativeads:mini-zip:consideracao:alp_manutencao:cpm</v>
      </c>
      <c r="G38" t="str">
        <f t="shared" si="6"/>
        <v>449672118</v>
      </c>
      <c r="H38" t="str">
        <f t="shared" si="7"/>
        <v>Tracking</v>
      </c>
      <c r="I38">
        <f t="shared" si="8"/>
        <v>454</v>
      </c>
      <c r="J38">
        <f t="shared" si="9"/>
        <v>67</v>
      </c>
      <c r="K38" s="4">
        <f t="shared" si="10"/>
        <v>3.5000000000000001E-3</v>
      </c>
      <c r="L38">
        <f t="shared" si="11"/>
        <v>2.5000000000000001E-2</v>
      </c>
      <c r="M38" s="4">
        <f t="shared" si="14"/>
        <v>0.23450000000000001</v>
      </c>
      <c r="N38" s="4">
        <f t="shared" si="15"/>
        <v>1.675</v>
      </c>
    </row>
    <row r="39" spans="1:14">
      <c r="A39" t="str">
        <f t="shared" si="0"/>
        <v>ALP_Manutenção</v>
      </c>
      <c r="B39" t="str">
        <f t="shared" si="1"/>
        <v>Oath - Verizon Media</v>
      </c>
      <c r="C39" t="str">
        <f t="shared" si="2"/>
        <v>aug19:1200x628:verizon:native_ads:lal_as_abc_25__pme_micro_empreendedor_e_autonomos:gemini-nativeads:flash:consideracao:alp_manutencao:cpm</v>
      </c>
      <c r="D39" t="str">
        <f t="shared" si="3"/>
        <v>253659898</v>
      </c>
      <c r="E39" t="str">
        <f t="shared" si="4"/>
        <v>Dynamic Click</v>
      </c>
      <c r="F39" t="str">
        <f t="shared" si="5"/>
        <v>aug19:1200x628:verizon:native_ads:lal_as_abc_25__pme_micro_empreendedor_e_autonomos:gemini-nativeads:flash:consideracao:alp_manutencao:cpm</v>
      </c>
      <c r="G39" t="str">
        <f t="shared" si="6"/>
        <v>449656794</v>
      </c>
      <c r="H39" t="str">
        <f t="shared" si="7"/>
        <v>Tracking</v>
      </c>
      <c r="I39">
        <f t="shared" si="8"/>
        <v>2200</v>
      </c>
      <c r="J39">
        <f t="shared" si="9"/>
        <v>191</v>
      </c>
      <c r="K39" s="4">
        <f t="shared" si="10"/>
        <v>3.5000000000000001E-3</v>
      </c>
      <c r="L39">
        <f t="shared" si="11"/>
        <v>2.5000000000000001E-2</v>
      </c>
      <c r="M39" s="4">
        <f t="shared" si="14"/>
        <v>0.66849999999999998</v>
      </c>
      <c r="N39" s="4">
        <f t="shared" si="15"/>
        <v>4.7750000000000004</v>
      </c>
    </row>
    <row r="40" spans="1:14">
      <c r="A40" t="str">
        <f t="shared" si="0"/>
        <v>ALP_Manutenção</v>
      </c>
      <c r="B40" t="str">
        <f t="shared" si="1"/>
        <v>Oath - Verizon Media</v>
      </c>
      <c r="C40" t="str">
        <f t="shared" si="2"/>
        <v>aug19:1200x628:verizon:native_ads:lal_as_abc_25__pme_micro_empreendedor_e_autonomos:gemini-nativeads:zip:consideracao:alp_manutencao:cpm</v>
      </c>
      <c r="D40" t="str">
        <f t="shared" si="3"/>
        <v>253309643</v>
      </c>
      <c r="E40" t="str">
        <f t="shared" si="4"/>
        <v>Dynamic Click</v>
      </c>
      <c r="F40" t="str">
        <f t="shared" si="5"/>
        <v>aug19:1200x628:verizon:native_ads:lal_as_abc_25__pme_micro_empreendedor_e_autonomos:gemini-nativeads:zip:consideracao:alp_manutencao:cpm</v>
      </c>
      <c r="G40" t="str">
        <f t="shared" si="6"/>
        <v>449766001</v>
      </c>
      <c r="H40" t="str">
        <f t="shared" si="7"/>
        <v>Tracking</v>
      </c>
      <c r="I40">
        <f t="shared" si="8"/>
        <v>1966</v>
      </c>
      <c r="J40">
        <f t="shared" si="9"/>
        <v>503</v>
      </c>
      <c r="K40" s="4">
        <f t="shared" si="10"/>
        <v>3.5000000000000001E-3</v>
      </c>
      <c r="L40">
        <f t="shared" si="11"/>
        <v>2.5000000000000001E-2</v>
      </c>
      <c r="M40" s="4">
        <f t="shared" si="14"/>
        <v>1.7605</v>
      </c>
      <c r="N40" s="4">
        <f t="shared" si="15"/>
        <v>12.575000000000001</v>
      </c>
    </row>
    <row r="41" spans="1:14">
      <c r="A41" t="str">
        <f t="shared" si="0"/>
        <v>ALP_Manutenção</v>
      </c>
      <c r="B41" t="str">
        <f t="shared" si="1"/>
        <v>Oath - Verizon Media</v>
      </c>
      <c r="C41" t="str">
        <f t="shared" si="2"/>
        <v>aug19:648x648:verizon:native_ads:lal_as_abc_25__pme_micro_empreendedor_e_autonomos:gemini-nativeads:flah:consideracao:alp_manutencao:cpm</v>
      </c>
      <c r="D41" t="str">
        <f t="shared" si="3"/>
        <v>253465246</v>
      </c>
      <c r="E41" t="str">
        <f t="shared" si="4"/>
        <v>Dynamic Click</v>
      </c>
      <c r="F41" t="str">
        <f t="shared" si="5"/>
        <v>aug19:648x648:verizon:native_ads:lal_as_abc_25__pme_micro_empreendedor_e_autonomos:gemini-nativeads:flah:consideracao:alp_manutencao:cpm</v>
      </c>
      <c r="G41" t="str">
        <f t="shared" si="6"/>
        <v>449505188</v>
      </c>
      <c r="H41" t="str">
        <f t="shared" si="7"/>
        <v>Tracking</v>
      </c>
      <c r="I41">
        <f t="shared" si="8"/>
        <v>13</v>
      </c>
      <c r="J41">
        <f t="shared" si="9"/>
        <v>34</v>
      </c>
      <c r="K41" s="4">
        <f t="shared" si="10"/>
        <v>3.5000000000000001E-3</v>
      </c>
      <c r="L41">
        <f t="shared" si="11"/>
        <v>2.5000000000000001E-2</v>
      </c>
      <c r="M41" s="4">
        <f t="shared" si="14"/>
        <v>0.11900000000000001</v>
      </c>
      <c r="N41" s="4">
        <f t="shared" si="15"/>
        <v>0.85000000000000009</v>
      </c>
    </row>
    <row r="42" spans="1:14">
      <c r="A42" t="str">
        <f t="shared" si="0"/>
        <v>ALP_Manutenção</v>
      </c>
      <c r="B42" t="str">
        <f t="shared" si="1"/>
        <v>Oath - Verizon Media</v>
      </c>
      <c r="C42" t="str">
        <f t="shared" si="2"/>
        <v>aug19:648x648:verizon:native_ads:lal_as_abc_25__pme_micro_empreendedor_e_autonomos:gemini-nativeads:mini-zip:consideracao:alp_manutencao:cpm</v>
      </c>
      <c r="D42" t="str">
        <f t="shared" si="3"/>
        <v>253667668</v>
      </c>
      <c r="E42" t="str">
        <f t="shared" si="4"/>
        <v>Dynamic Click</v>
      </c>
      <c r="F42" t="str">
        <f t="shared" si="5"/>
        <v>aug19:648x648:verizon:native_ads:lal_as_abc_25__pme_micro_empreendedor_e_autonomos:gemini-nativeads:mini-zip:consideracao:alp_manutencao:cpm</v>
      </c>
      <c r="G42" t="str">
        <f t="shared" si="6"/>
        <v>449664852</v>
      </c>
      <c r="H42" t="str">
        <f t="shared" si="7"/>
        <v>Tracking</v>
      </c>
      <c r="I42">
        <f t="shared" si="8"/>
        <v>1912</v>
      </c>
      <c r="J42">
        <f t="shared" si="9"/>
        <v>253</v>
      </c>
      <c r="K42" s="4">
        <f t="shared" si="10"/>
        <v>3.5000000000000001E-3</v>
      </c>
      <c r="L42">
        <f t="shared" si="11"/>
        <v>2.5000000000000001E-2</v>
      </c>
      <c r="M42" s="4">
        <f t="shared" si="14"/>
        <v>0.88550000000000006</v>
      </c>
      <c r="N42" s="4">
        <f t="shared" si="15"/>
        <v>6.3250000000000002</v>
      </c>
    </row>
    <row r="43" spans="1:14">
      <c r="A43" t="str">
        <f t="shared" si="0"/>
        <v>ALP_Manutenção</v>
      </c>
      <c r="B43" t="str">
        <f t="shared" si="1"/>
        <v>Oath - Verizon Media</v>
      </c>
      <c r="C43" t="str">
        <f t="shared" si="2"/>
        <v>aug19:648x648:verizon:native_ads:lal_as_abc_25__pme_micro_empreendedor_e_autonomos:gemini-nativeads:mob:consideracao:alp_manutencao:cpm</v>
      </c>
      <c r="D43" t="str">
        <f t="shared" si="3"/>
        <v>253467202</v>
      </c>
      <c r="E43" t="str">
        <f t="shared" si="4"/>
        <v>Dynamic Click</v>
      </c>
      <c r="F43" t="str">
        <f t="shared" si="5"/>
        <v>aug19:648x648:verizon:native_ads:lal_as_abc_25__pme_micro_empreendedor_e_autonomos:gemini-nativeads:mob:consideracao:alp_manutencao:cpm</v>
      </c>
      <c r="G43" t="str">
        <f t="shared" si="6"/>
        <v>449505581</v>
      </c>
      <c r="H43" t="str">
        <f t="shared" si="7"/>
        <v>Tracking</v>
      </c>
      <c r="I43">
        <f t="shared" si="8"/>
        <v>2420</v>
      </c>
      <c r="J43">
        <f t="shared" si="9"/>
        <v>345</v>
      </c>
      <c r="K43" s="4">
        <f t="shared" si="10"/>
        <v>3.5000000000000001E-3</v>
      </c>
      <c r="L43">
        <f t="shared" si="11"/>
        <v>2.5000000000000001E-2</v>
      </c>
      <c r="M43" s="4">
        <f t="shared" si="14"/>
        <v>1.2075</v>
      </c>
      <c r="N43" s="4">
        <f t="shared" si="15"/>
        <v>8.625</v>
      </c>
    </row>
    <row r="44" spans="1:14">
      <c r="A44" t="str">
        <f t="shared" si="0"/>
        <v>ALP_Manutenção</v>
      </c>
      <c r="B44" t="str">
        <f t="shared" si="1"/>
        <v>Oath - Verizon Media</v>
      </c>
      <c r="C44" t="str">
        <f t="shared" si="2"/>
        <v>aug19:648x648:verizon:native_ads:lal_as_abc_25__pme_micro_empreendedor_e_autonomos:gemini-nativeads:zip:consideracao:alp_manutencao:cpm</v>
      </c>
      <c r="D44" t="str">
        <f t="shared" si="3"/>
        <v>253467205</v>
      </c>
      <c r="E44" t="str">
        <f t="shared" si="4"/>
        <v>Dynamic Click</v>
      </c>
      <c r="F44" t="str">
        <f t="shared" si="5"/>
        <v>aug19:648x648:verizon:native_ads:lal_as_abc_25__pme_micro_empreendedor_e_autonomos:gemini-nativeads:zip:consideracao:alp_manutencao:cpm</v>
      </c>
      <c r="G44" t="str">
        <f t="shared" si="6"/>
        <v>449468841</v>
      </c>
      <c r="H44" t="str">
        <f t="shared" si="7"/>
        <v>Tracking</v>
      </c>
      <c r="I44">
        <f t="shared" si="8"/>
        <v>9</v>
      </c>
      <c r="J44">
        <f t="shared" si="9"/>
        <v>3</v>
      </c>
      <c r="K44" s="4">
        <f t="shared" si="10"/>
        <v>3.5000000000000001E-3</v>
      </c>
      <c r="L44">
        <f t="shared" ref="L44:L107" si="16">VLOOKUP(E44,tabela,3,FALSE)</f>
        <v>2.5000000000000001E-2</v>
      </c>
      <c r="M44" s="4">
        <f t="shared" si="14"/>
        <v>1.0500000000000001E-2</v>
      </c>
      <c r="N44" s="4">
        <f t="shared" si="15"/>
        <v>7.5000000000000011E-2</v>
      </c>
    </row>
    <row r="45" spans="1:14">
      <c r="A45" t="str">
        <f t="shared" si="0"/>
        <v>ALP_Manutenção</v>
      </c>
      <c r="B45" t="str">
        <f t="shared" si="1"/>
        <v>Taboola</v>
      </c>
      <c r="C45" t="str">
        <f t="shared" si="2"/>
        <v>jul19:native:taboola:ros:lal_as_abc_25__pme_micro_empreendedor_e_autonomos:sitesverticais:flash:consideracao:alp_manutencao:cpc</v>
      </c>
      <c r="D45" t="str">
        <f t="shared" si="3"/>
        <v>250489499</v>
      </c>
      <c r="E45" t="str">
        <f t="shared" si="4"/>
        <v>Dynamic Click</v>
      </c>
      <c r="F45" t="str">
        <f t="shared" si="5"/>
        <v>jul19:native:taboola:ros:lal_as_abc_25__pme_micro_empreendedor_e_autonomos:sitesverticais:flash:consideracao:alp_manutencao:cpc</v>
      </c>
      <c r="G45" t="str">
        <f t="shared" si="6"/>
        <v>446919992</v>
      </c>
      <c r="H45" t="str">
        <f t="shared" si="7"/>
        <v>Tracking</v>
      </c>
      <c r="I45">
        <f t="shared" si="8"/>
        <v>0</v>
      </c>
      <c r="J45">
        <f t="shared" si="9"/>
        <v>3</v>
      </c>
      <c r="K45" s="4">
        <f t="shared" si="10"/>
        <v>3.5000000000000001E-3</v>
      </c>
      <c r="L45">
        <f t="shared" si="16"/>
        <v>2.5000000000000001E-2</v>
      </c>
      <c r="M45" s="4">
        <f t="shared" si="14"/>
        <v>1.0500000000000001E-2</v>
      </c>
      <c r="N45" s="4">
        <f t="shared" si="15"/>
        <v>7.5000000000000011E-2</v>
      </c>
    </row>
    <row r="46" spans="1:14">
      <c r="A46" t="str">
        <f t="shared" si="0"/>
        <v>ALP_Manutenção</v>
      </c>
      <c r="B46" t="str">
        <f t="shared" si="1"/>
        <v>Taboola</v>
      </c>
      <c r="C46" t="str">
        <f t="shared" si="2"/>
        <v>jul19:native:taboola:ros:lal_as_abc_25__pme_micro_empreendedor_e_autonomos:sitesverticais:zip:consideracao:alp_manutencao:cpc</v>
      </c>
      <c r="D46" t="str">
        <f t="shared" si="3"/>
        <v>250494512</v>
      </c>
      <c r="E46" t="str">
        <f t="shared" si="4"/>
        <v>Dynamic Click</v>
      </c>
      <c r="F46" t="str">
        <f t="shared" si="5"/>
        <v>jul19:native:taboola:ros:lal_as_abc_25__pme_micro_empreendedor_e_autonomos:sitesverticais:zip:consideracao:alp_manutencao:cpc</v>
      </c>
      <c r="G46" t="str">
        <f t="shared" si="6"/>
        <v>446893158</v>
      </c>
      <c r="H46" t="str">
        <f t="shared" si="7"/>
        <v>Tracking</v>
      </c>
      <c r="I46">
        <f t="shared" si="8"/>
        <v>0</v>
      </c>
      <c r="J46">
        <f t="shared" si="9"/>
        <v>3</v>
      </c>
      <c r="K46" s="4">
        <f t="shared" si="10"/>
        <v>3.5000000000000001E-3</v>
      </c>
      <c r="L46">
        <f t="shared" si="16"/>
        <v>2.5000000000000001E-2</v>
      </c>
      <c r="M46" s="4">
        <f t="shared" si="14"/>
        <v>1.0500000000000001E-2</v>
      </c>
      <c r="N46" s="4">
        <f t="shared" si="15"/>
        <v>7.5000000000000011E-2</v>
      </c>
    </row>
    <row r="47" spans="1:14">
      <c r="A47" t="str">
        <f t="shared" si="0"/>
        <v>ALP_Manutenção</v>
      </c>
      <c r="B47" t="str">
        <f t="shared" si="1"/>
        <v>afilio.com.br</v>
      </c>
      <c r="C47" t="str">
        <f t="shared" si="2"/>
        <v>jul19:300x250:afilio:sites_verticais:lal_as_abc_25__pme_micro_empreendedor_e_autonomos:sitesverticais:mob:consideracao:manutencao:cpv</v>
      </c>
      <c r="D47" t="str">
        <f t="shared" si="3"/>
        <v>250796955</v>
      </c>
      <c r="E47" t="str">
        <f t="shared" si="4"/>
        <v>Dynamic Click</v>
      </c>
      <c r="F47" t="str">
        <f t="shared" si="5"/>
        <v>jul19:300x250:afilio:sites_verticais:lal_as_abc_25__pme_micro_empreendedor_e_autonomos:sitesverticais:mob:consideracao:manutencao:cpv</v>
      </c>
      <c r="G47" t="str">
        <f t="shared" si="6"/>
        <v>446820803</v>
      </c>
      <c r="H47" t="str">
        <f t="shared" si="7"/>
        <v>Tracking</v>
      </c>
      <c r="I47">
        <f t="shared" si="8"/>
        <v>0</v>
      </c>
      <c r="J47">
        <f t="shared" si="9"/>
        <v>6</v>
      </c>
      <c r="K47" s="4">
        <f t="shared" si="10"/>
        <v>3.5000000000000001E-3</v>
      </c>
      <c r="L47">
        <f t="shared" si="16"/>
        <v>2.5000000000000001E-2</v>
      </c>
      <c r="M47" s="4">
        <f t="shared" si="14"/>
        <v>2.1000000000000001E-2</v>
      </c>
      <c r="N47" s="4">
        <f t="shared" si="15"/>
        <v>0.15000000000000002</v>
      </c>
    </row>
    <row r="48" spans="1:14">
      <c r="A48" t="str">
        <f t="shared" si="0"/>
        <v>almapbbdo:alp_bau:awareness:todos</v>
      </c>
      <c r="B48" t="str">
        <f t="shared" si="1"/>
        <v>Denakop</v>
      </c>
      <c r="C48" t="str">
        <f t="shared" si="2"/>
        <v>denakop:mobile:contextual:display:bonificacao:320x100:mob:deal_denakop:cidp110.2.18:2</v>
      </c>
      <c r="D48" t="str">
        <f t="shared" si="3"/>
        <v>255834990</v>
      </c>
      <c r="E48" t="str">
        <f t="shared" si="4"/>
        <v>Dynamic Click</v>
      </c>
      <c r="F48" t="str">
        <f t="shared" si="5"/>
        <v>denakop:mobile:contextual:display:bonificacao:320x100:mob:deal_denakop:cidp110.2.18:2</v>
      </c>
      <c r="G48" t="str">
        <f t="shared" si="6"/>
        <v>451664369</v>
      </c>
      <c r="H48" t="str">
        <f t="shared" si="7"/>
        <v>Tracking</v>
      </c>
      <c r="I48">
        <f t="shared" si="8"/>
        <v>0</v>
      </c>
      <c r="J48">
        <f t="shared" si="9"/>
        <v>2</v>
      </c>
      <c r="K48" s="4">
        <f t="shared" si="10"/>
        <v>3.5000000000000001E-3</v>
      </c>
      <c r="L48">
        <f t="shared" si="16"/>
        <v>2.5000000000000001E-2</v>
      </c>
      <c r="M48" s="4">
        <f t="shared" si="14"/>
        <v>7.0000000000000001E-3</v>
      </c>
      <c r="N48" s="4">
        <f t="shared" si="15"/>
        <v>0.05</v>
      </c>
    </row>
    <row r="49" spans="1:14">
      <c r="A49" t="str">
        <f t="shared" si="0"/>
        <v>almapbbdo:alp_bau:awareness:todos</v>
      </c>
      <c r="B49" t="str">
        <f t="shared" si="1"/>
        <v>Denakop</v>
      </c>
      <c r="C49" t="str">
        <f t="shared" si="2"/>
        <v>denakop:mobile:contextual:display:bonificacao:320x50:mob:deal_denakop:cidp110.2.17:2</v>
      </c>
      <c r="D49" t="str">
        <f t="shared" si="3"/>
        <v>255373667</v>
      </c>
      <c r="E49" t="str">
        <f t="shared" si="4"/>
        <v>Dynamic Click</v>
      </c>
      <c r="F49" t="str">
        <f t="shared" si="5"/>
        <v>denakop:mobile:contextual:display:bonificacao:320x50:mob:deal_denakop:cidp110.2.17:2</v>
      </c>
      <c r="G49" t="str">
        <f t="shared" si="6"/>
        <v>451610775</v>
      </c>
      <c r="H49" t="str">
        <f t="shared" si="7"/>
        <v>Tracking</v>
      </c>
      <c r="I49">
        <f t="shared" si="8"/>
        <v>0</v>
      </c>
      <c r="J49">
        <f t="shared" si="9"/>
        <v>1</v>
      </c>
      <c r="K49" s="4">
        <f t="shared" si="10"/>
        <v>3.5000000000000001E-3</v>
      </c>
      <c r="L49">
        <f t="shared" si="16"/>
        <v>2.5000000000000001E-2</v>
      </c>
      <c r="M49" s="4">
        <f t="shared" si="14"/>
        <v>3.5000000000000001E-3</v>
      </c>
      <c r="N49" s="4">
        <f t="shared" si="15"/>
        <v>2.5000000000000001E-2</v>
      </c>
    </row>
    <row r="50" spans="1:14">
      <c r="A50" t="str">
        <f t="shared" si="0"/>
        <v>almapbbdo:alp_bau:awareness:todos</v>
      </c>
      <c r="B50" t="str">
        <f t="shared" si="1"/>
        <v>Google Brasil</v>
      </c>
      <c r="C50" t="str">
        <f t="shared" si="2"/>
        <v>dv_360:mobile:categorias:video:cpm:360x480:mob:cidp110.2.7:2</v>
      </c>
      <c r="D50" t="str">
        <f t="shared" si="3"/>
        <v>254635267</v>
      </c>
      <c r="E50" t="str">
        <f t="shared" si="4"/>
        <v>Rich Media display banner</v>
      </c>
      <c r="F50" t="str">
        <f t="shared" si="5"/>
        <v>dv_360:mobile:categorias:video:cpm:360x480:mob:cidp110.2.7:2</v>
      </c>
      <c r="G50" t="str">
        <f t="shared" si="6"/>
        <v>450616106</v>
      </c>
      <c r="H50" t="str">
        <f t="shared" si="7"/>
        <v>In-Stream Video</v>
      </c>
      <c r="I50">
        <f t="shared" si="8"/>
        <v>10156523</v>
      </c>
      <c r="J50">
        <f t="shared" si="9"/>
        <v>28581</v>
      </c>
      <c r="K50" s="4">
        <f t="shared" si="10"/>
        <v>0.6</v>
      </c>
      <c r="L50">
        <f t="shared" si="16"/>
        <v>0.35</v>
      </c>
      <c r="M50" s="4">
        <f t="shared" si="14"/>
        <v>6093.9138000000003</v>
      </c>
      <c r="N50" s="4">
        <f t="shared" si="15"/>
        <v>3554.78305</v>
      </c>
    </row>
    <row r="51" spans="1:14">
      <c r="A51" t="str">
        <f t="shared" si="0"/>
        <v>almapbbdo:alp_bau:awareness:todos</v>
      </c>
      <c r="B51" t="str">
        <f t="shared" si="1"/>
        <v>Google Brasil</v>
      </c>
      <c r="C51" t="str">
        <f t="shared" si="2"/>
        <v>dv_360:mobile:contextual:display:bonificacao:320x100:mob:deal_denakop:cidp110.2.15:2</v>
      </c>
      <c r="D51" t="str">
        <f t="shared" si="3"/>
        <v>255362247</v>
      </c>
      <c r="E51" t="str">
        <f t="shared" si="4"/>
        <v>Standard</v>
      </c>
      <c r="F51" t="str">
        <f t="shared" si="5"/>
        <v>dv_360:mobile:contextual:display:bonificacao:320x100:mob:deal_denakop:cidp110.2.15:2</v>
      </c>
      <c r="G51" t="str">
        <f t="shared" si="6"/>
        <v>451267030</v>
      </c>
      <c r="H51" t="str">
        <f t="shared" si="7"/>
        <v>Display</v>
      </c>
      <c r="I51">
        <f t="shared" si="8"/>
        <v>1</v>
      </c>
      <c r="J51">
        <f t="shared" si="9"/>
        <v>1</v>
      </c>
      <c r="K51" s="4">
        <f t="shared" si="10"/>
        <v>0.04</v>
      </c>
      <c r="L51">
        <f t="shared" si="16"/>
        <v>0.1</v>
      </c>
      <c r="M51" s="4">
        <f t="shared" si="14"/>
        <v>4.0000000000000003E-5</v>
      </c>
      <c r="N51" s="4">
        <f t="shared" si="15"/>
        <v>1E-4</v>
      </c>
    </row>
    <row r="52" spans="1:14">
      <c r="A52" t="str">
        <f t="shared" si="0"/>
        <v>almapbbdo:alp_bau:awareness:todos</v>
      </c>
      <c r="B52" t="str">
        <f t="shared" si="1"/>
        <v>Google Brasil</v>
      </c>
      <c r="C52" t="str">
        <f t="shared" si="2"/>
        <v>dv_360:mobile:contextual:display:bonificacao:320x50:mob:deal_denakop:cidp110.2.14:2</v>
      </c>
      <c r="D52" t="str">
        <f t="shared" si="3"/>
        <v>255234946</v>
      </c>
      <c r="E52" t="str">
        <f t="shared" si="4"/>
        <v>Standard</v>
      </c>
      <c r="F52" t="str">
        <f t="shared" si="5"/>
        <v>dv_360:mobile:contextual:display:bonificacao:320x50:mob:deal_denakop:cidp110.2.14:2</v>
      </c>
      <c r="G52" t="str">
        <f t="shared" si="6"/>
        <v>451267168</v>
      </c>
      <c r="H52" t="str">
        <f t="shared" si="7"/>
        <v>Display</v>
      </c>
      <c r="I52">
        <f t="shared" si="8"/>
        <v>1</v>
      </c>
      <c r="J52">
        <f t="shared" si="9"/>
        <v>1</v>
      </c>
      <c r="K52" s="4">
        <f t="shared" si="10"/>
        <v>0.04</v>
      </c>
      <c r="L52">
        <f t="shared" si="16"/>
        <v>0.1</v>
      </c>
      <c r="M52" s="4">
        <f t="shared" si="14"/>
        <v>4.0000000000000003E-5</v>
      </c>
      <c r="N52" s="4">
        <f t="shared" si="15"/>
        <v>1E-4</v>
      </c>
    </row>
    <row r="53" spans="1:14">
      <c r="A53" t="str">
        <f t="shared" si="0"/>
        <v>almapbbdo:alp_bau:awareness:todos</v>
      </c>
      <c r="B53" t="str">
        <f t="shared" si="1"/>
        <v>Google Brasil</v>
      </c>
      <c r="C53" t="str">
        <f t="shared" si="2"/>
        <v>dv_360:mobile:contextual:display:bonificacao:728x90:mob:deal_denakop:cidp110.2.13:2</v>
      </c>
      <c r="D53" t="str">
        <f t="shared" si="3"/>
        <v>254900435</v>
      </c>
      <c r="E53" t="str">
        <f t="shared" si="4"/>
        <v>Standard</v>
      </c>
      <c r="F53" t="str">
        <f t="shared" si="5"/>
        <v>dv_360:mobile:contextual:display:bonificacao:728x90:mob:deal_denakop:cidp110.2.13:2</v>
      </c>
      <c r="G53" t="str">
        <f t="shared" si="6"/>
        <v>451267156</v>
      </c>
      <c r="H53" t="str">
        <f t="shared" si="7"/>
        <v>Display</v>
      </c>
      <c r="I53">
        <f t="shared" si="8"/>
        <v>1</v>
      </c>
      <c r="J53">
        <f t="shared" si="9"/>
        <v>1</v>
      </c>
      <c r="K53" s="4">
        <f t="shared" si="10"/>
        <v>0.04</v>
      </c>
      <c r="L53">
        <f t="shared" si="16"/>
        <v>0.1</v>
      </c>
      <c r="M53" s="4">
        <f t="shared" si="14"/>
        <v>4.0000000000000003E-5</v>
      </c>
      <c r="N53" s="4">
        <f t="shared" si="15"/>
        <v>1E-4</v>
      </c>
    </row>
    <row r="54" spans="1:14">
      <c r="A54" t="str">
        <f t="shared" si="0"/>
        <v>almapbbdo:alp_bau:awareness:todos</v>
      </c>
      <c r="B54" t="str">
        <f t="shared" si="1"/>
        <v>Google Brasil</v>
      </c>
      <c r="C54" t="str">
        <f t="shared" si="2"/>
        <v>dv_360:mobile:keywords:video:cpm:360x480:mob:cidp110.2.6:2</v>
      </c>
      <c r="D54" t="str">
        <f t="shared" si="3"/>
        <v>254292257</v>
      </c>
      <c r="E54" t="str">
        <f t="shared" si="4"/>
        <v>Rich Media display banner</v>
      </c>
      <c r="F54" t="str">
        <f t="shared" si="5"/>
        <v>dv_360:mobile:keywords:video:cpm:360x480:mob:cidp110.2.6:2</v>
      </c>
      <c r="G54" t="str">
        <f t="shared" si="6"/>
        <v>450616100</v>
      </c>
      <c r="H54" t="str">
        <f t="shared" si="7"/>
        <v>In-Stream Video</v>
      </c>
      <c r="I54">
        <f t="shared" si="8"/>
        <v>1769759</v>
      </c>
      <c r="J54">
        <f t="shared" si="9"/>
        <v>3166</v>
      </c>
      <c r="K54" s="4">
        <f t="shared" si="10"/>
        <v>0.6</v>
      </c>
      <c r="L54">
        <f t="shared" si="16"/>
        <v>0.35</v>
      </c>
      <c r="M54" s="4">
        <f t="shared" si="14"/>
        <v>1061.8553999999999</v>
      </c>
      <c r="N54" s="4">
        <f t="shared" si="15"/>
        <v>619.41564999999991</v>
      </c>
    </row>
    <row r="55" spans="1:14">
      <c r="A55" t="str">
        <f t="shared" si="0"/>
        <v>almapbbdo:alp_bau:awareness:todos</v>
      </c>
      <c r="B55" t="str">
        <f t="shared" si="1"/>
        <v>Oath - Verizon Media</v>
      </c>
      <c r="C55" t="str">
        <f t="shared" si="2"/>
        <v>verizon:flash:lal_as_abc_25__pme_micro_empreendedor_e_autonomos:native:cpc</v>
      </c>
      <c r="D55" t="str">
        <f t="shared" si="3"/>
        <v>254845036</v>
      </c>
      <c r="E55" t="str">
        <f t="shared" si="4"/>
        <v>Dynamic Click</v>
      </c>
      <c r="F55" t="str">
        <f t="shared" si="5"/>
        <v>verizon:flash:lal_as_abc_25__pme_micro_empreendedor_e_autonomos:native:cpc</v>
      </c>
      <c r="G55" t="str">
        <f t="shared" si="6"/>
        <v>450770469</v>
      </c>
      <c r="H55" t="str">
        <f t="shared" si="7"/>
        <v>Tracking</v>
      </c>
      <c r="I55">
        <f t="shared" si="8"/>
        <v>0</v>
      </c>
      <c r="J55">
        <f t="shared" si="9"/>
        <v>67272</v>
      </c>
      <c r="K55" s="4">
        <f t="shared" si="10"/>
        <v>3.5000000000000001E-3</v>
      </c>
      <c r="L55">
        <f t="shared" si="16"/>
        <v>2.5000000000000001E-2</v>
      </c>
      <c r="M55" s="4">
        <f t="shared" si="14"/>
        <v>235.452</v>
      </c>
      <c r="N55" s="4">
        <f t="shared" si="15"/>
        <v>1681.8000000000002</v>
      </c>
    </row>
    <row r="56" spans="1:14">
      <c r="A56" t="str">
        <f t="shared" si="0"/>
        <v>almapbbdo:alp_bau:awareness:todos</v>
      </c>
      <c r="B56" t="str">
        <f t="shared" si="1"/>
        <v>Oath - Verizon Media</v>
      </c>
      <c r="C56" t="str">
        <f t="shared" si="2"/>
        <v>verizon:mini_zip:lal_as_abc_25__pme_micro_empreendedor_e_autonomos:native:cpc</v>
      </c>
      <c r="D56" t="str">
        <f t="shared" si="3"/>
        <v>254969712</v>
      </c>
      <c r="E56" t="str">
        <f t="shared" si="4"/>
        <v>Dynamic Click</v>
      </c>
      <c r="F56" t="str">
        <f t="shared" si="5"/>
        <v>verizon:mini_zip:lal_as_abc_25__pme_micro_empreendedor_e_autonomos:native:cpc</v>
      </c>
      <c r="G56" t="str">
        <f t="shared" si="6"/>
        <v>450770025</v>
      </c>
      <c r="H56" t="str">
        <f t="shared" si="7"/>
        <v>Tracking</v>
      </c>
      <c r="I56">
        <f t="shared" si="8"/>
        <v>0</v>
      </c>
      <c r="J56">
        <f t="shared" si="9"/>
        <v>91488</v>
      </c>
      <c r="K56" s="4">
        <f t="shared" si="10"/>
        <v>3.5000000000000001E-3</v>
      </c>
      <c r="L56">
        <f t="shared" si="16"/>
        <v>2.5000000000000001E-2</v>
      </c>
      <c r="M56" s="4">
        <f t="shared" si="14"/>
        <v>320.20800000000003</v>
      </c>
      <c r="N56" s="4">
        <f t="shared" si="15"/>
        <v>2287.2000000000003</v>
      </c>
    </row>
    <row r="57" spans="1:14">
      <c r="A57" t="str">
        <f t="shared" si="0"/>
        <v>almapbbdo:alp_bau:awareness:todos</v>
      </c>
      <c r="B57" t="str">
        <f t="shared" si="1"/>
        <v>Oath - Verizon Media</v>
      </c>
      <c r="C57" t="str">
        <f t="shared" si="2"/>
        <v>verizon:mobile:lal_as_abc_25__pme_micro_empreendedor_e_autonomos:native:cpc</v>
      </c>
      <c r="D57" t="str">
        <f t="shared" si="3"/>
        <v>254846956</v>
      </c>
      <c r="E57" t="str">
        <f t="shared" si="4"/>
        <v>Dynamic Click</v>
      </c>
      <c r="F57" t="str">
        <f t="shared" si="5"/>
        <v>verizon:mobile:lal_as_abc_25__pme_micro_empreendedor_e_autonomos:native:cpc</v>
      </c>
      <c r="G57" t="str">
        <f t="shared" si="6"/>
        <v>450769920</v>
      </c>
      <c r="H57" t="str">
        <f t="shared" si="7"/>
        <v>Tracking</v>
      </c>
      <c r="I57">
        <f t="shared" si="8"/>
        <v>0</v>
      </c>
      <c r="J57">
        <f t="shared" si="9"/>
        <v>1</v>
      </c>
      <c r="K57" s="4">
        <f t="shared" si="10"/>
        <v>3.5000000000000001E-3</v>
      </c>
      <c r="L57">
        <f t="shared" si="16"/>
        <v>2.5000000000000001E-2</v>
      </c>
      <c r="M57" s="4">
        <f t="shared" si="14"/>
        <v>3.5000000000000001E-3</v>
      </c>
      <c r="N57" s="4">
        <f t="shared" si="15"/>
        <v>2.5000000000000001E-2</v>
      </c>
    </row>
    <row r="58" spans="1:14">
      <c r="A58" t="str">
        <f t="shared" si="0"/>
        <v>almapbbdo:alp_bau:awareness:todos</v>
      </c>
      <c r="B58" t="str">
        <f t="shared" si="1"/>
        <v>Oath - Verizon Media</v>
      </c>
      <c r="C58" t="str">
        <f t="shared" si="2"/>
        <v>verizon:zip:lal_as_abc_25__pme_micro_empreendedor_e_autonomos:native:cpc</v>
      </c>
      <c r="D58" t="str">
        <f t="shared" si="3"/>
        <v>254844175</v>
      </c>
      <c r="E58" t="str">
        <f t="shared" si="4"/>
        <v>Dynamic Click</v>
      </c>
      <c r="F58" t="str">
        <f t="shared" si="5"/>
        <v>verizon:zip:lal_as_abc_25__pme_micro_empreendedor_e_autonomos:native:cpc</v>
      </c>
      <c r="G58" t="str">
        <f t="shared" si="6"/>
        <v>450768237</v>
      </c>
      <c r="H58" t="str">
        <f t="shared" si="7"/>
        <v>Tracking</v>
      </c>
      <c r="I58">
        <f t="shared" si="8"/>
        <v>0</v>
      </c>
      <c r="J58">
        <f t="shared" si="9"/>
        <v>86692</v>
      </c>
      <c r="K58" s="4">
        <f t="shared" si="10"/>
        <v>3.5000000000000001E-3</v>
      </c>
      <c r="L58">
        <f t="shared" si="16"/>
        <v>2.5000000000000001E-2</v>
      </c>
      <c r="M58" s="4">
        <f t="shared" si="14"/>
        <v>303.42200000000003</v>
      </c>
      <c r="N58" s="4">
        <f t="shared" si="15"/>
        <v>2167.3000000000002</v>
      </c>
    </row>
    <row r="59" spans="1:14">
      <c r="A59" t="str">
        <f t="shared" si="0"/>
        <v>almapbbdo:alp_bau:performance:todos</v>
      </c>
      <c r="B59" t="str">
        <f t="shared" si="1"/>
        <v>Psafe</v>
      </c>
      <c r="C59" t="str">
        <f t="shared" si="2"/>
        <v>almapbbdo:alp_bau:performance:todos</v>
      </c>
      <c r="D59" t="str">
        <f t="shared" si="3"/>
        <v>256312938</v>
      </c>
      <c r="E59" t="str">
        <f t="shared" si="4"/>
        <v>Dynamic Click</v>
      </c>
      <c r="F59" t="str">
        <f t="shared" si="5"/>
        <v>psafe:mobile:ampla:display:diaria</v>
      </c>
      <c r="G59" t="str">
        <f t="shared" si="6"/>
        <v>452097437</v>
      </c>
      <c r="H59" t="str">
        <f t="shared" si="7"/>
        <v>Tracking</v>
      </c>
      <c r="I59">
        <f t="shared" si="8"/>
        <v>18413868</v>
      </c>
      <c r="J59">
        <f t="shared" si="9"/>
        <v>351288</v>
      </c>
      <c r="K59" s="4">
        <f t="shared" si="10"/>
        <v>3.5000000000000001E-3</v>
      </c>
      <c r="L59">
        <f t="shared" si="16"/>
        <v>2.5000000000000001E-2</v>
      </c>
      <c r="M59" s="4">
        <f t="shared" si="14"/>
        <v>1229.508</v>
      </c>
      <c r="N59" s="4">
        <f t="shared" si="15"/>
        <v>8782.2000000000007</v>
      </c>
    </row>
    <row r="60" spans="1:14">
      <c r="A60" t="str">
        <f t="shared" si="0"/>
        <v>almapbbdo:alp_nova-cielo-atualizado:display:awareness:todos</v>
      </c>
      <c r="B60" t="str">
        <f t="shared" si="1"/>
        <v>AdsMovil</v>
      </c>
      <c r="C60" t="str">
        <f t="shared" si="2"/>
        <v>adsmovil:marca:carreira:display:cpm:richmedia-interstitial-320x480:aw_ins_nova-cielo-danilo:cidp116.2.287:2</v>
      </c>
      <c r="D60" t="str">
        <f t="shared" si="3"/>
        <v>256564347</v>
      </c>
      <c r="E60" t="str">
        <f t="shared" si="4"/>
        <v>Dynamic Click</v>
      </c>
      <c r="F60" t="str">
        <f t="shared" si="5"/>
        <v>adsmovil:marca:carreira:display:cpm:richmedia-interstitial-320x480:aw_ins_nova-cielo-danilo:cidp116.2.287:2</v>
      </c>
      <c r="G60" t="str">
        <f t="shared" si="6"/>
        <v>452313926</v>
      </c>
      <c r="H60" t="str">
        <f t="shared" si="7"/>
        <v>Tracking</v>
      </c>
      <c r="I60">
        <f t="shared" si="8"/>
        <v>361539</v>
      </c>
      <c r="J60">
        <f t="shared" si="9"/>
        <v>3442</v>
      </c>
      <c r="K60" s="4">
        <f t="shared" si="10"/>
        <v>3.5000000000000001E-3</v>
      </c>
      <c r="L60">
        <f t="shared" si="16"/>
        <v>2.5000000000000001E-2</v>
      </c>
      <c r="M60" s="4">
        <f t="shared" si="14"/>
        <v>12.047000000000001</v>
      </c>
      <c r="N60" s="4">
        <f t="shared" si="15"/>
        <v>86.050000000000011</v>
      </c>
    </row>
    <row r="61" spans="1:14">
      <c r="A61" t="str">
        <f t="shared" si="0"/>
        <v>almapbbdo:alp_nova-cielo-atualizado:display:awareness:todos</v>
      </c>
      <c r="B61" t="str">
        <f t="shared" si="1"/>
        <v>AdsMovil</v>
      </c>
      <c r="C61" t="str">
        <f t="shared" si="2"/>
        <v>adsmovil:marca:carreira:display:cpm:richmedia-interstitial-320x480:aw_ins_nova-cielo-marcello:cidp116.2.286:2</v>
      </c>
      <c r="D61" t="str">
        <f t="shared" si="3"/>
        <v>256564350</v>
      </c>
      <c r="E61" t="str">
        <f t="shared" si="4"/>
        <v>Dynamic Click</v>
      </c>
      <c r="F61" t="str">
        <f t="shared" si="5"/>
        <v>adsmovil:marca:carreira:display:cpm:richmedia-interstitial-320x480:aw_ins_nova-cielo-marcello:cidp116.2.286:2</v>
      </c>
      <c r="G61" t="str">
        <f t="shared" si="6"/>
        <v>452313929</v>
      </c>
      <c r="H61" t="str">
        <f t="shared" si="7"/>
        <v>Tracking</v>
      </c>
      <c r="I61">
        <f t="shared" si="8"/>
        <v>496055</v>
      </c>
      <c r="J61">
        <f t="shared" si="9"/>
        <v>5515</v>
      </c>
      <c r="K61" s="4">
        <f t="shared" si="10"/>
        <v>3.5000000000000001E-3</v>
      </c>
      <c r="L61">
        <f t="shared" si="16"/>
        <v>2.5000000000000001E-2</v>
      </c>
      <c r="M61" s="4">
        <f t="shared" si="14"/>
        <v>19.302500000000002</v>
      </c>
      <c r="N61" s="4">
        <f t="shared" si="15"/>
        <v>137.875</v>
      </c>
    </row>
    <row r="62" spans="1:14">
      <c r="A62" t="str">
        <f t="shared" si="0"/>
        <v>almapbbdo:alp_nova-cielo-atualizado:display:awareness:todos</v>
      </c>
      <c r="B62" t="str">
        <f t="shared" si="1"/>
        <v>AdsMovil</v>
      </c>
      <c r="C62" t="str">
        <f t="shared" si="2"/>
        <v>adsmovil:marca:carreira:display:cpm:richmedia-interstitial-320x480:aw_ins_nova-cielo-pedro:cidp116.2.284:2</v>
      </c>
      <c r="D62" t="str">
        <f t="shared" si="3"/>
        <v>256564356</v>
      </c>
      <c r="E62" t="str">
        <f t="shared" si="4"/>
        <v>Dynamic Click</v>
      </c>
      <c r="F62" t="str">
        <f t="shared" si="5"/>
        <v>adsmovil:marca:carreira:display:cpm:richmedia-interstitial-320x480:aw_ins_nova-cielo-pedro:cidp116.2.284:2</v>
      </c>
      <c r="G62" t="str">
        <f t="shared" si="6"/>
        <v>452313935</v>
      </c>
      <c r="H62" t="str">
        <f t="shared" si="7"/>
        <v>Tracking</v>
      </c>
      <c r="I62">
        <f t="shared" si="8"/>
        <v>501547</v>
      </c>
      <c r="J62">
        <f t="shared" si="9"/>
        <v>5386</v>
      </c>
      <c r="K62" s="4">
        <f t="shared" si="10"/>
        <v>3.5000000000000001E-3</v>
      </c>
      <c r="L62">
        <f t="shared" si="16"/>
        <v>2.5000000000000001E-2</v>
      </c>
      <c r="M62" s="4">
        <f t="shared" si="14"/>
        <v>18.850999999999999</v>
      </c>
      <c r="N62" s="4">
        <f t="shared" si="15"/>
        <v>134.65</v>
      </c>
    </row>
    <row r="63" spans="1:14">
      <c r="A63" t="str">
        <f t="shared" si="0"/>
        <v>almapbbdo:alp_nova-cielo-atualizado:display:awareness:todos</v>
      </c>
      <c r="B63" t="str">
        <f t="shared" si="1"/>
        <v>AdsMovil</v>
      </c>
      <c r="C63" t="str">
        <f t="shared" si="2"/>
        <v>adsmovil:marca:carreira:display:cpm:richmedia-interstitial-320x480:aw_ins_nova-cielo-rita:cidp116.2.285:2</v>
      </c>
      <c r="D63" t="str">
        <f t="shared" si="3"/>
        <v>256564353</v>
      </c>
      <c r="E63" t="str">
        <f t="shared" si="4"/>
        <v>Dynamic Click</v>
      </c>
      <c r="F63" t="str">
        <f t="shared" si="5"/>
        <v>adsmovil:marca:carreira:display:cpm:richmedia-interstitial-320x480:aw_ins_nova-cielo-rita:cidp116.2.285:2</v>
      </c>
      <c r="G63" t="str">
        <f t="shared" si="6"/>
        <v>452313932</v>
      </c>
      <c r="H63" t="str">
        <f t="shared" si="7"/>
        <v>Tracking</v>
      </c>
      <c r="I63">
        <f t="shared" si="8"/>
        <v>511148</v>
      </c>
      <c r="J63">
        <f t="shared" si="9"/>
        <v>5782</v>
      </c>
      <c r="K63" s="4">
        <f t="shared" si="10"/>
        <v>3.5000000000000001E-3</v>
      </c>
      <c r="L63">
        <f t="shared" si="16"/>
        <v>2.5000000000000001E-2</v>
      </c>
      <c r="M63" s="4">
        <f t="shared" si="14"/>
        <v>20.237000000000002</v>
      </c>
      <c r="N63" s="4">
        <f t="shared" si="15"/>
        <v>144.55000000000001</v>
      </c>
    </row>
    <row r="64" spans="1:14">
      <c r="A64" t="str">
        <f t="shared" si="0"/>
        <v>almapbbdo:alp_nova-cielo-atualizado:display:awareness:todos</v>
      </c>
      <c r="B64" t="str">
        <f t="shared" si="1"/>
        <v>AdsMovil</v>
      </c>
      <c r="C64" t="str">
        <f t="shared" si="2"/>
        <v>adsmovil:marca:decisor:display:cpm:richmedia-interstitial-320x480:aw_ins_nova-cielo-danilo:cidp116.2.299:2</v>
      </c>
      <c r="D64" t="str">
        <f t="shared" si="3"/>
        <v>256564311</v>
      </c>
      <c r="E64" t="str">
        <f t="shared" si="4"/>
        <v>Dynamic Click</v>
      </c>
      <c r="F64" t="str">
        <f t="shared" si="5"/>
        <v>adsmovil:marca:decisor:display:cpm:richmedia-interstitial-320x480:aw_ins_nova-cielo-danilo:cidp116.2.299:2</v>
      </c>
      <c r="G64" t="str">
        <f t="shared" si="6"/>
        <v>452313890</v>
      </c>
      <c r="H64" t="str">
        <f t="shared" si="7"/>
        <v>Tracking</v>
      </c>
      <c r="I64">
        <f t="shared" si="8"/>
        <v>422736</v>
      </c>
      <c r="J64">
        <f t="shared" si="9"/>
        <v>3973</v>
      </c>
      <c r="K64" s="4">
        <f t="shared" si="10"/>
        <v>3.5000000000000001E-3</v>
      </c>
      <c r="L64">
        <f t="shared" si="16"/>
        <v>2.5000000000000001E-2</v>
      </c>
      <c r="M64" s="4">
        <f t="shared" si="14"/>
        <v>13.9055</v>
      </c>
      <c r="N64" s="4">
        <f t="shared" si="15"/>
        <v>99.325000000000003</v>
      </c>
    </row>
    <row r="65" spans="1:14">
      <c r="A65" t="str">
        <f t="shared" si="0"/>
        <v>almapbbdo:alp_nova-cielo-atualizado:display:awareness:todos</v>
      </c>
      <c r="B65" t="str">
        <f t="shared" si="1"/>
        <v>AdsMovil</v>
      </c>
      <c r="C65" t="str">
        <f t="shared" si="2"/>
        <v>adsmovil:marca:decisor:display:cpm:richmedia-interstitial-320x480:aw_ins_nova-cielo-marcello:cidp116.2.298:2</v>
      </c>
      <c r="D65" t="str">
        <f t="shared" si="3"/>
        <v>256564314</v>
      </c>
      <c r="E65" t="str">
        <f t="shared" si="4"/>
        <v>Dynamic Click</v>
      </c>
      <c r="F65" t="str">
        <f t="shared" si="5"/>
        <v>adsmovil:marca:decisor:display:cpm:richmedia-interstitial-320x480:aw_ins_nova-cielo-marcello:cidp116.2.298:2</v>
      </c>
      <c r="G65" t="str">
        <f t="shared" si="6"/>
        <v>452313893</v>
      </c>
      <c r="H65" t="str">
        <f t="shared" si="7"/>
        <v>Tracking</v>
      </c>
      <c r="I65">
        <f t="shared" si="8"/>
        <v>641338</v>
      </c>
      <c r="J65">
        <f t="shared" si="9"/>
        <v>6712</v>
      </c>
      <c r="K65" s="4">
        <f t="shared" si="10"/>
        <v>3.5000000000000001E-3</v>
      </c>
      <c r="L65">
        <f t="shared" si="16"/>
        <v>2.5000000000000001E-2</v>
      </c>
      <c r="M65" s="4">
        <f t="shared" si="14"/>
        <v>23.492000000000001</v>
      </c>
      <c r="N65" s="4">
        <f t="shared" si="15"/>
        <v>167.8</v>
      </c>
    </row>
    <row r="66" spans="1:14">
      <c r="A66" t="str">
        <f t="shared" ref="A66:A129" si="17">bd_campaign</f>
        <v>almapbbdo:alp_nova-cielo-atualizado:display:awareness:todos</v>
      </c>
      <c r="B66" t="str">
        <f t="shared" ref="B66:B129" si="18">bd_site</f>
        <v>AdsMovil</v>
      </c>
      <c r="C66" t="str">
        <f t="shared" ref="C66:C129" si="19">bd_placement</f>
        <v>adsmovil:marca:decisor:display:cpm:richmedia-interstitial-320x480:aw_ins_nova-cielo-pedro:cidp116.2.296:2</v>
      </c>
      <c r="D66" t="str">
        <f t="shared" ref="D66:D129" si="20">bd_placementID</f>
        <v>256564320</v>
      </c>
      <c r="E66" t="str">
        <f t="shared" ref="E66:E129" si="21">VLOOKUP(CONCATENATE(bd_adtype,"_",bd_creativetype),tabela,2,FALSE)</f>
        <v>Dynamic Click</v>
      </c>
      <c r="F66" t="str">
        <f t="shared" ref="F66:F129" si="22">bd_ad</f>
        <v>adsmovil:marca:decisor:display:cpm:richmedia-interstitial-320x480:aw_ins_nova-cielo-pedro:cidp116.2.296:2</v>
      </c>
      <c r="G66" t="str">
        <f t="shared" ref="G66:G129" si="23">bd_adid</f>
        <v>452313899</v>
      </c>
      <c r="H66" t="str">
        <f t="shared" ref="H66:H129" si="24">bd_creativetype</f>
        <v>Tracking</v>
      </c>
      <c r="I66">
        <f t="shared" ref="I66:I129" si="25">bd_impression</f>
        <v>641626</v>
      </c>
      <c r="J66">
        <f t="shared" ref="J66:J129" si="26">bd_clicks</f>
        <v>6718</v>
      </c>
      <c r="K66" s="4">
        <f t="shared" ref="K66:K129" si="27">VLOOKUP(E66,tabela,2,FALSE)</f>
        <v>3.5000000000000001E-3</v>
      </c>
      <c r="L66">
        <f t="shared" si="16"/>
        <v>2.5000000000000001E-2</v>
      </c>
      <c r="M66" s="4">
        <f t="shared" si="14"/>
        <v>23.513000000000002</v>
      </c>
      <c r="N66" s="4">
        <f t="shared" si="15"/>
        <v>167.95000000000002</v>
      </c>
    </row>
    <row r="67" spans="1:14">
      <c r="A67" t="str">
        <f t="shared" si="17"/>
        <v>almapbbdo:alp_nova-cielo-atualizado:display:awareness:todos</v>
      </c>
      <c r="B67" t="str">
        <f t="shared" si="18"/>
        <v>AdsMovil</v>
      </c>
      <c r="C67" t="str">
        <f t="shared" si="19"/>
        <v>adsmovil:marca:decisor:display:cpm:richmedia-interstitial-320x480:aw_ins_nova-cielo-rita:cidp116.2.297:2</v>
      </c>
      <c r="D67" t="str">
        <f t="shared" si="20"/>
        <v>256564317</v>
      </c>
      <c r="E67" t="str">
        <f t="shared" si="21"/>
        <v>Dynamic Click</v>
      </c>
      <c r="F67" t="str">
        <f t="shared" si="22"/>
        <v>adsmovil:marca:decisor:display:cpm:richmedia-interstitial-320x480:aw_ins_nova-cielo-rita:cidp116.2.297:2</v>
      </c>
      <c r="G67" t="str">
        <f t="shared" si="23"/>
        <v>452313896</v>
      </c>
      <c r="H67" t="str">
        <f t="shared" si="24"/>
        <v>Tracking</v>
      </c>
      <c r="I67">
        <f t="shared" si="25"/>
        <v>642513</v>
      </c>
      <c r="J67">
        <f t="shared" si="26"/>
        <v>7006</v>
      </c>
      <c r="K67" s="4">
        <f t="shared" si="27"/>
        <v>3.5000000000000001E-3</v>
      </c>
      <c r="L67">
        <f t="shared" si="16"/>
        <v>2.5000000000000001E-2</v>
      </c>
      <c r="M67" s="4">
        <f t="shared" si="14"/>
        <v>24.521000000000001</v>
      </c>
      <c r="N67" s="4">
        <f t="shared" si="15"/>
        <v>175.15</v>
      </c>
    </row>
    <row r="68" spans="1:14">
      <c r="A68" t="str">
        <f t="shared" si="17"/>
        <v>almapbbdo:alp_nova-cielo-atualizado:display:awareness:todos</v>
      </c>
      <c r="B68" t="str">
        <f t="shared" si="18"/>
        <v>AdsMovil</v>
      </c>
      <c r="C68" t="str">
        <f t="shared" si="19"/>
        <v>adsmovil:marca:indepedencia:display:cpm:richmedia-interstitial-320x480:aw_ins_nova-cielo-danilo:cidp116.2.293:2</v>
      </c>
      <c r="D68" t="str">
        <f t="shared" si="20"/>
        <v>256564329</v>
      </c>
      <c r="E68" t="str">
        <f t="shared" si="21"/>
        <v>Dynamic Click</v>
      </c>
      <c r="F68" t="str">
        <f t="shared" si="22"/>
        <v>adsmovil:marca:indepedencia:display:cpm:richmedia-interstitial-320x480:aw_ins_nova-cielo-danilo:cidp116.2.293:2</v>
      </c>
      <c r="G68" t="str">
        <f t="shared" si="23"/>
        <v>452313908</v>
      </c>
      <c r="H68" t="str">
        <f t="shared" si="24"/>
        <v>Tracking</v>
      </c>
      <c r="I68">
        <f t="shared" si="25"/>
        <v>359643</v>
      </c>
      <c r="J68">
        <f t="shared" si="26"/>
        <v>3332</v>
      </c>
      <c r="K68" s="4">
        <f t="shared" si="27"/>
        <v>3.5000000000000001E-3</v>
      </c>
      <c r="L68">
        <f t="shared" si="16"/>
        <v>2.5000000000000001E-2</v>
      </c>
      <c r="M68" s="4">
        <f t="shared" si="14"/>
        <v>11.662000000000001</v>
      </c>
      <c r="N68" s="4">
        <f t="shared" si="15"/>
        <v>83.300000000000011</v>
      </c>
    </row>
    <row r="69" spans="1:14">
      <c r="A69" t="str">
        <f t="shared" si="17"/>
        <v>almapbbdo:alp_nova-cielo-atualizado:display:awareness:todos</v>
      </c>
      <c r="B69" t="str">
        <f t="shared" si="18"/>
        <v>AdsMovil</v>
      </c>
      <c r="C69" t="str">
        <f t="shared" si="19"/>
        <v>adsmovil:marca:indepedencia:display:cpm:richmedia-interstitial-320x480:aw_ins_nova-cielo-marcello:cidp116.2.292:2</v>
      </c>
      <c r="D69" t="str">
        <f t="shared" si="20"/>
        <v>256564332</v>
      </c>
      <c r="E69" t="str">
        <f t="shared" si="21"/>
        <v>Dynamic Click</v>
      </c>
      <c r="F69" t="str">
        <f t="shared" si="22"/>
        <v>adsmovil:marca:indepedencia:display:cpm:richmedia-interstitial-320x480:aw_ins_nova-cielo-marcello:cidp116.2.292:2</v>
      </c>
      <c r="G69" t="str">
        <f t="shared" si="23"/>
        <v>452313911</v>
      </c>
      <c r="H69" t="str">
        <f t="shared" si="24"/>
        <v>Tracking</v>
      </c>
      <c r="I69">
        <f t="shared" si="25"/>
        <v>496781</v>
      </c>
      <c r="J69">
        <f t="shared" si="26"/>
        <v>5433</v>
      </c>
      <c r="K69" s="4">
        <f t="shared" si="27"/>
        <v>3.5000000000000001E-3</v>
      </c>
      <c r="L69">
        <f t="shared" si="16"/>
        <v>2.5000000000000001E-2</v>
      </c>
      <c r="M69" s="4">
        <f t="shared" si="14"/>
        <v>19.015499999999999</v>
      </c>
      <c r="N69" s="4">
        <f t="shared" si="15"/>
        <v>135.82500000000002</v>
      </c>
    </row>
    <row r="70" spans="1:14">
      <c r="A70" t="str">
        <f t="shared" si="17"/>
        <v>almapbbdo:alp_nova-cielo-atualizado:display:awareness:todos</v>
      </c>
      <c r="B70" t="str">
        <f t="shared" si="18"/>
        <v>AdsMovil</v>
      </c>
      <c r="C70" t="str">
        <f t="shared" si="19"/>
        <v>adsmovil:marca:indepedencia:display:cpm:richmedia-interstitial-320x480:aw_ins_nova-cielo-pedro:cidp116.2.290:2</v>
      </c>
      <c r="D70" t="str">
        <f t="shared" si="20"/>
        <v>256564338</v>
      </c>
      <c r="E70" t="str">
        <f t="shared" si="21"/>
        <v>Dynamic Click</v>
      </c>
      <c r="F70" t="str">
        <f t="shared" si="22"/>
        <v>adsmovil:marca:indepedencia:display:cpm:richmedia-interstitial-320x480:aw_ins_nova-cielo-pedro:cidp116.2.290:2</v>
      </c>
      <c r="G70" t="str">
        <f t="shared" si="23"/>
        <v>452313917</v>
      </c>
      <c r="H70" t="str">
        <f t="shared" si="24"/>
        <v>Tracking</v>
      </c>
      <c r="I70">
        <f t="shared" si="25"/>
        <v>492038</v>
      </c>
      <c r="J70">
        <f t="shared" si="26"/>
        <v>5387</v>
      </c>
      <c r="K70" s="4">
        <f t="shared" si="27"/>
        <v>3.5000000000000001E-3</v>
      </c>
      <c r="L70">
        <f t="shared" si="16"/>
        <v>2.5000000000000001E-2</v>
      </c>
      <c r="M70" s="4">
        <f t="shared" si="14"/>
        <v>18.854500000000002</v>
      </c>
      <c r="N70" s="4">
        <f t="shared" si="15"/>
        <v>134.67500000000001</v>
      </c>
    </row>
    <row r="71" spans="1:14">
      <c r="A71" t="str">
        <f t="shared" si="17"/>
        <v>almapbbdo:alp_nova-cielo-atualizado:display:awareness:todos</v>
      </c>
      <c r="B71" t="str">
        <f t="shared" si="18"/>
        <v>AdsMovil</v>
      </c>
      <c r="C71" t="str">
        <f t="shared" si="19"/>
        <v>adsmovil:marca:indepedencia:display:cpm:richmedia-interstitial-320x480:aw_ins_nova-cielo-rita:cidp116.2.291:2</v>
      </c>
      <c r="D71" t="str">
        <f t="shared" si="20"/>
        <v>256564335</v>
      </c>
      <c r="E71" t="str">
        <f t="shared" si="21"/>
        <v>Dynamic Click</v>
      </c>
      <c r="F71" t="str">
        <f t="shared" si="22"/>
        <v>adsmovil:marca:indepedencia:display:cpm:richmedia-interstitial-320x480:aw_ins_nova-cielo-rita:cidp116.2.291:2</v>
      </c>
      <c r="G71" t="str">
        <f t="shared" si="23"/>
        <v>452313914</v>
      </c>
      <c r="H71" t="str">
        <f t="shared" si="24"/>
        <v>Tracking</v>
      </c>
      <c r="I71">
        <f t="shared" si="25"/>
        <v>497003</v>
      </c>
      <c r="J71">
        <f t="shared" si="26"/>
        <v>5509</v>
      </c>
      <c r="K71" s="4">
        <f t="shared" si="27"/>
        <v>3.5000000000000001E-3</v>
      </c>
      <c r="L71">
        <f t="shared" si="16"/>
        <v>2.5000000000000001E-2</v>
      </c>
      <c r="M71" s="4">
        <f t="shared" si="14"/>
        <v>19.281500000000001</v>
      </c>
      <c r="N71" s="4">
        <f t="shared" si="15"/>
        <v>137.72499999999999</v>
      </c>
    </row>
    <row r="72" spans="1:14">
      <c r="A72" t="str">
        <f t="shared" si="17"/>
        <v>almapbbdo:alp_nova-cielo-atualizado:display:awareness:todos</v>
      </c>
      <c r="B72" t="str">
        <f t="shared" si="18"/>
        <v>AdsMovil</v>
      </c>
      <c r="C72" t="str">
        <f t="shared" si="19"/>
        <v>adsmovil:marca:provedor:display:cpm:richmedia-interstitial-320x480:aw_ins_nova-cielo-danilo:cidp116.2.281:2</v>
      </c>
      <c r="D72" t="str">
        <f t="shared" si="20"/>
        <v>256564365</v>
      </c>
      <c r="E72" t="str">
        <f t="shared" si="21"/>
        <v>Dynamic Click</v>
      </c>
      <c r="F72" t="str">
        <f t="shared" si="22"/>
        <v>adsmovil:marca:provedor:display:cpm:richmedia-interstitial-320x480:aw_ins_nova-cielo-danilo:cidp116.2.281:2</v>
      </c>
      <c r="G72" t="str">
        <f t="shared" si="23"/>
        <v>452313944</v>
      </c>
      <c r="H72" t="str">
        <f t="shared" si="24"/>
        <v>Tracking</v>
      </c>
      <c r="I72">
        <f t="shared" si="25"/>
        <v>459972</v>
      </c>
      <c r="J72">
        <f t="shared" si="26"/>
        <v>5040</v>
      </c>
      <c r="K72" s="4">
        <f t="shared" si="27"/>
        <v>3.5000000000000001E-3</v>
      </c>
      <c r="L72">
        <f t="shared" si="16"/>
        <v>2.5000000000000001E-2</v>
      </c>
      <c r="M72" s="4">
        <f t="shared" si="14"/>
        <v>17.64</v>
      </c>
      <c r="N72" s="4">
        <f t="shared" si="15"/>
        <v>126</v>
      </c>
    </row>
    <row r="73" spans="1:14">
      <c r="A73" t="str">
        <f t="shared" si="17"/>
        <v>almapbbdo:alp_nova-cielo-atualizado:display:awareness:todos</v>
      </c>
      <c r="B73" t="str">
        <f t="shared" si="18"/>
        <v>AdsMovil</v>
      </c>
      <c r="C73" t="str">
        <f t="shared" si="19"/>
        <v>adsmovil:marca:provedor:display:cpm:richmedia-interstitial-320x480:aw_ins_nova-cielo-marcello:cidp116.2.280:2</v>
      </c>
      <c r="D73" t="str">
        <f t="shared" si="20"/>
        <v>256564368</v>
      </c>
      <c r="E73" t="str">
        <f t="shared" si="21"/>
        <v>Dynamic Click</v>
      </c>
      <c r="F73" t="str">
        <f t="shared" si="22"/>
        <v>adsmovil:marca:provedor:display:cpm:richmedia-interstitial-320x480:aw_ins_nova-cielo-marcello:cidp116.2.280:2</v>
      </c>
      <c r="G73" t="str">
        <f t="shared" si="23"/>
        <v>452313947</v>
      </c>
      <c r="H73" t="str">
        <f t="shared" si="24"/>
        <v>Tracking</v>
      </c>
      <c r="I73">
        <f t="shared" si="25"/>
        <v>454243</v>
      </c>
      <c r="J73">
        <f t="shared" si="26"/>
        <v>4839</v>
      </c>
      <c r="K73" s="4">
        <f t="shared" si="27"/>
        <v>3.5000000000000001E-3</v>
      </c>
      <c r="L73">
        <f t="shared" si="16"/>
        <v>2.5000000000000001E-2</v>
      </c>
      <c r="M73" s="4">
        <f t="shared" si="14"/>
        <v>16.936499999999999</v>
      </c>
      <c r="N73" s="4">
        <f t="shared" si="15"/>
        <v>120.97500000000001</v>
      </c>
    </row>
    <row r="74" spans="1:14">
      <c r="A74" t="str">
        <f t="shared" si="17"/>
        <v>almapbbdo:alp_nova-cielo-atualizado:display:awareness:todos</v>
      </c>
      <c r="B74" t="str">
        <f t="shared" si="18"/>
        <v>AdsMovil</v>
      </c>
      <c r="C74" t="str">
        <f t="shared" si="19"/>
        <v>adsmovil:marca:provedor:display:cpm:richmedia-interstitial-320x480:aw_ins_nova-cielo-pedro:cidp116.2.278:2</v>
      </c>
      <c r="D74" t="str">
        <f t="shared" si="20"/>
        <v>256564374</v>
      </c>
      <c r="E74" t="str">
        <f t="shared" si="21"/>
        <v>Dynamic Click</v>
      </c>
      <c r="F74" t="str">
        <f t="shared" si="22"/>
        <v>adsmovil:marca:provedor:display:cpm:richmedia-interstitial-320x480:aw_ins_nova-cielo-pedro:cidp116.2.278:2</v>
      </c>
      <c r="G74" t="str">
        <f t="shared" si="23"/>
        <v>452313953</v>
      </c>
      <c r="H74" t="str">
        <f t="shared" si="24"/>
        <v>Tracking</v>
      </c>
      <c r="I74">
        <f t="shared" si="25"/>
        <v>469965</v>
      </c>
      <c r="J74">
        <f t="shared" si="26"/>
        <v>5001</v>
      </c>
      <c r="K74" s="4">
        <f t="shared" si="27"/>
        <v>3.5000000000000001E-3</v>
      </c>
      <c r="L74">
        <f t="shared" si="16"/>
        <v>2.5000000000000001E-2</v>
      </c>
      <c r="M74" s="4">
        <f t="shared" si="14"/>
        <v>17.503499999999999</v>
      </c>
      <c r="N74" s="4">
        <f t="shared" si="15"/>
        <v>125.02500000000001</v>
      </c>
    </row>
    <row r="75" spans="1:14">
      <c r="A75" t="str">
        <f t="shared" si="17"/>
        <v>almapbbdo:alp_nova-cielo-atualizado:display:awareness:todos</v>
      </c>
      <c r="B75" t="str">
        <f t="shared" si="18"/>
        <v>AdsMovil</v>
      </c>
      <c r="C75" t="str">
        <f t="shared" si="19"/>
        <v>adsmovil:marca:provedor:display:cpm:richmedia-interstitial-320x480:aw_ins_nova-cielo-rita:cidp116.2.279:2</v>
      </c>
      <c r="D75" t="str">
        <f t="shared" si="20"/>
        <v>256564371</v>
      </c>
      <c r="E75" t="str">
        <f t="shared" si="21"/>
        <v>Dynamic Click</v>
      </c>
      <c r="F75" t="str">
        <f t="shared" si="22"/>
        <v>adsmovil:marca:provedor:display:cpm:richmedia-interstitial-320x480:aw_ins_nova-cielo-rita:cidp116.2.279:2</v>
      </c>
      <c r="G75" t="str">
        <f t="shared" si="23"/>
        <v>452313950</v>
      </c>
      <c r="H75" t="str">
        <f t="shared" si="24"/>
        <v>Tracking</v>
      </c>
      <c r="I75">
        <f t="shared" si="25"/>
        <v>453361</v>
      </c>
      <c r="J75">
        <f t="shared" si="26"/>
        <v>4868</v>
      </c>
      <c r="K75" s="4">
        <f t="shared" si="27"/>
        <v>3.5000000000000001E-3</v>
      </c>
      <c r="L75">
        <f t="shared" si="16"/>
        <v>2.5000000000000001E-2</v>
      </c>
      <c r="M75" s="4">
        <f t="shared" si="14"/>
        <v>17.038</v>
      </c>
      <c r="N75" s="4">
        <f t="shared" si="15"/>
        <v>121.7</v>
      </c>
    </row>
    <row r="76" spans="1:14">
      <c r="A76" t="str">
        <f t="shared" si="17"/>
        <v>almapbbdo:alp_nova-cielo-atualizado:display:awareness:todos</v>
      </c>
      <c r="B76" t="str">
        <f t="shared" si="18"/>
        <v>Google Brasil</v>
      </c>
      <c r="C76" t="str">
        <f t="shared" si="19"/>
        <v>dv_360:marca:affinity:display:cpm:large-mobile-banner-320x100:fre_ins_nova-cielo-danilo:cidp116.2.317:2</v>
      </c>
      <c r="D76" t="str">
        <f t="shared" si="20"/>
        <v>256547838</v>
      </c>
      <c r="E76" t="str">
        <f t="shared" si="21"/>
        <v>Standard</v>
      </c>
      <c r="F76" t="str">
        <f t="shared" si="22"/>
        <v>dv_360:marca:affinity:display:cpm:large-mobile-banner-320x100:fre_ins_nova-cielo-danilo:cidp116.2.317:2</v>
      </c>
      <c r="G76" t="str">
        <f t="shared" si="23"/>
        <v>452302607</v>
      </c>
      <c r="H76" t="str">
        <f t="shared" si="24"/>
        <v>Display</v>
      </c>
      <c r="I76">
        <f t="shared" si="25"/>
        <v>41880</v>
      </c>
      <c r="J76">
        <f t="shared" si="26"/>
        <v>74</v>
      </c>
      <c r="K76" s="4">
        <f t="shared" si="27"/>
        <v>0.04</v>
      </c>
      <c r="L76">
        <f t="shared" si="16"/>
        <v>0.1</v>
      </c>
      <c r="M76" s="4">
        <f t="shared" si="14"/>
        <v>1.6752</v>
      </c>
      <c r="N76" s="4">
        <f t="shared" si="15"/>
        <v>4.1879999999999997</v>
      </c>
    </row>
    <row r="77" spans="1:14">
      <c r="A77" t="str">
        <f t="shared" si="17"/>
        <v>almapbbdo:alp_nova-cielo-atualizado:display:awareness:todos</v>
      </c>
      <c r="B77" t="str">
        <f t="shared" si="18"/>
        <v>Google Brasil</v>
      </c>
      <c r="C77" t="str">
        <f t="shared" si="19"/>
        <v>dv_360:marca:affinity:display:cpm:large-mobile-banner-320x100:fre_ins_nova-cielo-marcello:cidp116.2.316:2</v>
      </c>
      <c r="D77" t="str">
        <f t="shared" si="20"/>
        <v>256547841</v>
      </c>
      <c r="E77" t="str">
        <f t="shared" si="21"/>
        <v>Standard</v>
      </c>
      <c r="F77" t="str">
        <f t="shared" si="22"/>
        <v>dv_360:marca:affinity:display:cpm:large-mobile-banner-320x100:fre_ins_nova-cielo-marcello:cidp116.2.316:2</v>
      </c>
      <c r="G77" t="str">
        <f t="shared" si="23"/>
        <v>452302610</v>
      </c>
      <c r="H77" t="str">
        <f t="shared" si="24"/>
        <v>Display</v>
      </c>
      <c r="I77">
        <f t="shared" si="25"/>
        <v>37045</v>
      </c>
      <c r="J77">
        <f t="shared" si="26"/>
        <v>61</v>
      </c>
      <c r="K77" s="4">
        <f t="shared" si="27"/>
        <v>0.04</v>
      </c>
      <c r="L77">
        <f t="shared" si="16"/>
        <v>0.1</v>
      </c>
      <c r="M77" s="4">
        <f t="shared" si="14"/>
        <v>1.4818</v>
      </c>
      <c r="N77" s="4">
        <f t="shared" si="15"/>
        <v>3.7044999999999999</v>
      </c>
    </row>
    <row r="78" spans="1:14">
      <c r="A78" t="str">
        <f t="shared" si="17"/>
        <v>almapbbdo:alp_nova-cielo-atualizado:display:awareness:todos</v>
      </c>
      <c r="B78" t="str">
        <f t="shared" si="18"/>
        <v>Google Brasil</v>
      </c>
      <c r="C78" t="str">
        <f t="shared" si="19"/>
        <v>dv_360:marca:affinity:display:cpm:large-mobile-banner-320x100:fre_ins_nova-cielo-pedro:cidp116.2.314:2</v>
      </c>
      <c r="D78" t="str">
        <f t="shared" si="20"/>
        <v>256547844</v>
      </c>
      <c r="E78" t="str">
        <f t="shared" si="21"/>
        <v>Standard</v>
      </c>
      <c r="F78" t="str">
        <f t="shared" si="22"/>
        <v>dv_360:marca:affinity:display:cpm:large-mobile-banner-320x100:fre_ins_nova-cielo-pedro:cidp116.2.314:2</v>
      </c>
      <c r="G78" t="str">
        <f t="shared" si="23"/>
        <v>452302613</v>
      </c>
      <c r="H78" t="str">
        <f t="shared" si="24"/>
        <v>Display</v>
      </c>
      <c r="I78">
        <f t="shared" si="25"/>
        <v>53769</v>
      </c>
      <c r="J78">
        <f t="shared" si="26"/>
        <v>90</v>
      </c>
      <c r="K78" s="4">
        <f t="shared" si="27"/>
        <v>0.04</v>
      </c>
      <c r="L78">
        <f t="shared" si="16"/>
        <v>0.1</v>
      </c>
      <c r="M78" s="4">
        <f t="shared" si="14"/>
        <v>2.15076</v>
      </c>
      <c r="N78" s="4">
        <f t="shared" si="15"/>
        <v>5.3769000000000009</v>
      </c>
    </row>
    <row r="79" spans="1:14">
      <c r="A79" t="str">
        <f t="shared" si="17"/>
        <v>almapbbdo:alp_nova-cielo-atualizado:display:awareness:todos</v>
      </c>
      <c r="B79" t="str">
        <f t="shared" si="18"/>
        <v>Google Brasil</v>
      </c>
      <c r="C79" t="str">
        <f t="shared" si="19"/>
        <v>dv_360:marca:affinity:display:cpm:large-mobile-banner-320x100:fre_ins_nova-cielo-rita:cidp116.2.315:2</v>
      </c>
      <c r="D79" t="str">
        <f t="shared" si="20"/>
        <v>256483219</v>
      </c>
      <c r="E79" t="str">
        <f t="shared" si="21"/>
        <v>Standard</v>
      </c>
      <c r="F79" t="str">
        <f t="shared" si="22"/>
        <v>dv_360:marca:affinity:display:cpm:large-mobile-banner-320x100:fre_ins_nova-cielo-rita:cidp116.2.315:2</v>
      </c>
      <c r="G79" t="str">
        <f t="shared" si="23"/>
        <v>452320974</v>
      </c>
      <c r="H79" t="str">
        <f t="shared" si="24"/>
        <v>Display</v>
      </c>
      <c r="I79">
        <f t="shared" si="25"/>
        <v>77354</v>
      </c>
      <c r="J79">
        <f t="shared" si="26"/>
        <v>148</v>
      </c>
      <c r="K79" s="4">
        <f t="shared" si="27"/>
        <v>0.04</v>
      </c>
      <c r="L79">
        <f t="shared" si="16"/>
        <v>0.1</v>
      </c>
      <c r="M79" s="4">
        <f t="shared" si="14"/>
        <v>3.09416</v>
      </c>
      <c r="N79" s="4">
        <f t="shared" si="15"/>
        <v>7.7354000000000003</v>
      </c>
    </row>
    <row r="80" spans="1:14">
      <c r="A80" t="str">
        <f t="shared" si="17"/>
        <v>almapbbdo:alp_nova-cielo-atualizado:display:awareness:todos</v>
      </c>
      <c r="B80" t="str">
        <f t="shared" si="18"/>
        <v>Google Brasil</v>
      </c>
      <c r="C80" t="str">
        <f t="shared" si="19"/>
        <v>dv_360:marca:affinity:display:cpm:leaderboard-728x90:fre_ins_nova-cielo-danilo:cidp116.2.329:2</v>
      </c>
      <c r="D80" t="str">
        <f t="shared" si="20"/>
        <v>256547820</v>
      </c>
      <c r="E80" t="str">
        <f t="shared" si="21"/>
        <v>Standard</v>
      </c>
      <c r="F80" t="str">
        <f t="shared" si="22"/>
        <v>dv_360:marca:affinity:display:cpm:leaderboard-728x90:fre_ins_nova-cielo-danilo:cidp116.2.329:2</v>
      </c>
      <c r="G80" t="str">
        <f t="shared" si="23"/>
        <v>452302589</v>
      </c>
      <c r="H80" t="str">
        <f t="shared" si="24"/>
        <v>Display</v>
      </c>
      <c r="I80">
        <f t="shared" si="25"/>
        <v>260011</v>
      </c>
      <c r="J80">
        <f t="shared" si="26"/>
        <v>49</v>
      </c>
      <c r="K80" s="4">
        <f t="shared" si="27"/>
        <v>0.04</v>
      </c>
      <c r="L80">
        <f t="shared" si="16"/>
        <v>0.1</v>
      </c>
      <c r="M80" s="4">
        <f t="shared" si="14"/>
        <v>10.40044</v>
      </c>
      <c r="N80" s="4">
        <f t="shared" si="15"/>
        <v>26.001100000000001</v>
      </c>
    </row>
    <row r="81" spans="1:14">
      <c r="A81" t="str">
        <f t="shared" si="17"/>
        <v>almapbbdo:alp_nova-cielo-atualizado:display:awareness:todos</v>
      </c>
      <c r="B81" t="str">
        <f t="shared" si="18"/>
        <v>Google Brasil</v>
      </c>
      <c r="C81" t="str">
        <f t="shared" si="19"/>
        <v>dv_360:marca:affinity:display:cpm:leaderboard-728x90:fre_ins_nova-cielo-marcello:cidp116.2.328:2</v>
      </c>
      <c r="D81" t="str">
        <f t="shared" si="20"/>
        <v>256547823</v>
      </c>
      <c r="E81" t="str">
        <f t="shared" si="21"/>
        <v>Standard</v>
      </c>
      <c r="F81" t="str">
        <f t="shared" si="22"/>
        <v>dv_360:marca:affinity:display:cpm:leaderboard-728x90:fre_ins_nova-cielo-marcello:cidp116.2.328:2</v>
      </c>
      <c r="G81" t="str">
        <f t="shared" si="23"/>
        <v>452302592</v>
      </c>
      <c r="H81" t="str">
        <f t="shared" si="24"/>
        <v>Display</v>
      </c>
      <c r="I81">
        <f t="shared" si="25"/>
        <v>275112</v>
      </c>
      <c r="J81">
        <f t="shared" si="26"/>
        <v>53</v>
      </c>
      <c r="K81" s="4">
        <f t="shared" si="27"/>
        <v>0.04</v>
      </c>
      <c r="L81">
        <f t="shared" si="16"/>
        <v>0.1</v>
      </c>
      <c r="M81" s="4">
        <f t="shared" si="14"/>
        <v>11.004479999999999</v>
      </c>
      <c r="N81" s="4">
        <f t="shared" si="15"/>
        <v>27.511200000000002</v>
      </c>
    </row>
    <row r="82" spans="1:14">
      <c r="A82" t="str">
        <f t="shared" si="17"/>
        <v>almapbbdo:alp_nova-cielo-atualizado:display:awareness:todos</v>
      </c>
      <c r="B82" t="str">
        <f t="shared" si="18"/>
        <v>Google Brasil</v>
      </c>
      <c r="C82" t="str">
        <f t="shared" si="19"/>
        <v>dv_360:marca:affinity:display:cpm:leaderboard-728x90:fre_ins_nova-cielo-pedro:cidp116.2.326:2</v>
      </c>
      <c r="D82" t="str">
        <f t="shared" si="20"/>
        <v>256547826</v>
      </c>
      <c r="E82" t="str">
        <f t="shared" si="21"/>
        <v>Standard</v>
      </c>
      <c r="F82" t="str">
        <f t="shared" si="22"/>
        <v>dv_360:marca:affinity:display:cpm:leaderboard-728x90:fre_ins_nova-cielo-pedro:cidp116.2.326:2</v>
      </c>
      <c r="G82" t="str">
        <f t="shared" si="23"/>
        <v>452302595</v>
      </c>
      <c r="H82" t="str">
        <f t="shared" si="24"/>
        <v>Display</v>
      </c>
      <c r="I82">
        <f t="shared" si="25"/>
        <v>246394</v>
      </c>
      <c r="J82">
        <f t="shared" si="26"/>
        <v>39</v>
      </c>
      <c r="K82" s="4">
        <f t="shared" si="27"/>
        <v>0.04</v>
      </c>
      <c r="L82">
        <f t="shared" si="16"/>
        <v>0.1</v>
      </c>
      <c r="M82" s="4">
        <f t="shared" si="14"/>
        <v>9.8557600000000001</v>
      </c>
      <c r="N82" s="4">
        <f t="shared" si="15"/>
        <v>24.639400000000002</v>
      </c>
    </row>
    <row r="83" spans="1:14">
      <c r="A83" t="str">
        <f t="shared" si="17"/>
        <v>almapbbdo:alp_nova-cielo-atualizado:display:awareness:todos</v>
      </c>
      <c r="B83" t="str">
        <f t="shared" si="18"/>
        <v>Google Brasil</v>
      </c>
      <c r="C83" t="str">
        <f t="shared" si="19"/>
        <v>dv_360:marca:affinity:display:cpm:leaderboard-728x90:fre_ins_nova-cielo-rita:cidp116.2.327:2</v>
      </c>
      <c r="D83" t="str">
        <f t="shared" si="20"/>
        <v>256483213</v>
      </c>
      <c r="E83" t="str">
        <f t="shared" si="21"/>
        <v>Standard</v>
      </c>
      <c r="F83" t="str">
        <f t="shared" si="22"/>
        <v>dv_360:marca:affinity:display:cpm:leaderboard-728x90:fre_ins_nova-cielo-rita:cidp116.2.327:2</v>
      </c>
      <c r="G83" t="str">
        <f t="shared" si="23"/>
        <v>452320968</v>
      </c>
      <c r="H83" t="str">
        <f t="shared" si="24"/>
        <v>Display</v>
      </c>
      <c r="I83">
        <f t="shared" si="25"/>
        <v>257309</v>
      </c>
      <c r="J83">
        <f t="shared" si="26"/>
        <v>51</v>
      </c>
      <c r="K83" s="4">
        <f t="shared" si="27"/>
        <v>0.04</v>
      </c>
      <c r="L83">
        <f t="shared" si="16"/>
        <v>0.1</v>
      </c>
      <c r="M83" s="4">
        <f t="shared" si="14"/>
        <v>10.29236</v>
      </c>
      <c r="N83" s="4">
        <f t="shared" si="15"/>
        <v>25.730900000000002</v>
      </c>
    </row>
    <row r="84" spans="1:14">
      <c r="A84" t="str">
        <f t="shared" si="17"/>
        <v>almapbbdo:alp_nova-cielo-atualizado:display:awareness:todos</v>
      </c>
      <c r="B84" t="str">
        <f t="shared" si="18"/>
        <v>Google Brasil</v>
      </c>
      <c r="C84" t="str">
        <f t="shared" si="19"/>
        <v>dv_360:marca:affinity:display:cpm:mobile-leaderboard-320x50:fre_ins_nova-cielo-danilo:cidp116.2.323:2</v>
      </c>
      <c r="D84" t="str">
        <f t="shared" si="20"/>
        <v>256547829</v>
      </c>
      <c r="E84" t="str">
        <f t="shared" si="21"/>
        <v>Standard</v>
      </c>
      <c r="F84" t="str">
        <f t="shared" si="22"/>
        <v>dv_360:marca:affinity:display:cpm:mobile-leaderboard-320x50:fre_ins_nova-cielo-danilo:cidp116.2.323:2</v>
      </c>
      <c r="G84" t="str">
        <f t="shared" si="23"/>
        <v>452302598</v>
      </c>
      <c r="H84" t="str">
        <f t="shared" si="24"/>
        <v>Display</v>
      </c>
      <c r="I84">
        <f t="shared" si="25"/>
        <v>338788</v>
      </c>
      <c r="J84">
        <f t="shared" si="26"/>
        <v>1155</v>
      </c>
      <c r="K84" s="4">
        <f t="shared" si="27"/>
        <v>0.04</v>
      </c>
      <c r="L84">
        <f t="shared" si="16"/>
        <v>0.1</v>
      </c>
      <c r="M84" s="4">
        <f t="shared" si="14"/>
        <v>13.55152</v>
      </c>
      <c r="N84" s="4">
        <f t="shared" si="15"/>
        <v>33.878800000000005</v>
      </c>
    </row>
    <row r="85" spans="1:14">
      <c r="A85" t="str">
        <f t="shared" si="17"/>
        <v>almapbbdo:alp_nova-cielo-atualizado:display:awareness:todos</v>
      </c>
      <c r="B85" t="str">
        <f t="shared" si="18"/>
        <v>Google Brasil</v>
      </c>
      <c r="C85" t="str">
        <f t="shared" si="19"/>
        <v>dv_360:marca:affinity:display:cpm:mobile-leaderboard-320x50:fre_ins_nova-cielo-marcello:cidp116.2.322:2</v>
      </c>
      <c r="D85" t="str">
        <f t="shared" si="20"/>
        <v>256547832</v>
      </c>
      <c r="E85" t="str">
        <f t="shared" si="21"/>
        <v>Standard</v>
      </c>
      <c r="F85" t="str">
        <f t="shared" si="22"/>
        <v>dv_360:marca:affinity:display:cpm:mobile-leaderboard-320x50:fre_ins_nova-cielo-marcello:cidp116.2.322:2</v>
      </c>
      <c r="G85" t="str">
        <f t="shared" si="23"/>
        <v>452302601</v>
      </c>
      <c r="H85" t="str">
        <f t="shared" si="24"/>
        <v>Display</v>
      </c>
      <c r="I85">
        <f t="shared" si="25"/>
        <v>664933</v>
      </c>
      <c r="J85">
        <f t="shared" si="26"/>
        <v>2559</v>
      </c>
      <c r="K85" s="4">
        <f t="shared" si="27"/>
        <v>0.04</v>
      </c>
      <c r="L85">
        <f t="shared" si="16"/>
        <v>0.1</v>
      </c>
      <c r="M85" s="4">
        <f t="shared" si="14"/>
        <v>26.59732</v>
      </c>
      <c r="N85" s="4">
        <f t="shared" si="15"/>
        <v>66.493300000000005</v>
      </c>
    </row>
    <row r="86" spans="1:14">
      <c r="A86" t="str">
        <f t="shared" si="17"/>
        <v>almapbbdo:alp_nova-cielo-atualizado:display:awareness:todos</v>
      </c>
      <c r="B86" t="str">
        <f t="shared" si="18"/>
        <v>Google Brasil</v>
      </c>
      <c r="C86" t="str">
        <f t="shared" si="19"/>
        <v>dv_360:marca:affinity:display:cpm:mobile-leaderboard-320x50:fre_ins_nova-cielo-pedro:cidp116.2.320:2</v>
      </c>
      <c r="D86" t="str">
        <f t="shared" si="20"/>
        <v>256547835</v>
      </c>
      <c r="E86" t="str">
        <f t="shared" si="21"/>
        <v>Standard</v>
      </c>
      <c r="F86" t="str">
        <f t="shared" si="22"/>
        <v>dv_360:marca:affinity:display:cpm:mobile-leaderboard-320x50:fre_ins_nova-cielo-pedro:cidp116.2.320:2</v>
      </c>
      <c r="G86" t="str">
        <f t="shared" si="23"/>
        <v>452302604</v>
      </c>
      <c r="H86" t="str">
        <f t="shared" si="24"/>
        <v>Display</v>
      </c>
      <c r="I86">
        <f t="shared" si="25"/>
        <v>334313</v>
      </c>
      <c r="J86">
        <f t="shared" si="26"/>
        <v>1144</v>
      </c>
      <c r="K86" s="4">
        <f t="shared" si="27"/>
        <v>0.04</v>
      </c>
      <c r="L86">
        <f t="shared" si="16"/>
        <v>0.1</v>
      </c>
      <c r="M86" s="4">
        <f t="shared" si="14"/>
        <v>13.37252</v>
      </c>
      <c r="N86" s="4">
        <f t="shared" si="15"/>
        <v>33.4313</v>
      </c>
    </row>
    <row r="87" spans="1:14">
      <c r="A87" t="str">
        <f t="shared" si="17"/>
        <v>almapbbdo:alp_nova-cielo-atualizado:display:awareness:todos</v>
      </c>
      <c r="B87" t="str">
        <f t="shared" si="18"/>
        <v>Google Brasil</v>
      </c>
      <c r="C87" t="str">
        <f t="shared" si="19"/>
        <v>dv_360:marca:affinity:display:cpm:mobile-leaderboard-320x50:fre_ins_nova-cielo-rita:cidp116.2.321:2</v>
      </c>
      <c r="D87" t="str">
        <f t="shared" si="20"/>
        <v>256483216</v>
      </c>
      <c r="E87" t="str">
        <f t="shared" si="21"/>
        <v>Standard</v>
      </c>
      <c r="F87" t="str">
        <f t="shared" si="22"/>
        <v>dv_360:marca:affinity:display:cpm:mobile-leaderboard-320x50:fre_ins_nova-cielo-rita:cidp116.2.321:2</v>
      </c>
      <c r="G87" t="str">
        <f t="shared" si="23"/>
        <v>452320971</v>
      </c>
      <c r="H87" t="str">
        <f t="shared" si="24"/>
        <v>Display</v>
      </c>
      <c r="I87">
        <f t="shared" si="25"/>
        <v>946295</v>
      </c>
      <c r="J87">
        <f t="shared" si="26"/>
        <v>3852</v>
      </c>
      <c r="K87" s="4">
        <f t="shared" si="27"/>
        <v>0.04</v>
      </c>
      <c r="L87">
        <f t="shared" si="16"/>
        <v>0.1</v>
      </c>
      <c r="M87" s="4">
        <f t="shared" si="14"/>
        <v>37.851800000000004</v>
      </c>
      <c r="N87" s="4">
        <f t="shared" si="15"/>
        <v>94.629499999999993</v>
      </c>
    </row>
    <row r="88" spans="1:14">
      <c r="A88" t="str">
        <f t="shared" si="17"/>
        <v>almapbbdo:alp_nova-cielo-atualizado:display:awareness:todos</v>
      </c>
      <c r="B88" t="str">
        <f t="shared" si="18"/>
        <v>Google Brasil</v>
      </c>
      <c r="C88" t="str">
        <f t="shared" si="19"/>
        <v>dv_360:marca:affinity:display:cpm:retangulo-medio-300x250:fre_ins_nova-cielo-danilo:cidp116.2.305:2</v>
      </c>
      <c r="D88" t="str">
        <f t="shared" si="20"/>
        <v>256547856</v>
      </c>
      <c r="E88" t="str">
        <f t="shared" si="21"/>
        <v>Standard</v>
      </c>
      <c r="F88" t="str">
        <f t="shared" si="22"/>
        <v>dv_360:marca:affinity:display:cpm:retangulo-medio-300x250:fre_ins_nova-cielo-danilo:cidp116.2.305:2</v>
      </c>
      <c r="G88" t="str">
        <f t="shared" si="23"/>
        <v>452302625</v>
      </c>
      <c r="H88" t="str">
        <f t="shared" si="24"/>
        <v>Display</v>
      </c>
      <c r="I88">
        <f t="shared" si="25"/>
        <v>1188743</v>
      </c>
      <c r="J88">
        <f t="shared" si="26"/>
        <v>1349</v>
      </c>
      <c r="K88" s="4">
        <f t="shared" si="27"/>
        <v>0.04</v>
      </c>
      <c r="L88">
        <f t="shared" si="16"/>
        <v>0.1</v>
      </c>
      <c r="M88" s="4">
        <f t="shared" si="14"/>
        <v>47.549720000000001</v>
      </c>
      <c r="N88" s="4">
        <f t="shared" si="15"/>
        <v>118.87430000000001</v>
      </c>
    </row>
    <row r="89" spans="1:14">
      <c r="A89" t="str">
        <f t="shared" si="17"/>
        <v>almapbbdo:alp_nova-cielo-atualizado:display:awareness:todos</v>
      </c>
      <c r="B89" t="str">
        <f t="shared" si="18"/>
        <v>Google Brasil</v>
      </c>
      <c r="C89" t="str">
        <f t="shared" si="19"/>
        <v>dv_360:marca:affinity:display:cpm:retangulo-medio-300x250:fre_ins_nova-cielo-marcello:cidp116.2.304:2</v>
      </c>
      <c r="D89" t="str">
        <f t="shared" si="20"/>
        <v>256547859</v>
      </c>
      <c r="E89" t="str">
        <f t="shared" si="21"/>
        <v>Standard</v>
      </c>
      <c r="F89" t="str">
        <f t="shared" si="22"/>
        <v>dv_360:marca:affinity:display:cpm:retangulo-medio-300x250:fre_ins_nova-cielo-marcello:cidp116.2.304:2</v>
      </c>
      <c r="G89" t="str">
        <f t="shared" si="23"/>
        <v>452302628</v>
      </c>
      <c r="H89" t="str">
        <f t="shared" si="24"/>
        <v>Display</v>
      </c>
      <c r="I89">
        <f t="shared" si="25"/>
        <v>551546</v>
      </c>
      <c r="J89">
        <f t="shared" si="26"/>
        <v>579</v>
      </c>
      <c r="K89" s="4">
        <f t="shared" si="27"/>
        <v>0.04</v>
      </c>
      <c r="L89">
        <f t="shared" si="16"/>
        <v>0.1</v>
      </c>
      <c r="M89" s="4">
        <f t="shared" si="14"/>
        <v>22.06184</v>
      </c>
      <c r="N89" s="4">
        <f t="shared" si="15"/>
        <v>55.154600000000009</v>
      </c>
    </row>
    <row r="90" spans="1:14">
      <c r="A90" t="str">
        <f t="shared" si="17"/>
        <v>almapbbdo:alp_nova-cielo-atualizado:display:awareness:todos</v>
      </c>
      <c r="B90" t="str">
        <f t="shared" si="18"/>
        <v>Google Brasil</v>
      </c>
      <c r="C90" t="str">
        <f t="shared" si="19"/>
        <v>dv_360:marca:affinity:display:cpm:retangulo-medio-300x250:fre_ins_nova-cielo-pedro:cidp116.2.302:2</v>
      </c>
      <c r="D90" t="str">
        <f t="shared" si="20"/>
        <v>256577613</v>
      </c>
      <c r="E90" t="str">
        <f t="shared" si="21"/>
        <v>Standard</v>
      </c>
      <c r="F90" t="str">
        <f t="shared" si="22"/>
        <v>dv_360:marca:affinity:display:cpm:retangulo-medio-300x250:fre_ins_nova-cielo-pedro:cidp116.2.302:2</v>
      </c>
      <c r="G90" t="str">
        <f t="shared" si="23"/>
        <v>452275185</v>
      </c>
      <c r="H90" t="str">
        <f t="shared" si="24"/>
        <v>Display</v>
      </c>
      <c r="I90">
        <f t="shared" si="25"/>
        <v>517878</v>
      </c>
      <c r="J90">
        <f t="shared" si="26"/>
        <v>512</v>
      </c>
      <c r="K90" s="4">
        <f t="shared" si="27"/>
        <v>0.04</v>
      </c>
      <c r="L90">
        <f t="shared" si="16"/>
        <v>0.1</v>
      </c>
      <c r="M90" s="4">
        <f t="shared" si="14"/>
        <v>20.715119999999999</v>
      </c>
      <c r="N90" s="4">
        <f t="shared" si="15"/>
        <v>51.787800000000004</v>
      </c>
    </row>
    <row r="91" spans="1:14">
      <c r="A91" t="str">
        <f t="shared" si="17"/>
        <v>almapbbdo:alp_nova-cielo-atualizado:display:awareness:todos</v>
      </c>
      <c r="B91" t="str">
        <f t="shared" si="18"/>
        <v>Google Brasil</v>
      </c>
      <c r="C91" t="str">
        <f t="shared" si="19"/>
        <v>dv_360:marca:affinity:display:cpm:retangulo-medio-300x250:fre_ins_nova-cielo-rita:cidp116.2.303:2</v>
      </c>
      <c r="D91" t="str">
        <f t="shared" si="20"/>
        <v>256483228</v>
      </c>
      <c r="E91" t="str">
        <f t="shared" si="21"/>
        <v>Standard</v>
      </c>
      <c r="F91" t="str">
        <f t="shared" si="22"/>
        <v>dv_360:marca:affinity:display:cpm:retangulo-medio-300x250:fre_ins_nova-cielo-rita:cidp116.2.303:2</v>
      </c>
      <c r="G91" t="str">
        <f t="shared" si="23"/>
        <v>452320983</v>
      </c>
      <c r="H91" t="str">
        <f t="shared" si="24"/>
        <v>Display</v>
      </c>
      <c r="I91">
        <f t="shared" si="25"/>
        <v>952985</v>
      </c>
      <c r="J91">
        <f t="shared" si="26"/>
        <v>1236</v>
      </c>
      <c r="K91" s="4">
        <f t="shared" si="27"/>
        <v>0.04</v>
      </c>
      <c r="L91">
        <f t="shared" si="16"/>
        <v>0.1</v>
      </c>
      <c r="M91" s="4">
        <f t="shared" si="14"/>
        <v>38.119399999999999</v>
      </c>
      <c r="N91" s="4">
        <f t="shared" si="15"/>
        <v>95.298500000000004</v>
      </c>
    </row>
    <row r="92" spans="1:14">
      <c r="A92" t="str">
        <f t="shared" si="17"/>
        <v>almapbbdo:alp_nova-cielo-atualizado:display:awareness:todos</v>
      </c>
      <c r="B92" t="str">
        <f t="shared" si="18"/>
        <v>Google Brasil</v>
      </c>
      <c r="C92" t="str">
        <f t="shared" si="19"/>
        <v>dv_360:marca:affinity:display:cpm:skyscraper-300x600:fre_ins_nova-cielo-danilo:cidp116.2.311:2</v>
      </c>
      <c r="D92" t="str">
        <f t="shared" si="20"/>
        <v>256547847</v>
      </c>
      <c r="E92" t="str">
        <f t="shared" si="21"/>
        <v>Standard</v>
      </c>
      <c r="F92" t="str">
        <f t="shared" si="22"/>
        <v>dv_360:marca:affinity:display:cpm:skyscraper-300x600:fre_ins_nova-cielo-danilo:cidp116.2.311:2</v>
      </c>
      <c r="G92" t="str">
        <f t="shared" si="23"/>
        <v>452302616</v>
      </c>
      <c r="H92" t="str">
        <f t="shared" si="24"/>
        <v>Display</v>
      </c>
      <c r="I92">
        <f t="shared" si="25"/>
        <v>137172</v>
      </c>
      <c r="J92">
        <f t="shared" si="26"/>
        <v>191</v>
      </c>
      <c r="K92" s="4">
        <f t="shared" si="27"/>
        <v>0.04</v>
      </c>
      <c r="L92">
        <f t="shared" si="16"/>
        <v>0.1</v>
      </c>
      <c r="M92" s="4">
        <f t="shared" si="14"/>
        <v>5.4868800000000002</v>
      </c>
      <c r="N92" s="4">
        <f t="shared" si="15"/>
        <v>13.7172</v>
      </c>
    </row>
    <row r="93" spans="1:14">
      <c r="A93" t="str">
        <f t="shared" si="17"/>
        <v>almapbbdo:alp_nova-cielo-atualizado:display:awareness:todos</v>
      </c>
      <c r="B93" t="str">
        <f t="shared" si="18"/>
        <v>Google Brasil</v>
      </c>
      <c r="C93" t="str">
        <f t="shared" si="19"/>
        <v>dv_360:marca:affinity:display:cpm:skyscraper-300x600:fre_ins_nova-cielo-marcello:cidp116.2.310:2</v>
      </c>
      <c r="D93" t="str">
        <f t="shared" si="20"/>
        <v>256547850</v>
      </c>
      <c r="E93" t="str">
        <f t="shared" si="21"/>
        <v>Standard</v>
      </c>
      <c r="F93" t="str">
        <f t="shared" si="22"/>
        <v>dv_360:marca:affinity:display:cpm:skyscraper-300x600:fre_ins_nova-cielo-marcello:cidp116.2.310:2</v>
      </c>
      <c r="G93" t="str">
        <f t="shared" si="23"/>
        <v>452302619</v>
      </c>
      <c r="H93" t="str">
        <f t="shared" si="24"/>
        <v>Display</v>
      </c>
      <c r="I93">
        <f t="shared" si="25"/>
        <v>186800</v>
      </c>
      <c r="J93">
        <f t="shared" si="26"/>
        <v>321</v>
      </c>
      <c r="K93" s="4">
        <f t="shared" si="27"/>
        <v>0.04</v>
      </c>
      <c r="L93">
        <f t="shared" si="16"/>
        <v>0.1</v>
      </c>
      <c r="M93" s="4">
        <f t="shared" si="14"/>
        <v>7.4720000000000004</v>
      </c>
      <c r="N93" s="4">
        <f t="shared" si="15"/>
        <v>18.68</v>
      </c>
    </row>
    <row r="94" spans="1:14">
      <c r="A94" t="str">
        <f t="shared" si="17"/>
        <v>almapbbdo:alp_nova-cielo-atualizado:display:awareness:todos</v>
      </c>
      <c r="B94" t="str">
        <f t="shared" si="18"/>
        <v>Google Brasil</v>
      </c>
      <c r="C94" t="str">
        <f t="shared" si="19"/>
        <v>dv_360:marca:affinity:display:cpm:skyscraper-300x600:fre_ins_nova-cielo-pedro:cidp116.2.308:2</v>
      </c>
      <c r="D94" t="str">
        <f t="shared" si="20"/>
        <v>256547853</v>
      </c>
      <c r="E94" t="str">
        <f t="shared" si="21"/>
        <v>Standard</v>
      </c>
      <c r="F94" t="str">
        <f t="shared" si="22"/>
        <v>dv_360:marca:affinity:display:cpm:skyscraper-300x600:fre_ins_nova-cielo-pedro:cidp116.2.308:2</v>
      </c>
      <c r="G94" t="str">
        <f t="shared" si="23"/>
        <v>452302622</v>
      </c>
      <c r="H94" t="str">
        <f t="shared" si="24"/>
        <v>Display</v>
      </c>
      <c r="I94">
        <f t="shared" si="25"/>
        <v>119862</v>
      </c>
      <c r="J94">
        <f t="shared" si="26"/>
        <v>202</v>
      </c>
      <c r="K94" s="4">
        <f t="shared" si="27"/>
        <v>0.04</v>
      </c>
      <c r="L94">
        <f t="shared" si="16"/>
        <v>0.1</v>
      </c>
      <c r="M94" s="4">
        <f t="shared" si="14"/>
        <v>4.7944800000000001</v>
      </c>
      <c r="N94" s="4">
        <f t="shared" si="15"/>
        <v>11.9862</v>
      </c>
    </row>
    <row r="95" spans="1:14">
      <c r="A95" t="str">
        <f t="shared" si="17"/>
        <v>almapbbdo:alp_nova-cielo-atualizado:display:awareness:todos</v>
      </c>
      <c r="B95" t="str">
        <f t="shared" si="18"/>
        <v>Google Brasil</v>
      </c>
      <c r="C95" t="str">
        <f t="shared" si="19"/>
        <v>dv_360:marca:affinity:display:cpm:skyscraper-300x600:fre_ins_nova-cielo-rita:cidp116.2.309:2</v>
      </c>
      <c r="D95" t="str">
        <f t="shared" si="20"/>
        <v>256483222</v>
      </c>
      <c r="E95" t="str">
        <f t="shared" si="21"/>
        <v>Standard</v>
      </c>
      <c r="F95" t="str">
        <f t="shared" si="22"/>
        <v>dv_360:marca:affinity:display:cpm:skyscraper-300x600:fre_ins_nova-cielo-rita:cidp116.2.309:2</v>
      </c>
      <c r="G95" t="str">
        <f t="shared" si="23"/>
        <v>452320977</v>
      </c>
      <c r="H95" t="str">
        <f t="shared" si="24"/>
        <v>Display</v>
      </c>
      <c r="I95">
        <f t="shared" si="25"/>
        <v>164376</v>
      </c>
      <c r="J95">
        <f t="shared" si="26"/>
        <v>314</v>
      </c>
      <c r="K95" s="4">
        <f t="shared" si="27"/>
        <v>0.04</v>
      </c>
      <c r="L95">
        <f t="shared" si="16"/>
        <v>0.1</v>
      </c>
      <c r="M95" s="4">
        <f t="shared" si="14"/>
        <v>6.5750399999999996</v>
      </c>
      <c r="N95" s="4">
        <f t="shared" si="15"/>
        <v>16.437600000000003</v>
      </c>
    </row>
    <row r="96" spans="1:14">
      <c r="A96" t="str">
        <f t="shared" si="17"/>
        <v>almapbbdo:alp_nova-cielo-atualizado:display:awareness:todos</v>
      </c>
      <c r="B96" t="str">
        <f t="shared" si="18"/>
        <v>Google Brasil</v>
      </c>
      <c r="C96" t="str">
        <f t="shared" si="19"/>
        <v>dv_360:marca:categories:display:cpm:large-mobile-banner-320x100:fre_ins_nova-cielo-danilo:cidp116.2.401:2</v>
      </c>
      <c r="D96" t="str">
        <f t="shared" si="20"/>
        <v>256547748</v>
      </c>
      <c r="E96" t="str">
        <f t="shared" si="21"/>
        <v>Standard</v>
      </c>
      <c r="F96" t="str">
        <f t="shared" si="22"/>
        <v>dv_360:marca:categories:display:cpm:large-mobile-banner-320x100:fre_ins_nova-cielo-danilo:cidp116.2.401:2</v>
      </c>
      <c r="G96" t="str">
        <f t="shared" si="23"/>
        <v>452302517</v>
      </c>
      <c r="H96" t="str">
        <f t="shared" si="24"/>
        <v>Display</v>
      </c>
      <c r="I96">
        <f t="shared" si="25"/>
        <v>61612</v>
      </c>
      <c r="J96">
        <f t="shared" si="26"/>
        <v>102</v>
      </c>
      <c r="K96" s="4">
        <f t="shared" si="27"/>
        <v>0.04</v>
      </c>
      <c r="L96">
        <f t="shared" si="16"/>
        <v>0.1</v>
      </c>
      <c r="M96" s="4">
        <f t="shared" si="14"/>
        <v>2.46448</v>
      </c>
      <c r="N96" s="4">
        <f t="shared" si="15"/>
        <v>6.1612000000000009</v>
      </c>
    </row>
    <row r="97" spans="1:14">
      <c r="A97" t="str">
        <f t="shared" si="17"/>
        <v>almapbbdo:alp_nova-cielo-atualizado:display:awareness:todos</v>
      </c>
      <c r="B97" t="str">
        <f t="shared" si="18"/>
        <v>Google Brasil</v>
      </c>
      <c r="C97" t="str">
        <f t="shared" si="19"/>
        <v>dv_360:marca:categories:display:cpm:large-mobile-banner-320x100:fre_ins_nova-cielo-marcello:cidp116.2.400:2</v>
      </c>
      <c r="D97" t="str">
        <f t="shared" si="20"/>
        <v>256547751</v>
      </c>
      <c r="E97" t="str">
        <f t="shared" si="21"/>
        <v>Standard</v>
      </c>
      <c r="F97" t="str">
        <f t="shared" si="22"/>
        <v>dv_360:marca:categories:display:cpm:large-mobile-banner-320x100:fre_ins_nova-cielo-marcello:cidp116.2.400:2</v>
      </c>
      <c r="G97" t="str">
        <f t="shared" si="23"/>
        <v>452302520</v>
      </c>
      <c r="H97" t="str">
        <f t="shared" si="24"/>
        <v>Display</v>
      </c>
      <c r="I97">
        <f t="shared" si="25"/>
        <v>153340</v>
      </c>
      <c r="J97">
        <f t="shared" si="26"/>
        <v>299</v>
      </c>
      <c r="K97" s="4">
        <f t="shared" si="27"/>
        <v>0.04</v>
      </c>
      <c r="L97">
        <f t="shared" si="16"/>
        <v>0.1</v>
      </c>
      <c r="M97" s="4">
        <f t="shared" si="14"/>
        <v>6.1336000000000004</v>
      </c>
      <c r="N97" s="4">
        <f t="shared" si="15"/>
        <v>15.334</v>
      </c>
    </row>
    <row r="98" spans="1:14">
      <c r="A98" t="str">
        <f t="shared" si="17"/>
        <v>almapbbdo:alp_nova-cielo-atualizado:display:awareness:todos</v>
      </c>
      <c r="B98" t="str">
        <f t="shared" si="18"/>
        <v>Google Brasil</v>
      </c>
      <c r="C98" t="str">
        <f t="shared" si="19"/>
        <v>dv_360:marca:categories:display:cpm:large-mobile-banner-320x100:fre_ins_nova-cielo-pedro:cidp116.2.398:2</v>
      </c>
      <c r="D98" t="str">
        <f t="shared" si="20"/>
        <v>256547754</v>
      </c>
      <c r="E98" t="str">
        <f t="shared" si="21"/>
        <v>Standard</v>
      </c>
      <c r="F98" t="str">
        <f t="shared" si="22"/>
        <v>dv_360:marca:categories:display:cpm:large-mobile-banner-320x100:fre_ins_nova-cielo-pedro:cidp116.2.398:2</v>
      </c>
      <c r="G98" t="str">
        <f t="shared" si="23"/>
        <v>452302523</v>
      </c>
      <c r="H98" t="str">
        <f t="shared" si="24"/>
        <v>Display</v>
      </c>
      <c r="I98">
        <f t="shared" si="25"/>
        <v>69891</v>
      </c>
      <c r="J98">
        <f t="shared" si="26"/>
        <v>129</v>
      </c>
      <c r="K98" s="4">
        <f t="shared" si="27"/>
        <v>0.04</v>
      </c>
      <c r="L98">
        <f t="shared" si="16"/>
        <v>0.1</v>
      </c>
      <c r="M98" s="4">
        <f t="shared" si="14"/>
        <v>2.7956399999999997</v>
      </c>
      <c r="N98" s="4">
        <f t="shared" si="15"/>
        <v>6.9891000000000005</v>
      </c>
    </row>
    <row r="99" spans="1:14">
      <c r="A99" t="str">
        <f t="shared" si="17"/>
        <v>almapbbdo:alp_nova-cielo-atualizado:display:awareness:todos</v>
      </c>
      <c r="B99" t="str">
        <f t="shared" si="18"/>
        <v>Google Brasil</v>
      </c>
      <c r="C99" t="str">
        <f t="shared" si="19"/>
        <v>dv_360:marca:categories:display:cpm:leaderboard-728x90:fre_ins_nova-cielo-danilo:cidp116.2.413:2</v>
      </c>
      <c r="D99" t="str">
        <f t="shared" si="20"/>
        <v>256547730</v>
      </c>
      <c r="E99" t="str">
        <f t="shared" si="21"/>
        <v>Standard</v>
      </c>
      <c r="F99" t="str">
        <f t="shared" si="22"/>
        <v>dv_360:marca:categories:display:cpm:leaderboard-728x90:fre_ins_nova-cielo-danilo:cidp116.2.413:2</v>
      </c>
      <c r="G99" t="str">
        <f t="shared" si="23"/>
        <v>452302499</v>
      </c>
      <c r="H99" t="str">
        <f t="shared" si="24"/>
        <v>Display</v>
      </c>
      <c r="I99">
        <f t="shared" si="25"/>
        <v>194569</v>
      </c>
      <c r="J99">
        <f t="shared" si="26"/>
        <v>42</v>
      </c>
      <c r="K99" s="4">
        <f t="shared" si="27"/>
        <v>0.04</v>
      </c>
      <c r="L99">
        <f t="shared" si="16"/>
        <v>0.1</v>
      </c>
      <c r="M99" s="4">
        <f t="shared" ref="M99:M162" si="28">IF(E99="Dynamic Click",J99*K99,K99*$I99/1000)</f>
        <v>7.7827600000000006</v>
      </c>
      <c r="N99" s="4">
        <f t="shared" ref="N99:N162" si="29">IF(E99="Dynamic Click",J99*L99,L99*$I99/1000)</f>
        <v>19.456900000000001</v>
      </c>
    </row>
    <row r="100" spans="1:14">
      <c r="A100" t="str">
        <f t="shared" si="17"/>
        <v>almapbbdo:alp_nova-cielo-atualizado:display:awareness:todos</v>
      </c>
      <c r="B100" t="str">
        <f t="shared" si="18"/>
        <v>Google Brasil</v>
      </c>
      <c r="C100" t="str">
        <f t="shared" si="19"/>
        <v>dv_360:marca:categories:display:cpm:leaderboard-728x90:fre_ins_nova-cielo-marcello:cidp116.2.412:2</v>
      </c>
      <c r="D100" t="str">
        <f t="shared" si="20"/>
        <v>256547733</v>
      </c>
      <c r="E100" t="str">
        <f t="shared" si="21"/>
        <v>Standard</v>
      </c>
      <c r="F100" t="str">
        <f t="shared" si="22"/>
        <v>dv_360:marca:categories:display:cpm:leaderboard-728x90:fre_ins_nova-cielo-marcello:cidp116.2.412:2</v>
      </c>
      <c r="G100" t="str">
        <f t="shared" si="23"/>
        <v>452302502</v>
      </c>
      <c r="H100" t="str">
        <f t="shared" si="24"/>
        <v>Display</v>
      </c>
      <c r="I100">
        <f t="shared" si="25"/>
        <v>114107</v>
      </c>
      <c r="J100">
        <f t="shared" si="26"/>
        <v>18</v>
      </c>
      <c r="K100" s="4">
        <f t="shared" si="27"/>
        <v>0.04</v>
      </c>
      <c r="L100">
        <f t="shared" si="16"/>
        <v>0.1</v>
      </c>
      <c r="M100" s="4">
        <f t="shared" si="28"/>
        <v>4.5642800000000001</v>
      </c>
      <c r="N100" s="4">
        <f t="shared" si="29"/>
        <v>11.4107</v>
      </c>
    </row>
    <row r="101" spans="1:14">
      <c r="A101" t="str">
        <f t="shared" si="17"/>
        <v>almapbbdo:alp_nova-cielo-atualizado:display:awareness:todos</v>
      </c>
      <c r="B101" t="str">
        <f t="shared" si="18"/>
        <v>Google Brasil</v>
      </c>
      <c r="C101" t="str">
        <f t="shared" si="19"/>
        <v>dv_360:marca:categories:display:cpm:leaderboard-728x90:fre_ins_nova-cielo-pedro:cidp116.2.410:2</v>
      </c>
      <c r="D101" t="str">
        <f t="shared" si="20"/>
        <v>256547736</v>
      </c>
      <c r="E101" t="str">
        <f t="shared" si="21"/>
        <v>Standard</v>
      </c>
      <c r="F101" t="str">
        <f t="shared" si="22"/>
        <v>dv_360:marca:categories:display:cpm:leaderboard-728x90:fre_ins_nova-cielo-pedro:cidp116.2.410:2</v>
      </c>
      <c r="G101" t="str">
        <f t="shared" si="23"/>
        <v>452302505</v>
      </c>
      <c r="H101" t="str">
        <f t="shared" si="24"/>
        <v>Display</v>
      </c>
      <c r="I101">
        <f t="shared" si="25"/>
        <v>121321</v>
      </c>
      <c r="J101">
        <f t="shared" si="26"/>
        <v>13</v>
      </c>
      <c r="K101" s="4">
        <f t="shared" si="27"/>
        <v>0.04</v>
      </c>
      <c r="L101">
        <f t="shared" si="16"/>
        <v>0.1</v>
      </c>
      <c r="M101" s="4">
        <f t="shared" si="28"/>
        <v>4.8528400000000005</v>
      </c>
      <c r="N101" s="4">
        <f t="shared" si="29"/>
        <v>12.132100000000001</v>
      </c>
    </row>
    <row r="102" spans="1:14">
      <c r="A102" t="str">
        <f t="shared" si="17"/>
        <v>almapbbdo:alp_nova-cielo-atualizado:display:awareness:todos</v>
      </c>
      <c r="B102" t="str">
        <f t="shared" si="18"/>
        <v>Google Brasil</v>
      </c>
      <c r="C102" t="str">
        <f t="shared" si="19"/>
        <v>dv_360:marca:categories:display:cpm:mobile-leaderboard-320x50:fre_ins_nova-cielo-danilo:cidp116.2.407:2</v>
      </c>
      <c r="D102" t="str">
        <f t="shared" si="20"/>
        <v>256547739</v>
      </c>
      <c r="E102" t="str">
        <f t="shared" si="21"/>
        <v>Standard</v>
      </c>
      <c r="F102" t="str">
        <f t="shared" si="22"/>
        <v>dv_360:marca:categories:display:cpm:mobile-leaderboard-320x50:fre_ins_nova-cielo-danilo:cidp116.2.407:2</v>
      </c>
      <c r="G102" t="str">
        <f t="shared" si="23"/>
        <v>452302508</v>
      </c>
      <c r="H102" t="str">
        <f t="shared" si="24"/>
        <v>Display</v>
      </c>
      <c r="I102">
        <f t="shared" si="25"/>
        <v>208759</v>
      </c>
      <c r="J102">
        <f t="shared" si="26"/>
        <v>256</v>
      </c>
      <c r="K102" s="4">
        <f t="shared" si="27"/>
        <v>0.04</v>
      </c>
      <c r="L102">
        <f t="shared" si="16"/>
        <v>0.1</v>
      </c>
      <c r="M102" s="4">
        <f t="shared" si="28"/>
        <v>8.3503600000000002</v>
      </c>
      <c r="N102" s="4">
        <f t="shared" si="29"/>
        <v>20.875900000000001</v>
      </c>
    </row>
    <row r="103" spans="1:14">
      <c r="A103" t="str">
        <f t="shared" si="17"/>
        <v>almapbbdo:alp_nova-cielo-atualizado:display:awareness:todos</v>
      </c>
      <c r="B103" t="str">
        <f t="shared" si="18"/>
        <v>Google Brasil</v>
      </c>
      <c r="C103" t="str">
        <f t="shared" si="19"/>
        <v>dv_360:marca:categories:display:cpm:mobile-leaderboard-320x50:fre_ins_nova-cielo-marcello:cidp116.2.406:2</v>
      </c>
      <c r="D103" t="str">
        <f t="shared" si="20"/>
        <v>256547742</v>
      </c>
      <c r="E103" t="str">
        <f t="shared" si="21"/>
        <v>Standard</v>
      </c>
      <c r="F103" t="str">
        <f t="shared" si="22"/>
        <v>dv_360:marca:categories:display:cpm:mobile-leaderboard-320x50:fre_ins_nova-cielo-marcello:cidp116.2.406:2</v>
      </c>
      <c r="G103" t="str">
        <f t="shared" si="23"/>
        <v>452302511</v>
      </c>
      <c r="H103" t="str">
        <f t="shared" si="24"/>
        <v>Display</v>
      </c>
      <c r="I103">
        <f t="shared" si="25"/>
        <v>302161</v>
      </c>
      <c r="J103">
        <f t="shared" si="26"/>
        <v>452</v>
      </c>
      <c r="K103" s="4">
        <f t="shared" si="27"/>
        <v>0.04</v>
      </c>
      <c r="L103">
        <f t="shared" si="16"/>
        <v>0.1</v>
      </c>
      <c r="M103" s="4">
        <f t="shared" si="28"/>
        <v>12.08644</v>
      </c>
      <c r="N103" s="4">
        <f t="shared" si="29"/>
        <v>30.216100000000001</v>
      </c>
    </row>
    <row r="104" spans="1:14">
      <c r="A104" t="str">
        <f t="shared" si="17"/>
        <v>almapbbdo:alp_nova-cielo-atualizado:display:awareness:todos</v>
      </c>
      <c r="B104" t="str">
        <f t="shared" si="18"/>
        <v>Google Brasil</v>
      </c>
      <c r="C104" t="str">
        <f t="shared" si="19"/>
        <v>dv_360:marca:categories:display:cpm:mobile-leaderboard-320x50:fre_ins_nova-cielo-pedro:cidp116.2.404:2</v>
      </c>
      <c r="D104" t="str">
        <f t="shared" si="20"/>
        <v>256547745</v>
      </c>
      <c r="E104" t="str">
        <f t="shared" si="21"/>
        <v>Standard</v>
      </c>
      <c r="F104" t="str">
        <f t="shared" si="22"/>
        <v>dv_360:marca:categories:display:cpm:mobile-leaderboard-320x50:fre_ins_nova-cielo-pedro:cidp116.2.404:2</v>
      </c>
      <c r="G104" t="str">
        <f t="shared" si="23"/>
        <v>452302514</v>
      </c>
      <c r="H104" t="str">
        <f t="shared" si="24"/>
        <v>Display</v>
      </c>
      <c r="I104">
        <f t="shared" si="25"/>
        <v>186934</v>
      </c>
      <c r="J104">
        <f t="shared" si="26"/>
        <v>276</v>
      </c>
      <c r="K104" s="4">
        <f t="shared" si="27"/>
        <v>0.04</v>
      </c>
      <c r="L104">
        <f t="shared" si="16"/>
        <v>0.1</v>
      </c>
      <c r="M104" s="4">
        <f t="shared" si="28"/>
        <v>7.4773600000000009</v>
      </c>
      <c r="N104" s="4">
        <f t="shared" si="29"/>
        <v>18.6934</v>
      </c>
    </row>
    <row r="105" spans="1:14">
      <c r="A105" t="str">
        <f t="shared" si="17"/>
        <v>almapbbdo:alp_nova-cielo-atualizado:display:awareness:todos</v>
      </c>
      <c r="B105" t="str">
        <f t="shared" si="18"/>
        <v>Google Brasil</v>
      </c>
      <c r="C105" t="str">
        <f t="shared" si="19"/>
        <v>dv_360:marca:categories:display:cpm:mobile-leaderboard-320x50:fre_ins_nova-cielo-rita:cidp116.2.405:2</v>
      </c>
      <c r="D105" t="str">
        <f t="shared" si="20"/>
        <v>256483192</v>
      </c>
      <c r="E105" t="str">
        <f t="shared" si="21"/>
        <v>Standard</v>
      </c>
      <c r="F105" t="str">
        <f t="shared" si="22"/>
        <v>dv_360:marca:categories:display:cpm:mobile-leaderboard-320x50:fre_ins_nova-cielo-rita:cidp116.2.405:2</v>
      </c>
      <c r="G105" t="str">
        <f t="shared" si="23"/>
        <v>452320947</v>
      </c>
      <c r="H105" t="str">
        <f t="shared" si="24"/>
        <v>Display</v>
      </c>
      <c r="I105">
        <f t="shared" si="25"/>
        <v>245256</v>
      </c>
      <c r="J105">
        <f t="shared" si="26"/>
        <v>348</v>
      </c>
      <c r="K105" s="4">
        <f t="shared" si="27"/>
        <v>0.04</v>
      </c>
      <c r="L105">
        <f t="shared" si="16"/>
        <v>0.1</v>
      </c>
      <c r="M105" s="4">
        <f t="shared" si="28"/>
        <v>9.8102400000000003</v>
      </c>
      <c r="N105" s="4">
        <f t="shared" si="29"/>
        <v>24.525600000000001</v>
      </c>
    </row>
    <row r="106" spans="1:14">
      <c r="A106" t="str">
        <f t="shared" si="17"/>
        <v>almapbbdo:alp_nova-cielo-atualizado:display:awareness:todos</v>
      </c>
      <c r="B106" t="str">
        <f t="shared" si="18"/>
        <v>Google Brasil</v>
      </c>
      <c r="C106" t="str">
        <f t="shared" si="19"/>
        <v>dv_360:marca:categories:display:cpm:retangulo-medio-300x250:fre_ins_nova-cielo-danilo:cidp116.2.389:2</v>
      </c>
      <c r="D106" t="str">
        <f t="shared" si="20"/>
        <v>256547766</v>
      </c>
      <c r="E106" t="str">
        <f t="shared" si="21"/>
        <v>Standard</v>
      </c>
      <c r="F106" t="str">
        <f t="shared" si="22"/>
        <v>dv_360:marca:categories:display:cpm:retangulo-medio-300x250:fre_ins_nova-cielo-danilo:cidp116.2.389:2</v>
      </c>
      <c r="G106" t="str">
        <f t="shared" si="23"/>
        <v>452302535</v>
      </c>
      <c r="H106" t="str">
        <f t="shared" si="24"/>
        <v>Display</v>
      </c>
      <c r="I106">
        <f t="shared" si="25"/>
        <v>789804</v>
      </c>
      <c r="J106">
        <f t="shared" si="26"/>
        <v>839</v>
      </c>
      <c r="K106" s="4">
        <f t="shared" si="27"/>
        <v>0.04</v>
      </c>
      <c r="L106">
        <f t="shared" si="16"/>
        <v>0.1</v>
      </c>
      <c r="M106" s="4">
        <f t="shared" si="28"/>
        <v>31.59216</v>
      </c>
      <c r="N106" s="4">
        <f t="shared" si="29"/>
        <v>78.980400000000003</v>
      </c>
    </row>
    <row r="107" spans="1:14">
      <c r="A107" t="str">
        <f t="shared" si="17"/>
        <v>almapbbdo:alp_nova-cielo-atualizado:display:awareness:todos</v>
      </c>
      <c r="B107" t="str">
        <f t="shared" si="18"/>
        <v>Google Brasil</v>
      </c>
      <c r="C107" t="str">
        <f t="shared" si="19"/>
        <v>dv_360:marca:categories:display:cpm:retangulo-medio-300x250:fre_ins_nova-cielo-marcello:cidp116.2.388:2</v>
      </c>
      <c r="D107" t="str">
        <f t="shared" si="20"/>
        <v>256547769</v>
      </c>
      <c r="E107" t="str">
        <f t="shared" si="21"/>
        <v>Standard</v>
      </c>
      <c r="F107" t="str">
        <f t="shared" si="22"/>
        <v>dv_360:marca:categories:display:cpm:retangulo-medio-300x250:fre_ins_nova-cielo-marcello:cidp116.2.388:2</v>
      </c>
      <c r="G107" t="str">
        <f t="shared" si="23"/>
        <v>452302538</v>
      </c>
      <c r="H107" t="str">
        <f t="shared" si="24"/>
        <v>Display</v>
      </c>
      <c r="I107">
        <f t="shared" si="25"/>
        <v>1260405</v>
      </c>
      <c r="J107">
        <f t="shared" si="26"/>
        <v>1540</v>
      </c>
      <c r="K107" s="4">
        <f t="shared" si="27"/>
        <v>0.04</v>
      </c>
      <c r="L107">
        <f t="shared" si="16"/>
        <v>0.1</v>
      </c>
      <c r="M107" s="4">
        <f t="shared" si="28"/>
        <v>50.416200000000003</v>
      </c>
      <c r="N107" s="4">
        <f t="shared" si="29"/>
        <v>126.04049999999999</v>
      </c>
    </row>
    <row r="108" spans="1:14">
      <c r="A108" t="str">
        <f t="shared" si="17"/>
        <v>almapbbdo:alp_nova-cielo-atualizado:display:awareness:todos</v>
      </c>
      <c r="B108" t="str">
        <f t="shared" si="18"/>
        <v>Google Brasil</v>
      </c>
      <c r="C108" t="str">
        <f t="shared" si="19"/>
        <v>dv_360:marca:categories:display:cpm:retangulo-medio-300x250:fre_ins_nova-cielo-pedro:cidp116.2.386:2</v>
      </c>
      <c r="D108" t="str">
        <f t="shared" si="20"/>
        <v>256547772</v>
      </c>
      <c r="E108" t="str">
        <f t="shared" si="21"/>
        <v>Standard</v>
      </c>
      <c r="F108" t="str">
        <f t="shared" si="22"/>
        <v>dv_360:marca:categories:display:cpm:retangulo-medio-300x250:fre_ins_nova-cielo-pedro:cidp116.2.386:2</v>
      </c>
      <c r="G108" t="str">
        <f t="shared" si="23"/>
        <v>452302541</v>
      </c>
      <c r="H108" t="str">
        <f t="shared" si="24"/>
        <v>Display</v>
      </c>
      <c r="I108">
        <f t="shared" si="25"/>
        <v>735235</v>
      </c>
      <c r="J108">
        <f t="shared" si="26"/>
        <v>812</v>
      </c>
      <c r="K108" s="4">
        <f t="shared" si="27"/>
        <v>0.04</v>
      </c>
      <c r="L108">
        <f t="shared" ref="L108:L171" si="30">VLOOKUP(E108,tabela,3,FALSE)</f>
        <v>0.1</v>
      </c>
      <c r="M108" s="4">
        <f t="shared" si="28"/>
        <v>29.409400000000002</v>
      </c>
      <c r="N108" s="4">
        <f t="shared" si="29"/>
        <v>73.523499999999999</v>
      </c>
    </row>
    <row r="109" spans="1:14">
      <c r="A109" t="str">
        <f t="shared" si="17"/>
        <v>almapbbdo:alp_nova-cielo-atualizado:display:awareness:todos</v>
      </c>
      <c r="B109" t="str">
        <f t="shared" si="18"/>
        <v>Google Brasil</v>
      </c>
      <c r="C109" t="str">
        <f t="shared" si="19"/>
        <v>dv_360:marca:categories:display:cpm:retangulo-medio-300x250:fre_ins_nova-cielo-rita:cidp116.2.387:2</v>
      </c>
      <c r="D109" t="str">
        <f t="shared" si="20"/>
        <v>256483195</v>
      </c>
      <c r="E109" t="str">
        <f t="shared" si="21"/>
        <v>Standard</v>
      </c>
      <c r="F109" t="str">
        <f t="shared" si="22"/>
        <v>dv_360:marca:categories:display:cpm:retangulo-medio-300x250:fre_ins_nova-cielo-rita:cidp116.2.387:2</v>
      </c>
      <c r="G109" t="str">
        <f t="shared" si="23"/>
        <v>452320950</v>
      </c>
      <c r="H109" t="str">
        <f t="shared" si="24"/>
        <v>Display</v>
      </c>
      <c r="I109">
        <f t="shared" si="25"/>
        <v>969724</v>
      </c>
      <c r="J109">
        <f t="shared" si="26"/>
        <v>1220</v>
      </c>
      <c r="K109" s="4">
        <f t="shared" si="27"/>
        <v>0.04</v>
      </c>
      <c r="L109">
        <f t="shared" si="30"/>
        <v>0.1</v>
      </c>
      <c r="M109" s="4">
        <f t="shared" si="28"/>
        <v>38.788959999999996</v>
      </c>
      <c r="N109" s="4">
        <f t="shared" si="29"/>
        <v>96.972400000000007</v>
      </c>
    </row>
    <row r="110" spans="1:14">
      <c r="A110" t="str">
        <f t="shared" si="17"/>
        <v>almapbbdo:alp_nova-cielo-atualizado:display:awareness:todos</v>
      </c>
      <c r="B110" t="str">
        <f t="shared" si="18"/>
        <v>Google Brasil</v>
      </c>
      <c r="C110" t="str">
        <f t="shared" si="19"/>
        <v>dv_360:marca:categories:display:cpm:skyscraper-300x600:fre_ins_nova-cielo-danilo:cidp116.2.395:2</v>
      </c>
      <c r="D110" t="str">
        <f t="shared" si="20"/>
        <v>256547757</v>
      </c>
      <c r="E110" t="str">
        <f t="shared" si="21"/>
        <v>Standard</v>
      </c>
      <c r="F110" t="str">
        <f t="shared" si="22"/>
        <v>dv_360:marca:categories:display:cpm:skyscraper-300x600:fre_ins_nova-cielo-danilo:cidp116.2.395:2</v>
      </c>
      <c r="G110" t="str">
        <f t="shared" si="23"/>
        <v>452302526</v>
      </c>
      <c r="H110" t="str">
        <f t="shared" si="24"/>
        <v>Display</v>
      </c>
      <c r="I110">
        <f t="shared" si="25"/>
        <v>106732</v>
      </c>
      <c r="J110">
        <f t="shared" si="26"/>
        <v>103</v>
      </c>
      <c r="K110" s="4">
        <f t="shared" si="27"/>
        <v>0.04</v>
      </c>
      <c r="L110">
        <f t="shared" si="30"/>
        <v>0.1</v>
      </c>
      <c r="M110" s="4">
        <f t="shared" si="28"/>
        <v>4.2692800000000002</v>
      </c>
      <c r="N110" s="4">
        <f t="shared" si="29"/>
        <v>10.673200000000001</v>
      </c>
    </row>
    <row r="111" spans="1:14">
      <c r="A111" t="str">
        <f t="shared" si="17"/>
        <v>almapbbdo:alp_nova-cielo-atualizado:display:awareness:todos</v>
      </c>
      <c r="B111" t="str">
        <f t="shared" si="18"/>
        <v>Google Brasil</v>
      </c>
      <c r="C111" t="str">
        <f t="shared" si="19"/>
        <v>dv_360:marca:categories:display:cpm:skyscraper-300x600:fre_ins_nova-cielo-marcello:cidp116.2.394:2</v>
      </c>
      <c r="D111" t="str">
        <f t="shared" si="20"/>
        <v>256547760</v>
      </c>
      <c r="E111" t="str">
        <f t="shared" si="21"/>
        <v>Standard</v>
      </c>
      <c r="F111" t="str">
        <f t="shared" si="22"/>
        <v>dv_360:marca:categories:display:cpm:skyscraper-300x600:fre_ins_nova-cielo-marcello:cidp116.2.394:2</v>
      </c>
      <c r="G111" t="str">
        <f t="shared" si="23"/>
        <v>452302529</v>
      </c>
      <c r="H111" t="str">
        <f t="shared" si="24"/>
        <v>Display</v>
      </c>
      <c r="I111">
        <f t="shared" si="25"/>
        <v>107234</v>
      </c>
      <c r="J111">
        <f t="shared" si="26"/>
        <v>124</v>
      </c>
      <c r="K111" s="4">
        <f t="shared" si="27"/>
        <v>0.04</v>
      </c>
      <c r="L111">
        <f t="shared" si="30"/>
        <v>0.1</v>
      </c>
      <c r="M111" s="4">
        <f t="shared" si="28"/>
        <v>4.2893599999999994</v>
      </c>
      <c r="N111" s="4">
        <f t="shared" si="29"/>
        <v>10.723400000000002</v>
      </c>
    </row>
    <row r="112" spans="1:14">
      <c r="A112" t="str">
        <f t="shared" si="17"/>
        <v>almapbbdo:alp_nova-cielo-atualizado:display:awareness:todos</v>
      </c>
      <c r="B112" t="str">
        <f t="shared" si="18"/>
        <v>Google Brasil</v>
      </c>
      <c r="C112" t="str">
        <f t="shared" si="19"/>
        <v>dv_360:marca:categories:display:cpm:skyscraper-300x600:fre_ins_nova-cielo-pedro:cidp116.2.392:2</v>
      </c>
      <c r="D112" t="str">
        <f t="shared" si="20"/>
        <v>256547763</v>
      </c>
      <c r="E112" t="str">
        <f t="shared" si="21"/>
        <v>Standard</v>
      </c>
      <c r="F112" t="str">
        <f t="shared" si="22"/>
        <v>dv_360:marca:categories:display:cpm:skyscraper-300x600:fre_ins_nova-cielo-pedro:cidp116.2.392:2</v>
      </c>
      <c r="G112" t="str">
        <f t="shared" si="23"/>
        <v>452302532</v>
      </c>
      <c r="H112" t="str">
        <f t="shared" si="24"/>
        <v>Display</v>
      </c>
      <c r="I112">
        <f t="shared" si="25"/>
        <v>222884</v>
      </c>
      <c r="J112">
        <f t="shared" si="26"/>
        <v>251</v>
      </c>
      <c r="K112" s="4">
        <f t="shared" si="27"/>
        <v>0.04</v>
      </c>
      <c r="L112">
        <f t="shared" si="30"/>
        <v>0.1</v>
      </c>
      <c r="M112" s="4">
        <f t="shared" si="28"/>
        <v>8.9153599999999997</v>
      </c>
      <c r="N112" s="4">
        <f t="shared" si="29"/>
        <v>22.288400000000003</v>
      </c>
    </row>
    <row r="113" spans="1:14">
      <c r="A113" t="str">
        <f t="shared" si="17"/>
        <v>almapbbdo:alp_nova-cielo-atualizado:display:awareness:todos</v>
      </c>
      <c r="B113" t="str">
        <f t="shared" si="18"/>
        <v>Google Brasil</v>
      </c>
      <c r="C113" t="str">
        <f t="shared" si="19"/>
        <v>dv_360:marca:keywords:display:cpm:large-mobile-banner-320x100:fre_ins_nova-cielo-danilo:cidp116.2.359:2</v>
      </c>
      <c r="D113" t="str">
        <f t="shared" si="20"/>
        <v>256547793</v>
      </c>
      <c r="E113" t="str">
        <f t="shared" si="21"/>
        <v>Standard</v>
      </c>
      <c r="F113" t="str">
        <f t="shared" si="22"/>
        <v>dv_360:marca:keywords:display:cpm:large-mobile-banner-320x100:fre_ins_nova-cielo-danilo:cidp116.2.359:2</v>
      </c>
      <c r="G113" t="str">
        <f t="shared" si="23"/>
        <v>452302562</v>
      </c>
      <c r="H113" t="str">
        <f t="shared" si="24"/>
        <v>Display</v>
      </c>
      <c r="I113">
        <f t="shared" si="25"/>
        <v>81903</v>
      </c>
      <c r="J113">
        <f t="shared" si="26"/>
        <v>105</v>
      </c>
      <c r="K113" s="4">
        <f t="shared" si="27"/>
        <v>0.04</v>
      </c>
      <c r="L113">
        <f t="shared" si="30"/>
        <v>0.1</v>
      </c>
      <c r="M113" s="4">
        <f t="shared" si="28"/>
        <v>3.2761199999999997</v>
      </c>
      <c r="N113" s="4">
        <f t="shared" si="29"/>
        <v>8.1903000000000006</v>
      </c>
    </row>
    <row r="114" spans="1:14">
      <c r="A114" t="str">
        <f t="shared" si="17"/>
        <v>almapbbdo:alp_nova-cielo-atualizado:display:awareness:todos</v>
      </c>
      <c r="B114" t="str">
        <f t="shared" si="18"/>
        <v>Google Brasil</v>
      </c>
      <c r="C114" t="str">
        <f t="shared" si="19"/>
        <v>dv_360:marca:keywords:display:cpm:large-mobile-banner-320x100:fre_ins_nova-cielo-marcello:cidp116.2.358:2</v>
      </c>
      <c r="D114" t="str">
        <f t="shared" si="20"/>
        <v>256547796</v>
      </c>
      <c r="E114" t="str">
        <f t="shared" si="21"/>
        <v>Standard</v>
      </c>
      <c r="F114" t="str">
        <f t="shared" si="22"/>
        <v>dv_360:marca:keywords:display:cpm:large-mobile-banner-320x100:fre_ins_nova-cielo-marcello:cidp116.2.358:2</v>
      </c>
      <c r="G114" t="str">
        <f t="shared" si="23"/>
        <v>452302565</v>
      </c>
      <c r="H114" t="str">
        <f t="shared" si="24"/>
        <v>Display</v>
      </c>
      <c r="I114">
        <f t="shared" si="25"/>
        <v>89578</v>
      </c>
      <c r="J114">
        <f t="shared" si="26"/>
        <v>125</v>
      </c>
      <c r="K114" s="4">
        <f t="shared" si="27"/>
        <v>0.04</v>
      </c>
      <c r="L114">
        <f t="shared" si="30"/>
        <v>0.1</v>
      </c>
      <c r="M114" s="4">
        <f t="shared" si="28"/>
        <v>3.5831200000000001</v>
      </c>
      <c r="N114" s="4">
        <f t="shared" si="29"/>
        <v>8.9578000000000007</v>
      </c>
    </row>
    <row r="115" spans="1:14">
      <c r="A115" t="str">
        <f t="shared" si="17"/>
        <v>almapbbdo:alp_nova-cielo-atualizado:display:awareness:todos</v>
      </c>
      <c r="B115" t="str">
        <f t="shared" si="18"/>
        <v>Google Brasil</v>
      </c>
      <c r="C115" t="str">
        <f t="shared" si="19"/>
        <v>dv_360:marca:keywords:display:cpm:large-mobile-banner-320x100:fre_ins_nova-cielo-pedro:cidp116.2.356:2</v>
      </c>
      <c r="D115" t="str">
        <f t="shared" si="20"/>
        <v>256547799</v>
      </c>
      <c r="E115" t="str">
        <f t="shared" si="21"/>
        <v>Standard</v>
      </c>
      <c r="F115" t="str">
        <f t="shared" si="22"/>
        <v>dv_360:marca:keywords:display:cpm:large-mobile-banner-320x100:fre_ins_nova-cielo-pedro:cidp116.2.356:2</v>
      </c>
      <c r="G115" t="str">
        <f t="shared" si="23"/>
        <v>452302568</v>
      </c>
      <c r="H115" t="str">
        <f t="shared" si="24"/>
        <v>Display</v>
      </c>
      <c r="I115">
        <f t="shared" si="25"/>
        <v>92622</v>
      </c>
      <c r="J115">
        <f t="shared" si="26"/>
        <v>116</v>
      </c>
      <c r="K115" s="4">
        <f t="shared" si="27"/>
        <v>0.04</v>
      </c>
      <c r="L115">
        <f t="shared" si="30"/>
        <v>0.1</v>
      </c>
      <c r="M115" s="4">
        <f t="shared" si="28"/>
        <v>3.7048800000000002</v>
      </c>
      <c r="N115" s="4">
        <f t="shared" si="29"/>
        <v>9.2622</v>
      </c>
    </row>
    <row r="116" spans="1:14">
      <c r="A116" t="str">
        <f t="shared" si="17"/>
        <v>almapbbdo:alp_nova-cielo-atualizado:display:awareness:todos</v>
      </c>
      <c r="B116" t="str">
        <f t="shared" si="18"/>
        <v>Google Brasil</v>
      </c>
      <c r="C116" t="str">
        <f t="shared" si="19"/>
        <v>dv_360:marca:keywords:display:cpm:large-mobile-banner-320x100:fre_ins_nova-cielo-rita:cidp116.2.357:2</v>
      </c>
      <c r="D116" t="str">
        <f t="shared" si="20"/>
        <v>256483204</v>
      </c>
      <c r="E116" t="str">
        <f t="shared" si="21"/>
        <v>Standard</v>
      </c>
      <c r="F116" t="str">
        <f t="shared" si="22"/>
        <v>dv_360:marca:keywords:display:cpm:large-mobile-banner-320x100:fre_ins_nova-cielo-rita:cidp116.2.357:2</v>
      </c>
      <c r="G116" t="str">
        <f t="shared" si="23"/>
        <v>452320959</v>
      </c>
      <c r="H116" t="str">
        <f t="shared" si="24"/>
        <v>Display</v>
      </c>
      <c r="I116">
        <f t="shared" si="25"/>
        <v>68257</v>
      </c>
      <c r="J116">
        <f t="shared" si="26"/>
        <v>87</v>
      </c>
      <c r="K116" s="4">
        <f t="shared" si="27"/>
        <v>0.04</v>
      </c>
      <c r="L116">
        <f t="shared" si="30"/>
        <v>0.1</v>
      </c>
      <c r="M116" s="4">
        <f t="shared" si="28"/>
        <v>2.73028</v>
      </c>
      <c r="N116" s="4">
        <f t="shared" si="29"/>
        <v>6.8257000000000003</v>
      </c>
    </row>
    <row r="117" spans="1:14">
      <c r="A117" t="str">
        <f t="shared" si="17"/>
        <v>almapbbdo:alp_nova-cielo-atualizado:display:awareness:todos</v>
      </c>
      <c r="B117" t="str">
        <f t="shared" si="18"/>
        <v>Google Brasil</v>
      </c>
      <c r="C117" t="str">
        <f t="shared" si="19"/>
        <v>dv_360:marca:keywords:display:cpm:leaderboard-728x90:fre_ins_nova-cielo-danilo:cidp116.2.371:2</v>
      </c>
      <c r="D117" t="str">
        <f t="shared" si="20"/>
        <v>256547775</v>
      </c>
      <c r="E117" t="str">
        <f t="shared" si="21"/>
        <v>Standard</v>
      </c>
      <c r="F117" t="str">
        <f t="shared" si="22"/>
        <v>dv_360:marca:keywords:display:cpm:leaderboard-728x90:fre_ins_nova-cielo-danilo:cidp116.2.371:2</v>
      </c>
      <c r="G117" t="str">
        <f t="shared" si="23"/>
        <v>452302544</v>
      </c>
      <c r="H117" t="str">
        <f t="shared" si="24"/>
        <v>Display</v>
      </c>
      <c r="I117">
        <f t="shared" si="25"/>
        <v>66230</v>
      </c>
      <c r="J117">
        <f t="shared" si="26"/>
        <v>7</v>
      </c>
      <c r="K117" s="4">
        <f t="shared" si="27"/>
        <v>0.04</v>
      </c>
      <c r="L117">
        <f t="shared" si="30"/>
        <v>0.1</v>
      </c>
      <c r="M117" s="4">
        <f t="shared" si="28"/>
        <v>2.6492000000000004</v>
      </c>
      <c r="N117" s="4">
        <f t="shared" si="29"/>
        <v>6.6230000000000002</v>
      </c>
    </row>
    <row r="118" spans="1:14">
      <c r="A118" t="str">
        <f t="shared" si="17"/>
        <v>almapbbdo:alp_nova-cielo-atualizado:display:awareness:todos</v>
      </c>
      <c r="B118" t="str">
        <f t="shared" si="18"/>
        <v>Google Brasil</v>
      </c>
      <c r="C118" t="str">
        <f t="shared" si="19"/>
        <v>dv_360:marca:keywords:display:cpm:leaderboard-728x90:fre_ins_nova-cielo-marcello:cidp116.2.370:2</v>
      </c>
      <c r="D118" t="str">
        <f t="shared" si="20"/>
        <v>256547778</v>
      </c>
      <c r="E118" t="str">
        <f t="shared" si="21"/>
        <v>Standard</v>
      </c>
      <c r="F118" t="str">
        <f t="shared" si="22"/>
        <v>dv_360:marca:keywords:display:cpm:leaderboard-728x90:fre_ins_nova-cielo-marcello:cidp116.2.370:2</v>
      </c>
      <c r="G118" t="str">
        <f t="shared" si="23"/>
        <v>452302547</v>
      </c>
      <c r="H118" t="str">
        <f t="shared" si="24"/>
        <v>Display</v>
      </c>
      <c r="I118">
        <f t="shared" si="25"/>
        <v>46365</v>
      </c>
      <c r="J118">
        <f t="shared" si="26"/>
        <v>2</v>
      </c>
      <c r="K118" s="4">
        <f t="shared" si="27"/>
        <v>0.04</v>
      </c>
      <c r="L118">
        <f t="shared" si="30"/>
        <v>0.1</v>
      </c>
      <c r="M118" s="4">
        <f t="shared" si="28"/>
        <v>1.8546</v>
      </c>
      <c r="N118" s="4">
        <f t="shared" si="29"/>
        <v>4.6364999999999998</v>
      </c>
    </row>
    <row r="119" spans="1:14">
      <c r="A119" t="str">
        <f t="shared" si="17"/>
        <v>almapbbdo:alp_nova-cielo-atualizado:display:awareness:todos</v>
      </c>
      <c r="B119" t="str">
        <f t="shared" si="18"/>
        <v>Google Brasil</v>
      </c>
      <c r="C119" t="str">
        <f t="shared" si="19"/>
        <v>dv_360:marca:keywords:display:cpm:leaderboard-728x90:fre_ins_nova-cielo-pedro:cidp116.2.368:2</v>
      </c>
      <c r="D119" t="str">
        <f t="shared" si="20"/>
        <v>256547781</v>
      </c>
      <c r="E119" t="str">
        <f t="shared" si="21"/>
        <v>Standard</v>
      </c>
      <c r="F119" t="str">
        <f t="shared" si="22"/>
        <v>dv_360:marca:keywords:display:cpm:leaderboard-728x90:fre_ins_nova-cielo-pedro:cidp116.2.368:2</v>
      </c>
      <c r="G119" t="str">
        <f t="shared" si="23"/>
        <v>452302550</v>
      </c>
      <c r="H119" t="str">
        <f t="shared" si="24"/>
        <v>Display</v>
      </c>
      <c r="I119">
        <f t="shared" si="25"/>
        <v>68906</v>
      </c>
      <c r="J119">
        <f t="shared" si="26"/>
        <v>12</v>
      </c>
      <c r="K119" s="4">
        <f t="shared" si="27"/>
        <v>0.04</v>
      </c>
      <c r="L119">
        <f t="shared" si="30"/>
        <v>0.1</v>
      </c>
      <c r="M119" s="4">
        <f t="shared" si="28"/>
        <v>2.75624</v>
      </c>
      <c r="N119" s="4">
        <f t="shared" si="29"/>
        <v>6.8906000000000001</v>
      </c>
    </row>
    <row r="120" spans="1:14">
      <c r="A120" t="str">
        <f t="shared" si="17"/>
        <v>almapbbdo:alp_nova-cielo-atualizado:display:awareness:todos</v>
      </c>
      <c r="B120" t="str">
        <f t="shared" si="18"/>
        <v>Google Brasil</v>
      </c>
      <c r="C120" t="str">
        <f t="shared" si="19"/>
        <v>dv_360:marca:keywords:display:cpm:leaderboard-728x90:fre_ins_nova-cielo-rita:cidp116.2.369:2</v>
      </c>
      <c r="D120" t="str">
        <f t="shared" si="20"/>
        <v>256483198</v>
      </c>
      <c r="E120" t="str">
        <f t="shared" si="21"/>
        <v>Standard</v>
      </c>
      <c r="F120" t="str">
        <f t="shared" si="22"/>
        <v>dv_360:marca:keywords:display:cpm:leaderboard-728x90:fre_ins_nova-cielo-rita:cidp116.2.369:2</v>
      </c>
      <c r="G120" t="str">
        <f t="shared" si="23"/>
        <v>452320953</v>
      </c>
      <c r="H120" t="str">
        <f t="shared" si="24"/>
        <v>Display</v>
      </c>
      <c r="I120">
        <f t="shared" si="25"/>
        <v>30915</v>
      </c>
      <c r="J120">
        <f t="shared" si="26"/>
        <v>3</v>
      </c>
      <c r="K120" s="4">
        <f t="shared" si="27"/>
        <v>0.04</v>
      </c>
      <c r="L120">
        <f t="shared" si="30"/>
        <v>0.1</v>
      </c>
      <c r="M120" s="4">
        <f t="shared" si="28"/>
        <v>1.2366000000000001</v>
      </c>
      <c r="N120" s="4">
        <f t="shared" si="29"/>
        <v>3.0914999999999999</v>
      </c>
    </row>
    <row r="121" spans="1:14">
      <c r="A121" t="str">
        <f t="shared" si="17"/>
        <v>almapbbdo:alp_nova-cielo-atualizado:display:awareness:todos</v>
      </c>
      <c r="B121" t="str">
        <f t="shared" si="18"/>
        <v>Google Brasil</v>
      </c>
      <c r="C121" t="str">
        <f t="shared" si="19"/>
        <v>dv_360:marca:keywords:display:cpm:mobile-leaderboard-320x50:fre_ins_nova-cielo-danilo:cidp116.2.365:2</v>
      </c>
      <c r="D121" t="str">
        <f t="shared" si="20"/>
        <v>256547784</v>
      </c>
      <c r="E121" t="str">
        <f t="shared" si="21"/>
        <v>Standard</v>
      </c>
      <c r="F121" t="str">
        <f t="shared" si="22"/>
        <v>dv_360:marca:keywords:display:cpm:mobile-leaderboard-320x50:fre_ins_nova-cielo-danilo:cidp116.2.365:2</v>
      </c>
      <c r="G121" t="str">
        <f t="shared" si="23"/>
        <v>452302553</v>
      </c>
      <c r="H121" t="str">
        <f t="shared" si="24"/>
        <v>Display</v>
      </c>
      <c r="I121">
        <f t="shared" si="25"/>
        <v>102295</v>
      </c>
      <c r="J121">
        <f t="shared" si="26"/>
        <v>144</v>
      </c>
      <c r="K121" s="4">
        <f t="shared" si="27"/>
        <v>0.04</v>
      </c>
      <c r="L121">
        <f t="shared" si="30"/>
        <v>0.1</v>
      </c>
      <c r="M121" s="4">
        <f t="shared" si="28"/>
        <v>4.0918000000000001</v>
      </c>
      <c r="N121" s="4">
        <f t="shared" si="29"/>
        <v>10.2295</v>
      </c>
    </row>
    <row r="122" spans="1:14">
      <c r="A122" t="str">
        <f t="shared" si="17"/>
        <v>almapbbdo:alp_nova-cielo-atualizado:display:awareness:todos</v>
      </c>
      <c r="B122" t="str">
        <f t="shared" si="18"/>
        <v>Google Brasil</v>
      </c>
      <c r="C122" t="str">
        <f t="shared" si="19"/>
        <v>dv_360:marca:keywords:display:cpm:mobile-leaderboard-320x50:fre_ins_nova-cielo-marcello:cidp116.2.364:2</v>
      </c>
      <c r="D122" t="str">
        <f t="shared" si="20"/>
        <v>256547787</v>
      </c>
      <c r="E122" t="str">
        <f t="shared" si="21"/>
        <v>Standard</v>
      </c>
      <c r="F122" t="str">
        <f t="shared" si="22"/>
        <v>dv_360:marca:keywords:display:cpm:mobile-leaderboard-320x50:fre_ins_nova-cielo-marcello:cidp116.2.364:2</v>
      </c>
      <c r="G122" t="str">
        <f t="shared" si="23"/>
        <v>452302556</v>
      </c>
      <c r="H122" t="str">
        <f t="shared" si="24"/>
        <v>Display</v>
      </c>
      <c r="I122">
        <f t="shared" si="25"/>
        <v>78252</v>
      </c>
      <c r="J122">
        <f t="shared" si="26"/>
        <v>124</v>
      </c>
      <c r="K122" s="4">
        <f t="shared" si="27"/>
        <v>0.04</v>
      </c>
      <c r="L122">
        <f t="shared" si="30"/>
        <v>0.1</v>
      </c>
      <c r="M122" s="4">
        <f t="shared" si="28"/>
        <v>3.13008</v>
      </c>
      <c r="N122" s="4">
        <f t="shared" si="29"/>
        <v>7.8252000000000006</v>
      </c>
    </row>
    <row r="123" spans="1:14">
      <c r="A123" t="str">
        <f t="shared" si="17"/>
        <v>almapbbdo:alp_nova-cielo-atualizado:display:awareness:todos</v>
      </c>
      <c r="B123" t="str">
        <f t="shared" si="18"/>
        <v>Google Brasil</v>
      </c>
      <c r="C123" t="str">
        <f t="shared" si="19"/>
        <v>dv_360:marca:keywords:display:cpm:mobile-leaderboard-320x50:fre_ins_nova-cielo-pedro:cidp116.2.362:2</v>
      </c>
      <c r="D123" t="str">
        <f t="shared" si="20"/>
        <v>256547790</v>
      </c>
      <c r="E123" t="str">
        <f t="shared" si="21"/>
        <v>Standard</v>
      </c>
      <c r="F123" t="str">
        <f t="shared" si="22"/>
        <v>dv_360:marca:keywords:display:cpm:mobile-leaderboard-320x50:fre_ins_nova-cielo-pedro:cidp116.2.362:2</v>
      </c>
      <c r="G123" t="str">
        <f t="shared" si="23"/>
        <v>452302559</v>
      </c>
      <c r="H123" t="str">
        <f t="shared" si="24"/>
        <v>Display</v>
      </c>
      <c r="I123">
        <f t="shared" si="25"/>
        <v>80996</v>
      </c>
      <c r="J123">
        <f t="shared" si="26"/>
        <v>134</v>
      </c>
      <c r="K123" s="4">
        <f t="shared" si="27"/>
        <v>0.04</v>
      </c>
      <c r="L123">
        <f t="shared" si="30"/>
        <v>0.1</v>
      </c>
      <c r="M123" s="4">
        <f t="shared" si="28"/>
        <v>3.2398400000000001</v>
      </c>
      <c r="N123" s="4">
        <f t="shared" si="29"/>
        <v>8.0996000000000006</v>
      </c>
    </row>
    <row r="124" spans="1:14">
      <c r="A124" t="str">
        <f t="shared" si="17"/>
        <v>almapbbdo:alp_nova-cielo-atualizado:display:awareness:todos</v>
      </c>
      <c r="B124" t="str">
        <f t="shared" si="18"/>
        <v>Google Brasil</v>
      </c>
      <c r="C124" t="str">
        <f t="shared" si="19"/>
        <v>dv_360:marca:keywords:display:cpm:mobile-leaderboard-320x50:fre_ins_nova-cielo-rita:cidp116.2.363:2</v>
      </c>
      <c r="D124" t="str">
        <f t="shared" si="20"/>
        <v>256483201</v>
      </c>
      <c r="E124" t="str">
        <f t="shared" si="21"/>
        <v>Standard</v>
      </c>
      <c r="F124" t="str">
        <f t="shared" si="22"/>
        <v>dv_360:marca:keywords:display:cpm:mobile-leaderboard-320x50:fre_ins_nova-cielo-rita:cidp116.2.363:2</v>
      </c>
      <c r="G124" t="str">
        <f t="shared" si="23"/>
        <v>452320956</v>
      </c>
      <c r="H124" t="str">
        <f t="shared" si="24"/>
        <v>Display</v>
      </c>
      <c r="I124">
        <f t="shared" si="25"/>
        <v>74052</v>
      </c>
      <c r="J124">
        <f t="shared" si="26"/>
        <v>103</v>
      </c>
      <c r="K124" s="4">
        <f t="shared" si="27"/>
        <v>0.04</v>
      </c>
      <c r="L124">
        <f t="shared" si="30"/>
        <v>0.1</v>
      </c>
      <c r="M124" s="4">
        <f t="shared" si="28"/>
        <v>2.9620799999999998</v>
      </c>
      <c r="N124" s="4">
        <f t="shared" si="29"/>
        <v>7.4052000000000007</v>
      </c>
    </row>
    <row r="125" spans="1:14">
      <c r="A125" t="str">
        <f t="shared" si="17"/>
        <v>almapbbdo:alp_nova-cielo-atualizado:display:awareness:todos</v>
      </c>
      <c r="B125" t="str">
        <f t="shared" si="18"/>
        <v>Google Brasil</v>
      </c>
      <c r="C125" t="str">
        <f t="shared" si="19"/>
        <v>dv_360:marca:keywords:display:cpm:retangulo-medio-300x250:fre_ins_nova-cielo-danilo:cidp116.2.347:2</v>
      </c>
      <c r="D125" t="str">
        <f t="shared" si="20"/>
        <v>256547811</v>
      </c>
      <c r="E125" t="str">
        <f t="shared" si="21"/>
        <v>Standard</v>
      </c>
      <c r="F125" t="str">
        <f t="shared" si="22"/>
        <v>dv_360:marca:keywords:display:cpm:retangulo-medio-300x250:fre_ins_nova-cielo-danilo:cidp116.2.347:2</v>
      </c>
      <c r="G125" t="str">
        <f t="shared" si="23"/>
        <v>452302580</v>
      </c>
      <c r="H125" t="str">
        <f t="shared" si="24"/>
        <v>Display</v>
      </c>
      <c r="I125">
        <f t="shared" si="25"/>
        <v>412675</v>
      </c>
      <c r="J125">
        <f t="shared" si="26"/>
        <v>100</v>
      </c>
      <c r="K125" s="4">
        <f t="shared" si="27"/>
        <v>0.04</v>
      </c>
      <c r="L125">
        <f t="shared" si="30"/>
        <v>0.1</v>
      </c>
      <c r="M125" s="4">
        <f t="shared" si="28"/>
        <v>16.507000000000001</v>
      </c>
      <c r="N125" s="4">
        <f t="shared" si="29"/>
        <v>41.267499999999998</v>
      </c>
    </row>
    <row r="126" spans="1:14">
      <c r="A126" t="str">
        <f t="shared" si="17"/>
        <v>almapbbdo:alp_nova-cielo-atualizado:display:awareness:todos</v>
      </c>
      <c r="B126" t="str">
        <f t="shared" si="18"/>
        <v>Google Brasil</v>
      </c>
      <c r="C126" t="str">
        <f t="shared" si="19"/>
        <v>dv_360:marca:keywords:display:cpm:retangulo-medio-300x250:fre_ins_nova-cielo-marcello:cidp116.2.346:2</v>
      </c>
      <c r="D126" t="str">
        <f t="shared" si="20"/>
        <v>256547814</v>
      </c>
      <c r="E126" t="str">
        <f t="shared" si="21"/>
        <v>Standard</v>
      </c>
      <c r="F126" t="str">
        <f t="shared" si="22"/>
        <v>dv_360:marca:keywords:display:cpm:retangulo-medio-300x250:fre_ins_nova-cielo-marcello:cidp116.2.346:2</v>
      </c>
      <c r="G126" t="str">
        <f t="shared" si="23"/>
        <v>452302583</v>
      </c>
      <c r="H126" t="str">
        <f t="shared" si="24"/>
        <v>Display</v>
      </c>
      <c r="I126">
        <f t="shared" si="25"/>
        <v>523067</v>
      </c>
      <c r="J126">
        <f t="shared" si="26"/>
        <v>143</v>
      </c>
      <c r="K126" s="4">
        <f t="shared" si="27"/>
        <v>0.04</v>
      </c>
      <c r="L126">
        <f t="shared" si="30"/>
        <v>0.1</v>
      </c>
      <c r="M126" s="4">
        <f t="shared" si="28"/>
        <v>20.92268</v>
      </c>
      <c r="N126" s="4">
        <f t="shared" si="29"/>
        <v>52.306700000000006</v>
      </c>
    </row>
    <row r="127" spans="1:14">
      <c r="A127" t="str">
        <f t="shared" si="17"/>
        <v>almapbbdo:alp_nova-cielo-atualizado:display:awareness:todos</v>
      </c>
      <c r="B127" t="str">
        <f t="shared" si="18"/>
        <v>Google Brasil</v>
      </c>
      <c r="C127" t="str">
        <f t="shared" si="19"/>
        <v>dv_360:marca:keywords:display:cpm:retangulo-medio-300x250:fre_ins_nova-cielo-pedro:cidp116.2.344:2</v>
      </c>
      <c r="D127" t="str">
        <f t="shared" si="20"/>
        <v>256547817</v>
      </c>
      <c r="E127" t="str">
        <f t="shared" si="21"/>
        <v>Standard</v>
      </c>
      <c r="F127" t="str">
        <f t="shared" si="22"/>
        <v>dv_360:marca:keywords:display:cpm:retangulo-medio-300x250:fre_ins_nova-cielo-pedro:cidp116.2.344:2</v>
      </c>
      <c r="G127" t="str">
        <f t="shared" si="23"/>
        <v>452302586</v>
      </c>
      <c r="H127" t="str">
        <f t="shared" si="24"/>
        <v>Display</v>
      </c>
      <c r="I127">
        <f t="shared" si="25"/>
        <v>201830</v>
      </c>
      <c r="J127">
        <f t="shared" si="26"/>
        <v>55</v>
      </c>
      <c r="K127" s="4">
        <f t="shared" si="27"/>
        <v>0.04</v>
      </c>
      <c r="L127">
        <f t="shared" si="30"/>
        <v>0.1</v>
      </c>
      <c r="M127" s="4">
        <f t="shared" si="28"/>
        <v>8.0731999999999999</v>
      </c>
      <c r="N127" s="4">
        <f t="shared" si="29"/>
        <v>20.183</v>
      </c>
    </row>
    <row r="128" spans="1:14">
      <c r="A128" t="str">
        <f t="shared" si="17"/>
        <v>almapbbdo:alp_nova-cielo-atualizado:display:awareness:todos</v>
      </c>
      <c r="B128" t="str">
        <f t="shared" si="18"/>
        <v>Google Brasil</v>
      </c>
      <c r="C128" t="str">
        <f t="shared" si="19"/>
        <v>dv_360:marca:keywords:display:cpm:retangulo-medio-300x250:fre_ins_nova-cielo-rita:cidp116.2.345:2</v>
      </c>
      <c r="D128" t="str">
        <f t="shared" si="20"/>
        <v>256483210</v>
      </c>
      <c r="E128" t="str">
        <f t="shared" si="21"/>
        <v>Standard</v>
      </c>
      <c r="F128" t="str">
        <f t="shared" si="22"/>
        <v>dv_360:marca:keywords:display:cpm:retangulo-medio-300x250:fre_ins_nova-cielo-rita:cidp116.2.345:2</v>
      </c>
      <c r="G128" t="str">
        <f t="shared" si="23"/>
        <v>452320965</v>
      </c>
      <c r="H128" t="str">
        <f t="shared" si="24"/>
        <v>Display</v>
      </c>
      <c r="I128">
        <f t="shared" si="25"/>
        <v>414985</v>
      </c>
      <c r="J128">
        <f t="shared" si="26"/>
        <v>103</v>
      </c>
      <c r="K128" s="4">
        <f t="shared" si="27"/>
        <v>0.04</v>
      </c>
      <c r="L128">
        <f t="shared" si="30"/>
        <v>0.1</v>
      </c>
      <c r="M128" s="4">
        <f t="shared" si="28"/>
        <v>16.599400000000003</v>
      </c>
      <c r="N128" s="4">
        <f t="shared" si="29"/>
        <v>41.4985</v>
      </c>
    </row>
    <row r="129" spans="1:14">
      <c r="A129" t="str">
        <f t="shared" si="17"/>
        <v>almapbbdo:alp_nova-cielo-atualizado:display:awareness:todos</v>
      </c>
      <c r="B129" t="str">
        <f t="shared" si="18"/>
        <v>Google Brasil</v>
      </c>
      <c r="C129" t="str">
        <f t="shared" si="19"/>
        <v>dv_360:marca:keywords:display:cpm:skyscraper-300x600:fre_ins_nova-cielo-danilo:cidp116.2.353:2</v>
      </c>
      <c r="D129" t="str">
        <f t="shared" si="20"/>
        <v>256547802</v>
      </c>
      <c r="E129" t="str">
        <f t="shared" si="21"/>
        <v>Standard</v>
      </c>
      <c r="F129" t="str">
        <f t="shared" si="22"/>
        <v>dv_360:marca:keywords:display:cpm:skyscraper-300x600:fre_ins_nova-cielo-danilo:cidp116.2.353:2</v>
      </c>
      <c r="G129" t="str">
        <f t="shared" si="23"/>
        <v>452302571</v>
      </c>
      <c r="H129" t="str">
        <f t="shared" si="24"/>
        <v>Display</v>
      </c>
      <c r="I129">
        <f t="shared" si="25"/>
        <v>20005</v>
      </c>
      <c r="J129">
        <f t="shared" si="26"/>
        <v>3</v>
      </c>
      <c r="K129" s="4">
        <f t="shared" si="27"/>
        <v>0.04</v>
      </c>
      <c r="L129">
        <f t="shared" si="30"/>
        <v>0.1</v>
      </c>
      <c r="M129" s="4">
        <f t="shared" si="28"/>
        <v>0.80020000000000002</v>
      </c>
      <c r="N129" s="4">
        <f t="shared" si="29"/>
        <v>2.0005000000000002</v>
      </c>
    </row>
    <row r="130" spans="1:14">
      <c r="A130" t="str">
        <f t="shared" ref="A130:A193" si="31">bd_campaign</f>
        <v>almapbbdo:alp_nova-cielo-atualizado:display:awareness:todos</v>
      </c>
      <c r="B130" t="str">
        <f t="shared" ref="B130:B193" si="32">bd_site</f>
        <v>Google Brasil</v>
      </c>
      <c r="C130" t="str">
        <f t="shared" ref="C130:C193" si="33">bd_placement</f>
        <v>dv_360:marca:keywords:display:cpm:skyscraper-300x600:fre_ins_nova-cielo-marcello:cidp116.2.352:2</v>
      </c>
      <c r="D130" t="str">
        <f t="shared" ref="D130:D193" si="34">bd_placementID</f>
        <v>256547805</v>
      </c>
      <c r="E130" t="str">
        <f t="shared" ref="E130:E193" si="35">VLOOKUP(CONCATENATE(bd_adtype,"_",bd_creativetype),tabela,2,FALSE)</f>
        <v>Standard</v>
      </c>
      <c r="F130" t="str">
        <f t="shared" ref="F130:F193" si="36">bd_ad</f>
        <v>dv_360:marca:keywords:display:cpm:skyscraper-300x600:fre_ins_nova-cielo-marcello:cidp116.2.352:2</v>
      </c>
      <c r="G130" t="str">
        <f t="shared" ref="G130:G193" si="37">bd_adid</f>
        <v>452302574</v>
      </c>
      <c r="H130" t="str">
        <f t="shared" ref="H130:H193" si="38">bd_creativetype</f>
        <v>Display</v>
      </c>
      <c r="I130">
        <f t="shared" ref="I130:I193" si="39">bd_impression</f>
        <v>20617</v>
      </c>
      <c r="J130">
        <f t="shared" ref="J130:J193" si="40">bd_clicks</f>
        <v>4</v>
      </c>
      <c r="K130" s="4">
        <f t="shared" ref="K130:K193" si="41">VLOOKUP(E130,tabela,2,FALSE)</f>
        <v>0.04</v>
      </c>
      <c r="L130">
        <f t="shared" si="30"/>
        <v>0.1</v>
      </c>
      <c r="M130" s="4">
        <f t="shared" si="28"/>
        <v>0.82468000000000008</v>
      </c>
      <c r="N130" s="4">
        <f t="shared" si="29"/>
        <v>2.0617000000000001</v>
      </c>
    </row>
    <row r="131" spans="1:14">
      <c r="A131" t="str">
        <f t="shared" si="31"/>
        <v>almapbbdo:alp_nova-cielo-atualizado:display:awareness:todos</v>
      </c>
      <c r="B131" t="str">
        <f t="shared" si="32"/>
        <v>Google Brasil</v>
      </c>
      <c r="C131" t="str">
        <f t="shared" si="33"/>
        <v>dv_360:marca:keywords:display:cpm:skyscraper-300x600:fre_ins_nova-cielo-pedro:cidp116.2.350:2</v>
      </c>
      <c r="D131" t="str">
        <f t="shared" si="34"/>
        <v>256547808</v>
      </c>
      <c r="E131" t="str">
        <f t="shared" si="35"/>
        <v>Standard</v>
      </c>
      <c r="F131" t="str">
        <f t="shared" si="36"/>
        <v>dv_360:marca:keywords:display:cpm:skyscraper-300x600:fre_ins_nova-cielo-pedro:cidp116.2.350:2</v>
      </c>
      <c r="G131" t="str">
        <f t="shared" si="37"/>
        <v>452302577</v>
      </c>
      <c r="H131" t="str">
        <f t="shared" si="38"/>
        <v>Display</v>
      </c>
      <c r="I131">
        <f t="shared" si="39"/>
        <v>18935</v>
      </c>
      <c r="J131">
        <f t="shared" si="40"/>
        <v>9</v>
      </c>
      <c r="K131" s="4">
        <f t="shared" si="41"/>
        <v>0.04</v>
      </c>
      <c r="L131">
        <f t="shared" si="30"/>
        <v>0.1</v>
      </c>
      <c r="M131" s="4">
        <f t="shared" si="28"/>
        <v>0.75739999999999996</v>
      </c>
      <c r="N131" s="4">
        <f t="shared" si="29"/>
        <v>1.8935</v>
      </c>
    </row>
    <row r="132" spans="1:14">
      <c r="A132" t="str">
        <f t="shared" si="31"/>
        <v>almapbbdo:alp_nova-cielo-atualizado:display:awareness:todos</v>
      </c>
      <c r="B132" t="str">
        <f t="shared" si="32"/>
        <v>Google Brasil</v>
      </c>
      <c r="C132" t="str">
        <f t="shared" si="33"/>
        <v>dv_360:marca:keywords:display:cpm:skyscraper-300x600:fre_ins_nova-cielo-rita:cidp116.2.351:2</v>
      </c>
      <c r="D132" t="str">
        <f t="shared" si="34"/>
        <v>256483207</v>
      </c>
      <c r="E132" t="str">
        <f t="shared" si="35"/>
        <v>Standard</v>
      </c>
      <c r="F132" t="str">
        <f t="shared" si="36"/>
        <v>dv_360:marca:keywords:display:cpm:skyscraper-300x600:fre_ins_nova-cielo-rita:cidp116.2.351:2</v>
      </c>
      <c r="G132" t="str">
        <f t="shared" si="37"/>
        <v>452320962</v>
      </c>
      <c r="H132" t="str">
        <f t="shared" si="38"/>
        <v>Display</v>
      </c>
      <c r="I132">
        <f t="shared" si="39"/>
        <v>12782</v>
      </c>
      <c r="J132">
        <f t="shared" si="40"/>
        <v>10</v>
      </c>
      <c r="K132" s="4">
        <f t="shared" si="41"/>
        <v>0.04</v>
      </c>
      <c r="L132">
        <f t="shared" si="30"/>
        <v>0.1</v>
      </c>
      <c r="M132" s="4">
        <f t="shared" si="28"/>
        <v>0.51128000000000007</v>
      </c>
      <c r="N132" s="4">
        <f t="shared" si="29"/>
        <v>1.2782</v>
      </c>
    </row>
    <row r="133" spans="1:14">
      <c r="A133" t="str">
        <f t="shared" si="31"/>
        <v>almapbbdo:alp_nova-cielo-atualizado:display:awareness:todos</v>
      </c>
      <c r="B133" t="str">
        <f t="shared" si="32"/>
        <v>Google Brasil</v>
      </c>
      <c r="C133" t="str">
        <f t="shared" si="33"/>
        <v>dv_360:marca:portais-verticais:display:cpm:large-mobile-banner-320x100:fre_ins_nova-cielo-danilo:cidp116.2.443:2</v>
      </c>
      <c r="D133" t="str">
        <f t="shared" si="34"/>
        <v>256547703</v>
      </c>
      <c r="E133" t="str">
        <f t="shared" si="35"/>
        <v>Standard</v>
      </c>
      <c r="F133" t="str">
        <f t="shared" si="36"/>
        <v>dv_360:marca:portais-verticais:display:cpm:large-mobile-banner-320x100:fre_ins_nova-cielo-danilo:cidp116.2.443:2</v>
      </c>
      <c r="G133" t="str">
        <f t="shared" si="37"/>
        <v>452302472</v>
      </c>
      <c r="H133" t="str">
        <f t="shared" si="38"/>
        <v>Display</v>
      </c>
      <c r="I133">
        <f t="shared" si="39"/>
        <v>27932</v>
      </c>
      <c r="J133">
        <f t="shared" si="40"/>
        <v>115</v>
      </c>
      <c r="K133" s="4">
        <f t="shared" si="41"/>
        <v>0.04</v>
      </c>
      <c r="L133">
        <f t="shared" si="30"/>
        <v>0.1</v>
      </c>
      <c r="M133" s="4">
        <f t="shared" si="28"/>
        <v>1.1172800000000001</v>
      </c>
      <c r="N133" s="4">
        <f t="shared" si="29"/>
        <v>2.7932000000000001</v>
      </c>
    </row>
    <row r="134" spans="1:14">
      <c r="A134" t="str">
        <f t="shared" si="31"/>
        <v>almapbbdo:alp_nova-cielo-atualizado:display:awareness:todos</v>
      </c>
      <c r="B134" t="str">
        <f t="shared" si="32"/>
        <v>Google Brasil</v>
      </c>
      <c r="C134" t="str">
        <f t="shared" si="33"/>
        <v>dv_360:marca:portais-verticais:display:cpm:large-mobile-banner-320x100:fre_ins_nova-cielo-marcello:cidp116.2.442:2</v>
      </c>
      <c r="D134" t="str">
        <f t="shared" si="34"/>
        <v>256547706</v>
      </c>
      <c r="E134" t="str">
        <f t="shared" si="35"/>
        <v>Standard</v>
      </c>
      <c r="F134" t="str">
        <f t="shared" si="36"/>
        <v>dv_360:marca:portais-verticais:display:cpm:large-mobile-banner-320x100:fre_ins_nova-cielo-marcello:cidp116.2.442:2</v>
      </c>
      <c r="G134" t="str">
        <f t="shared" si="37"/>
        <v>452302475</v>
      </c>
      <c r="H134" t="str">
        <f t="shared" si="38"/>
        <v>Display</v>
      </c>
      <c r="I134">
        <f t="shared" si="39"/>
        <v>33168</v>
      </c>
      <c r="J134">
        <f t="shared" si="40"/>
        <v>130</v>
      </c>
      <c r="K134" s="4">
        <f t="shared" si="41"/>
        <v>0.04</v>
      </c>
      <c r="L134">
        <f t="shared" si="30"/>
        <v>0.1</v>
      </c>
      <c r="M134" s="4">
        <f t="shared" si="28"/>
        <v>1.3267200000000001</v>
      </c>
      <c r="N134" s="4">
        <f t="shared" si="29"/>
        <v>3.3168000000000002</v>
      </c>
    </row>
    <row r="135" spans="1:14">
      <c r="A135" t="str">
        <f t="shared" si="31"/>
        <v>almapbbdo:alp_nova-cielo-atualizado:display:awareness:todos</v>
      </c>
      <c r="B135" t="str">
        <f t="shared" si="32"/>
        <v>Google Brasil</v>
      </c>
      <c r="C135" t="str">
        <f t="shared" si="33"/>
        <v>dv_360:marca:portais-verticais:display:cpm:large-mobile-banner-320x100:fre_ins_nova-cielo-pedro:cidp116.2.440:2</v>
      </c>
      <c r="D135" t="str">
        <f t="shared" si="34"/>
        <v>256547709</v>
      </c>
      <c r="E135" t="str">
        <f t="shared" si="35"/>
        <v>Standard</v>
      </c>
      <c r="F135" t="str">
        <f t="shared" si="36"/>
        <v>dv_360:marca:portais-verticais:display:cpm:large-mobile-banner-320x100:fre_ins_nova-cielo-pedro:cidp116.2.440:2</v>
      </c>
      <c r="G135" t="str">
        <f t="shared" si="37"/>
        <v>452302478</v>
      </c>
      <c r="H135" t="str">
        <f t="shared" si="38"/>
        <v>Display</v>
      </c>
      <c r="I135">
        <f t="shared" si="39"/>
        <v>31480</v>
      </c>
      <c r="J135">
        <f t="shared" si="40"/>
        <v>120</v>
      </c>
      <c r="K135" s="4">
        <f t="shared" si="41"/>
        <v>0.04</v>
      </c>
      <c r="L135">
        <f t="shared" si="30"/>
        <v>0.1</v>
      </c>
      <c r="M135" s="4">
        <f t="shared" si="28"/>
        <v>1.2592000000000001</v>
      </c>
      <c r="N135" s="4">
        <f t="shared" si="29"/>
        <v>3.1480000000000001</v>
      </c>
    </row>
    <row r="136" spans="1:14">
      <c r="A136" t="str">
        <f t="shared" si="31"/>
        <v>almapbbdo:alp_nova-cielo-atualizado:display:awareness:todos</v>
      </c>
      <c r="B136" t="str">
        <f t="shared" si="32"/>
        <v>Google Brasil</v>
      </c>
      <c r="C136" t="str">
        <f t="shared" si="33"/>
        <v>dv_360:marca:portais-verticais:display:cpm:large-mobile-banner-320x100:fre_ins_nova-cielo-rita:cidp116.2.441:2</v>
      </c>
      <c r="D136" t="str">
        <f t="shared" si="34"/>
        <v>256483183</v>
      </c>
      <c r="E136" t="str">
        <f t="shared" si="35"/>
        <v>Standard</v>
      </c>
      <c r="F136" t="str">
        <f t="shared" si="36"/>
        <v>dv_360:marca:portais-verticais:display:cpm:large-mobile-banner-320x100:fre_ins_nova-cielo-rita:cidp116.2.441:2</v>
      </c>
      <c r="G136" t="str">
        <f t="shared" si="37"/>
        <v>452320938</v>
      </c>
      <c r="H136" t="str">
        <f t="shared" si="38"/>
        <v>Display</v>
      </c>
      <c r="I136">
        <f t="shared" si="39"/>
        <v>39943</v>
      </c>
      <c r="J136">
        <f t="shared" si="40"/>
        <v>144</v>
      </c>
      <c r="K136" s="4">
        <f t="shared" si="41"/>
        <v>0.04</v>
      </c>
      <c r="L136">
        <f t="shared" si="30"/>
        <v>0.1</v>
      </c>
      <c r="M136" s="4">
        <f t="shared" si="28"/>
        <v>1.59772</v>
      </c>
      <c r="N136" s="4">
        <f t="shared" si="29"/>
        <v>3.9943</v>
      </c>
    </row>
    <row r="137" spans="1:14">
      <c r="A137" t="str">
        <f t="shared" si="31"/>
        <v>almapbbdo:alp_nova-cielo-atualizado:display:awareness:todos</v>
      </c>
      <c r="B137" t="str">
        <f t="shared" si="32"/>
        <v>Google Brasil</v>
      </c>
      <c r="C137" t="str">
        <f t="shared" si="33"/>
        <v>dv_360:marca:portais-verticais:display:cpm:leaderboard-728x90:fre_ins_nova-cielo-danilo:cidp116.2.455:2</v>
      </c>
      <c r="D137" t="str">
        <f t="shared" si="34"/>
        <v>256547685</v>
      </c>
      <c r="E137" t="str">
        <f t="shared" si="35"/>
        <v>Standard</v>
      </c>
      <c r="F137" t="str">
        <f t="shared" si="36"/>
        <v>dv_360:marca:portais-verticais:display:cpm:leaderboard-728x90:fre_ins_nova-cielo-danilo:cidp116.2.455:2</v>
      </c>
      <c r="G137" t="str">
        <f t="shared" si="37"/>
        <v>452302454</v>
      </c>
      <c r="H137" t="str">
        <f t="shared" si="38"/>
        <v>Display</v>
      </c>
      <c r="I137">
        <f t="shared" si="39"/>
        <v>24646</v>
      </c>
      <c r="J137">
        <f t="shared" si="40"/>
        <v>11</v>
      </c>
      <c r="K137" s="4">
        <f t="shared" si="41"/>
        <v>0.04</v>
      </c>
      <c r="L137">
        <f t="shared" si="30"/>
        <v>0.1</v>
      </c>
      <c r="M137" s="4">
        <f t="shared" si="28"/>
        <v>0.98584000000000005</v>
      </c>
      <c r="N137" s="4">
        <f t="shared" si="29"/>
        <v>2.4646000000000003</v>
      </c>
    </row>
    <row r="138" spans="1:14">
      <c r="A138" t="str">
        <f t="shared" si="31"/>
        <v>almapbbdo:alp_nova-cielo-atualizado:display:awareness:todos</v>
      </c>
      <c r="B138" t="str">
        <f t="shared" si="32"/>
        <v>Google Brasil</v>
      </c>
      <c r="C138" t="str">
        <f t="shared" si="33"/>
        <v>dv_360:marca:portais-verticais:display:cpm:leaderboard-728x90:fre_ins_nova-cielo-marcello:cidp116.2.454:2</v>
      </c>
      <c r="D138" t="str">
        <f t="shared" si="34"/>
        <v>256547688</v>
      </c>
      <c r="E138" t="str">
        <f t="shared" si="35"/>
        <v>Standard</v>
      </c>
      <c r="F138" t="str">
        <f t="shared" si="36"/>
        <v>dv_360:marca:portais-verticais:display:cpm:leaderboard-728x90:fre_ins_nova-cielo-marcello:cidp116.2.454:2</v>
      </c>
      <c r="G138" t="str">
        <f t="shared" si="37"/>
        <v>452302457</v>
      </c>
      <c r="H138" t="str">
        <f t="shared" si="38"/>
        <v>Display</v>
      </c>
      <c r="I138">
        <f t="shared" si="39"/>
        <v>25152</v>
      </c>
      <c r="J138">
        <f t="shared" si="40"/>
        <v>7</v>
      </c>
      <c r="K138" s="4">
        <f t="shared" si="41"/>
        <v>0.04</v>
      </c>
      <c r="L138">
        <f t="shared" si="30"/>
        <v>0.1</v>
      </c>
      <c r="M138" s="4">
        <f t="shared" si="28"/>
        <v>1.0060800000000001</v>
      </c>
      <c r="N138" s="4">
        <f t="shared" si="29"/>
        <v>2.5152000000000001</v>
      </c>
    </row>
    <row r="139" spans="1:14">
      <c r="A139" t="str">
        <f t="shared" si="31"/>
        <v>almapbbdo:alp_nova-cielo-atualizado:display:awareness:todos</v>
      </c>
      <c r="B139" t="str">
        <f t="shared" si="32"/>
        <v>Google Brasil</v>
      </c>
      <c r="C139" t="str">
        <f t="shared" si="33"/>
        <v>dv_360:marca:portais-verticais:display:cpm:leaderboard-728x90:fre_ins_nova-cielo-pedro:cidp116.2.452:2</v>
      </c>
      <c r="D139" t="str">
        <f t="shared" si="34"/>
        <v>256547691</v>
      </c>
      <c r="E139" t="str">
        <f t="shared" si="35"/>
        <v>Standard</v>
      </c>
      <c r="F139" t="str">
        <f t="shared" si="36"/>
        <v>dv_360:marca:portais-verticais:display:cpm:leaderboard-728x90:fre_ins_nova-cielo-pedro:cidp116.2.452:2</v>
      </c>
      <c r="G139" t="str">
        <f t="shared" si="37"/>
        <v>452302460</v>
      </c>
      <c r="H139" t="str">
        <f t="shared" si="38"/>
        <v>Display</v>
      </c>
      <c r="I139">
        <f t="shared" si="39"/>
        <v>24428</v>
      </c>
      <c r="J139">
        <f t="shared" si="40"/>
        <v>6</v>
      </c>
      <c r="K139" s="4">
        <f t="shared" si="41"/>
        <v>0.04</v>
      </c>
      <c r="L139">
        <f t="shared" si="30"/>
        <v>0.1</v>
      </c>
      <c r="M139" s="4">
        <f t="shared" si="28"/>
        <v>0.97711999999999999</v>
      </c>
      <c r="N139" s="4">
        <f t="shared" si="29"/>
        <v>2.4428000000000001</v>
      </c>
    </row>
    <row r="140" spans="1:14">
      <c r="A140" t="str">
        <f t="shared" si="31"/>
        <v>almapbbdo:alp_nova-cielo-atualizado:display:awareness:todos</v>
      </c>
      <c r="B140" t="str">
        <f t="shared" si="32"/>
        <v>Google Brasil</v>
      </c>
      <c r="C140" t="str">
        <f t="shared" si="33"/>
        <v>dv_360:marca:portais-verticais:display:cpm:leaderboard-728x90:fre_ins_nova-cielo-rita:cidp116.2.453:2</v>
      </c>
      <c r="D140" t="str">
        <f t="shared" si="34"/>
        <v>256483225</v>
      </c>
      <c r="E140" t="str">
        <f t="shared" si="35"/>
        <v>Standard</v>
      </c>
      <c r="F140" t="str">
        <f t="shared" si="36"/>
        <v>dv_360:marca:portais-verticais:display:cpm:leaderboard-728x90:fre_ins_nova-cielo-rita:cidp116.2.453:2</v>
      </c>
      <c r="G140" t="str">
        <f t="shared" si="37"/>
        <v>452320980</v>
      </c>
      <c r="H140" t="str">
        <f t="shared" si="38"/>
        <v>Display</v>
      </c>
      <c r="I140">
        <f t="shared" si="39"/>
        <v>27768</v>
      </c>
      <c r="J140">
        <f t="shared" si="40"/>
        <v>12</v>
      </c>
      <c r="K140" s="4">
        <f t="shared" si="41"/>
        <v>0.04</v>
      </c>
      <c r="L140">
        <f t="shared" si="30"/>
        <v>0.1</v>
      </c>
      <c r="M140" s="4">
        <f t="shared" si="28"/>
        <v>1.1107199999999999</v>
      </c>
      <c r="N140" s="4">
        <f t="shared" si="29"/>
        <v>2.7768000000000002</v>
      </c>
    </row>
    <row r="141" spans="1:14">
      <c r="A141" t="str">
        <f t="shared" si="31"/>
        <v>almapbbdo:alp_nova-cielo-atualizado:display:awareness:todos</v>
      </c>
      <c r="B141" t="str">
        <f t="shared" si="32"/>
        <v>Google Brasil</v>
      </c>
      <c r="C141" t="str">
        <f t="shared" si="33"/>
        <v>dv_360:marca:portais-verticais:display:cpm:mobile-leaderboard-320x50:fre_ins_nova-cielo-danilo:cidp116.2.449:2</v>
      </c>
      <c r="D141" t="str">
        <f t="shared" si="34"/>
        <v>256547694</v>
      </c>
      <c r="E141" t="str">
        <f t="shared" si="35"/>
        <v>Standard</v>
      </c>
      <c r="F141" t="str">
        <f t="shared" si="36"/>
        <v>dv_360:marca:portais-verticais:display:cpm:mobile-leaderboard-320x50:fre_ins_nova-cielo-danilo:cidp116.2.449:2</v>
      </c>
      <c r="G141" t="str">
        <f t="shared" si="37"/>
        <v>452302463</v>
      </c>
      <c r="H141" t="str">
        <f t="shared" si="38"/>
        <v>Display</v>
      </c>
      <c r="I141">
        <f t="shared" si="39"/>
        <v>61012</v>
      </c>
      <c r="J141">
        <f t="shared" si="40"/>
        <v>38</v>
      </c>
      <c r="K141" s="4">
        <f t="shared" si="41"/>
        <v>0.04</v>
      </c>
      <c r="L141">
        <f t="shared" si="30"/>
        <v>0.1</v>
      </c>
      <c r="M141" s="4">
        <f t="shared" si="28"/>
        <v>2.44048</v>
      </c>
      <c r="N141" s="4">
        <f t="shared" si="29"/>
        <v>6.1012000000000004</v>
      </c>
    </row>
    <row r="142" spans="1:14">
      <c r="A142" t="str">
        <f t="shared" si="31"/>
        <v>almapbbdo:alp_nova-cielo-atualizado:display:awareness:todos</v>
      </c>
      <c r="B142" t="str">
        <f t="shared" si="32"/>
        <v>Google Brasil</v>
      </c>
      <c r="C142" t="str">
        <f t="shared" si="33"/>
        <v>dv_360:marca:portais-verticais:display:cpm:mobile-leaderboard-320x50:fre_ins_nova-cielo-marcello:cidp116.2.448:2</v>
      </c>
      <c r="D142" t="str">
        <f t="shared" si="34"/>
        <v>256547697</v>
      </c>
      <c r="E142" t="str">
        <f t="shared" si="35"/>
        <v>Standard</v>
      </c>
      <c r="F142" t="str">
        <f t="shared" si="36"/>
        <v>dv_360:marca:portais-verticais:display:cpm:mobile-leaderboard-320x50:fre_ins_nova-cielo-marcello:cidp116.2.448:2</v>
      </c>
      <c r="G142" t="str">
        <f t="shared" si="37"/>
        <v>452302466</v>
      </c>
      <c r="H142" t="str">
        <f t="shared" si="38"/>
        <v>Display</v>
      </c>
      <c r="I142">
        <f t="shared" si="39"/>
        <v>75514</v>
      </c>
      <c r="J142">
        <f t="shared" si="40"/>
        <v>61</v>
      </c>
      <c r="K142" s="4">
        <f t="shared" si="41"/>
        <v>0.04</v>
      </c>
      <c r="L142">
        <f t="shared" si="30"/>
        <v>0.1</v>
      </c>
      <c r="M142" s="4">
        <f t="shared" si="28"/>
        <v>3.0205600000000001</v>
      </c>
      <c r="N142" s="4">
        <f t="shared" si="29"/>
        <v>7.5514000000000001</v>
      </c>
    </row>
    <row r="143" spans="1:14">
      <c r="A143" t="str">
        <f t="shared" si="31"/>
        <v>almapbbdo:alp_nova-cielo-atualizado:display:awareness:todos</v>
      </c>
      <c r="B143" t="str">
        <f t="shared" si="32"/>
        <v>Google Brasil</v>
      </c>
      <c r="C143" t="str">
        <f t="shared" si="33"/>
        <v>dv_360:marca:portais-verticais:display:cpm:mobile-leaderboard-320x50:fre_ins_nova-cielo-pedro:cidp116.2.446:2</v>
      </c>
      <c r="D143" t="str">
        <f t="shared" si="34"/>
        <v>256547700</v>
      </c>
      <c r="E143" t="str">
        <f t="shared" si="35"/>
        <v>Standard</v>
      </c>
      <c r="F143" t="str">
        <f t="shared" si="36"/>
        <v>dv_360:marca:portais-verticais:display:cpm:mobile-leaderboard-320x50:fre_ins_nova-cielo-pedro:cidp116.2.446:2</v>
      </c>
      <c r="G143" t="str">
        <f t="shared" si="37"/>
        <v>452302469</v>
      </c>
      <c r="H143" t="str">
        <f t="shared" si="38"/>
        <v>Display</v>
      </c>
      <c r="I143">
        <f t="shared" si="39"/>
        <v>73519</v>
      </c>
      <c r="J143">
        <f t="shared" si="40"/>
        <v>54</v>
      </c>
      <c r="K143" s="4">
        <f t="shared" si="41"/>
        <v>0.04</v>
      </c>
      <c r="L143">
        <f t="shared" si="30"/>
        <v>0.1</v>
      </c>
      <c r="M143" s="4">
        <f t="shared" si="28"/>
        <v>2.94076</v>
      </c>
      <c r="N143" s="4">
        <f t="shared" si="29"/>
        <v>7.3519000000000005</v>
      </c>
    </row>
    <row r="144" spans="1:14">
      <c r="A144" t="str">
        <f t="shared" si="31"/>
        <v>almapbbdo:alp_nova-cielo-atualizado:display:awareness:todos</v>
      </c>
      <c r="B144" t="str">
        <f t="shared" si="32"/>
        <v>Google Brasil</v>
      </c>
      <c r="C144" t="str">
        <f t="shared" si="33"/>
        <v>dv_360:marca:portais-verticais:display:cpm:mobile-leaderboard-320x50:fre_ins_nova-cielo-rita:cidp116.2.447:2</v>
      </c>
      <c r="D144" t="str">
        <f t="shared" si="34"/>
        <v>256483180</v>
      </c>
      <c r="E144" t="str">
        <f t="shared" si="35"/>
        <v>Standard</v>
      </c>
      <c r="F144" t="str">
        <f t="shared" si="36"/>
        <v>dv_360:marca:portais-verticais:display:cpm:mobile-leaderboard-320x50:fre_ins_nova-cielo-rita:cidp116.2.447:2</v>
      </c>
      <c r="G144" t="str">
        <f t="shared" si="37"/>
        <v>452320935</v>
      </c>
      <c r="H144" t="str">
        <f t="shared" si="38"/>
        <v>Display</v>
      </c>
      <c r="I144">
        <f t="shared" si="39"/>
        <v>97654</v>
      </c>
      <c r="J144">
        <f t="shared" si="40"/>
        <v>95</v>
      </c>
      <c r="K144" s="4">
        <f t="shared" si="41"/>
        <v>0.04</v>
      </c>
      <c r="L144">
        <f t="shared" si="30"/>
        <v>0.1</v>
      </c>
      <c r="M144" s="4">
        <f t="shared" si="28"/>
        <v>3.9061599999999999</v>
      </c>
      <c r="N144" s="4">
        <f t="shared" si="29"/>
        <v>9.7653999999999996</v>
      </c>
    </row>
    <row r="145" spans="1:14">
      <c r="A145" t="str">
        <f t="shared" si="31"/>
        <v>almapbbdo:alp_nova-cielo-atualizado:display:awareness:todos</v>
      </c>
      <c r="B145" t="str">
        <f t="shared" si="32"/>
        <v>Google Brasil</v>
      </c>
      <c r="C145" t="str">
        <f t="shared" si="33"/>
        <v>dv_360:marca:portais-verticais:display:cpm:retangulo-medio-300x250:fre_ins_nova-cielo-danilo:cidp116.2.431:2</v>
      </c>
      <c r="D145" t="str">
        <f t="shared" si="34"/>
        <v>256547721</v>
      </c>
      <c r="E145" t="str">
        <f t="shared" si="35"/>
        <v>Standard</v>
      </c>
      <c r="F145" t="str">
        <f t="shared" si="36"/>
        <v>dv_360:marca:portais-verticais:display:cpm:retangulo-medio-300x250:fre_ins_nova-cielo-danilo:cidp116.2.431:2</v>
      </c>
      <c r="G145" t="str">
        <f t="shared" si="37"/>
        <v>452302490</v>
      </c>
      <c r="H145" t="str">
        <f t="shared" si="38"/>
        <v>Display</v>
      </c>
      <c r="I145">
        <f t="shared" si="39"/>
        <v>46460</v>
      </c>
      <c r="J145">
        <f t="shared" si="40"/>
        <v>53</v>
      </c>
      <c r="K145" s="4">
        <f t="shared" si="41"/>
        <v>0.04</v>
      </c>
      <c r="L145">
        <f t="shared" si="30"/>
        <v>0.1</v>
      </c>
      <c r="M145" s="4">
        <f t="shared" si="28"/>
        <v>1.8584000000000001</v>
      </c>
      <c r="N145" s="4">
        <f t="shared" si="29"/>
        <v>4.6459999999999999</v>
      </c>
    </row>
    <row r="146" spans="1:14">
      <c r="A146" t="str">
        <f t="shared" si="31"/>
        <v>almapbbdo:alp_nova-cielo-atualizado:display:awareness:todos</v>
      </c>
      <c r="B146" t="str">
        <f t="shared" si="32"/>
        <v>Google Brasil</v>
      </c>
      <c r="C146" t="str">
        <f t="shared" si="33"/>
        <v>dv_360:marca:portais-verticais:display:cpm:retangulo-medio-300x250:fre_ins_nova-cielo-marcello:cidp116.2.430:2</v>
      </c>
      <c r="D146" t="str">
        <f t="shared" si="34"/>
        <v>256547724</v>
      </c>
      <c r="E146" t="str">
        <f t="shared" si="35"/>
        <v>Standard</v>
      </c>
      <c r="F146" t="str">
        <f t="shared" si="36"/>
        <v>dv_360:marca:portais-verticais:display:cpm:retangulo-medio-300x250:fre_ins_nova-cielo-marcello:cidp116.2.430:2</v>
      </c>
      <c r="G146" t="str">
        <f t="shared" si="37"/>
        <v>452302493</v>
      </c>
      <c r="H146" t="str">
        <f t="shared" si="38"/>
        <v>Display</v>
      </c>
      <c r="I146">
        <f t="shared" si="39"/>
        <v>47206</v>
      </c>
      <c r="J146">
        <f t="shared" si="40"/>
        <v>47</v>
      </c>
      <c r="K146" s="4">
        <f t="shared" si="41"/>
        <v>0.04</v>
      </c>
      <c r="L146">
        <f t="shared" si="30"/>
        <v>0.1</v>
      </c>
      <c r="M146" s="4">
        <f t="shared" si="28"/>
        <v>1.8882399999999999</v>
      </c>
      <c r="N146" s="4">
        <f t="shared" si="29"/>
        <v>4.7206000000000001</v>
      </c>
    </row>
    <row r="147" spans="1:14">
      <c r="A147" t="str">
        <f t="shared" si="31"/>
        <v>almapbbdo:alp_nova-cielo-atualizado:display:awareness:todos</v>
      </c>
      <c r="B147" t="str">
        <f t="shared" si="32"/>
        <v>Google Brasil</v>
      </c>
      <c r="C147" t="str">
        <f t="shared" si="33"/>
        <v>dv_360:marca:portais-verticais:display:cpm:retangulo-medio-300x250:fre_ins_nova-cielo-pedro:cidp116.2.428:2</v>
      </c>
      <c r="D147" t="str">
        <f t="shared" si="34"/>
        <v>256547727</v>
      </c>
      <c r="E147" t="str">
        <f t="shared" si="35"/>
        <v>Standard</v>
      </c>
      <c r="F147" t="str">
        <f t="shared" si="36"/>
        <v>dv_360:marca:portais-verticais:display:cpm:retangulo-medio-300x250:fre_ins_nova-cielo-pedro:cidp116.2.428:2</v>
      </c>
      <c r="G147" t="str">
        <f t="shared" si="37"/>
        <v>452302496</v>
      </c>
      <c r="H147" t="str">
        <f t="shared" si="38"/>
        <v>Display</v>
      </c>
      <c r="I147">
        <f t="shared" si="39"/>
        <v>39898</v>
      </c>
      <c r="J147">
        <f t="shared" si="40"/>
        <v>33</v>
      </c>
      <c r="K147" s="4">
        <f t="shared" si="41"/>
        <v>0.04</v>
      </c>
      <c r="L147">
        <f t="shared" si="30"/>
        <v>0.1</v>
      </c>
      <c r="M147" s="4">
        <f t="shared" si="28"/>
        <v>1.59592</v>
      </c>
      <c r="N147" s="4">
        <f t="shared" si="29"/>
        <v>3.9898000000000002</v>
      </c>
    </row>
    <row r="148" spans="1:14">
      <c r="A148" t="str">
        <f t="shared" si="31"/>
        <v>almapbbdo:alp_nova-cielo-atualizado:display:awareness:todos</v>
      </c>
      <c r="B148" t="str">
        <f t="shared" si="32"/>
        <v>Google Brasil</v>
      </c>
      <c r="C148" t="str">
        <f t="shared" si="33"/>
        <v>dv_360:marca:portais-verticais:display:cpm:retangulo-medio-300x250:fre_ins_nova-cielo-rita:cidp116.2.429:2</v>
      </c>
      <c r="D148" t="str">
        <f t="shared" si="34"/>
        <v>256483189</v>
      </c>
      <c r="E148" t="str">
        <f t="shared" si="35"/>
        <v>Standard</v>
      </c>
      <c r="F148" t="str">
        <f t="shared" si="36"/>
        <v>dv_360:marca:portais-verticais:display:cpm:retangulo-medio-300x250:fre_ins_nova-cielo-rita:cidp116.2.429:2</v>
      </c>
      <c r="G148" t="str">
        <f t="shared" si="37"/>
        <v>452320944</v>
      </c>
      <c r="H148" t="str">
        <f t="shared" si="38"/>
        <v>Display</v>
      </c>
      <c r="I148">
        <f t="shared" si="39"/>
        <v>47816</v>
      </c>
      <c r="J148">
        <f t="shared" si="40"/>
        <v>61</v>
      </c>
      <c r="K148" s="4">
        <f t="shared" si="41"/>
        <v>0.04</v>
      </c>
      <c r="L148">
        <f t="shared" si="30"/>
        <v>0.1</v>
      </c>
      <c r="M148" s="4">
        <f t="shared" si="28"/>
        <v>1.9126400000000001</v>
      </c>
      <c r="N148" s="4">
        <f t="shared" si="29"/>
        <v>4.7816000000000001</v>
      </c>
    </row>
    <row r="149" spans="1:14">
      <c r="A149" t="str">
        <f t="shared" si="31"/>
        <v>almapbbdo:alp_nova-cielo-atualizado:display:awareness:todos</v>
      </c>
      <c r="B149" t="str">
        <f t="shared" si="32"/>
        <v>Google Brasil</v>
      </c>
      <c r="C149" t="str">
        <f t="shared" si="33"/>
        <v>dv_360:marca:portais-verticais:display:cpm:skyscraper-300x600:fre_ins_nova-cielo-danilo:cidp116.2.437:2</v>
      </c>
      <c r="D149" t="str">
        <f t="shared" si="34"/>
        <v>256547712</v>
      </c>
      <c r="E149" t="str">
        <f t="shared" si="35"/>
        <v>Standard</v>
      </c>
      <c r="F149" t="str">
        <f t="shared" si="36"/>
        <v>dv_360:marca:portais-verticais:display:cpm:skyscraper-300x600:fre_ins_nova-cielo-danilo:cidp116.2.437:2</v>
      </c>
      <c r="G149" t="str">
        <f t="shared" si="37"/>
        <v>452302481</v>
      </c>
      <c r="H149" t="str">
        <f t="shared" si="38"/>
        <v>Display</v>
      </c>
      <c r="I149">
        <f t="shared" si="39"/>
        <v>31609</v>
      </c>
      <c r="J149">
        <f t="shared" si="40"/>
        <v>9</v>
      </c>
      <c r="K149" s="4">
        <f t="shared" si="41"/>
        <v>0.04</v>
      </c>
      <c r="L149">
        <f t="shared" si="30"/>
        <v>0.1</v>
      </c>
      <c r="M149" s="4">
        <f t="shared" si="28"/>
        <v>1.2643600000000002</v>
      </c>
      <c r="N149" s="4">
        <f t="shared" si="29"/>
        <v>3.1609000000000003</v>
      </c>
    </row>
    <row r="150" spans="1:14">
      <c r="A150" t="str">
        <f t="shared" si="31"/>
        <v>almapbbdo:alp_nova-cielo-atualizado:display:awareness:todos</v>
      </c>
      <c r="B150" t="str">
        <f t="shared" si="32"/>
        <v>Google Brasil</v>
      </c>
      <c r="C150" t="str">
        <f t="shared" si="33"/>
        <v>dv_360:marca:portais-verticais:display:cpm:skyscraper-300x600:fre_ins_nova-cielo-marcello:cidp116.2.436:2</v>
      </c>
      <c r="D150" t="str">
        <f t="shared" si="34"/>
        <v>256547715</v>
      </c>
      <c r="E150" t="str">
        <f t="shared" si="35"/>
        <v>Standard</v>
      </c>
      <c r="F150" t="str">
        <f t="shared" si="36"/>
        <v>dv_360:marca:portais-verticais:display:cpm:skyscraper-300x600:fre_ins_nova-cielo-marcello:cidp116.2.436:2</v>
      </c>
      <c r="G150" t="str">
        <f t="shared" si="37"/>
        <v>452302484</v>
      </c>
      <c r="H150" t="str">
        <f t="shared" si="38"/>
        <v>Display</v>
      </c>
      <c r="I150">
        <f t="shared" si="39"/>
        <v>29100</v>
      </c>
      <c r="J150">
        <f t="shared" si="40"/>
        <v>21</v>
      </c>
      <c r="K150" s="4">
        <f t="shared" si="41"/>
        <v>0.04</v>
      </c>
      <c r="L150">
        <f t="shared" si="30"/>
        <v>0.1</v>
      </c>
      <c r="M150" s="4">
        <f t="shared" si="28"/>
        <v>1.1639999999999999</v>
      </c>
      <c r="N150" s="4">
        <f t="shared" si="29"/>
        <v>2.91</v>
      </c>
    </row>
    <row r="151" spans="1:14">
      <c r="A151" t="str">
        <f t="shared" si="31"/>
        <v>almapbbdo:alp_nova-cielo-atualizado:display:awareness:todos</v>
      </c>
      <c r="B151" t="str">
        <f t="shared" si="32"/>
        <v>Google Brasil</v>
      </c>
      <c r="C151" t="str">
        <f t="shared" si="33"/>
        <v>dv_360:marca:portais-verticais:display:cpm:skyscraper-300x600:fre_ins_nova-cielo-pedro:cidp116.2.434:2</v>
      </c>
      <c r="D151" t="str">
        <f t="shared" si="34"/>
        <v>256547718</v>
      </c>
      <c r="E151" t="str">
        <f t="shared" si="35"/>
        <v>Standard</v>
      </c>
      <c r="F151" t="str">
        <f t="shared" si="36"/>
        <v>dv_360:marca:portais-verticais:display:cpm:skyscraper-300x600:fre_ins_nova-cielo-pedro:cidp116.2.434:2</v>
      </c>
      <c r="G151" t="str">
        <f t="shared" si="37"/>
        <v>452302487</v>
      </c>
      <c r="H151" t="str">
        <f t="shared" si="38"/>
        <v>Display</v>
      </c>
      <c r="I151">
        <f t="shared" si="39"/>
        <v>36263</v>
      </c>
      <c r="J151">
        <f t="shared" si="40"/>
        <v>19</v>
      </c>
      <c r="K151" s="4">
        <f t="shared" si="41"/>
        <v>0.04</v>
      </c>
      <c r="L151">
        <f t="shared" si="30"/>
        <v>0.1</v>
      </c>
      <c r="M151" s="4">
        <f t="shared" si="28"/>
        <v>1.45052</v>
      </c>
      <c r="N151" s="4">
        <f t="shared" si="29"/>
        <v>3.6263000000000001</v>
      </c>
    </row>
    <row r="152" spans="1:14">
      <c r="A152" t="str">
        <f t="shared" si="31"/>
        <v>almapbbdo:alp_nova-cielo-atualizado:display:awareness:todos</v>
      </c>
      <c r="B152" t="str">
        <f t="shared" si="32"/>
        <v>Google Brasil</v>
      </c>
      <c r="C152" t="str">
        <f t="shared" si="33"/>
        <v>dv_360:marca:portais-verticais:display:cpm:skyscraper-300x600:fre_ins_nova-cielo-rita:cidp116.2.435:2</v>
      </c>
      <c r="D152" t="str">
        <f t="shared" si="34"/>
        <v>256483186</v>
      </c>
      <c r="E152" t="str">
        <f t="shared" si="35"/>
        <v>Standard</v>
      </c>
      <c r="F152" t="str">
        <f t="shared" si="36"/>
        <v>dv_360:marca:portais-verticais:display:cpm:skyscraper-300x600:fre_ins_nova-cielo-rita:cidp116.2.435:2</v>
      </c>
      <c r="G152" t="str">
        <f t="shared" si="37"/>
        <v>452320941</v>
      </c>
      <c r="H152" t="str">
        <f t="shared" si="38"/>
        <v>Display</v>
      </c>
      <c r="I152">
        <f t="shared" si="39"/>
        <v>37665</v>
      </c>
      <c r="J152">
        <f t="shared" si="40"/>
        <v>23</v>
      </c>
      <c r="K152" s="4">
        <f t="shared" si="41"/>
        <v>0.04</v>
      </c>
      <c r="L152">
        <f t="shared" si="30"/>
        <v>0.1</v>
      </c>
      <c r="M152" s="4">
        <f t="shared" si="28"/>
        <v>1.5066000000000002</v>
      </c>
      <c r="N152" s="4">
        <f t="shared" si="29"/>
        <v>3.7665000000000002</v>
      </c>
    </row>
    <row r="153" spans="1:14">
      <c r="A153" t="str">
        <f t="shared" si="31"/>
        <v>almapbbdo:alp_nova-cielo-atualizado:display:awareness:todos</v>
      </c>
      <c r="B153" t="str">
        <f t="shared" si="32"/>
        <v>Oath - Verizon Media</v>
      </c>
      <c r="C153" t="str">
        <f t="shared" si="33"/>
        <v>verizon:marca:carreira:display:cpc:large-image-1200x627:aw_ins_nova-cielo-danilo:cidp116.2.557:2</v>
      </c>
      <c r="D153" t="str">
        <f t="shared" si="34"/>
        <v>256564221</v>
      </c>
      <c r="E153" t="str">
        <f t="shared" si="35"/>
        <v>Dynamic Click</v>
      </c>
      <c r="F153" t="str">
        <f t="shared" si="36"/>
        <v>verizon:marca:carreira:display:cpc:large-image-1200x627:aw_ins_nova-cielo-danilo:cidp116.2.557:2</v>
      </c>
      <c r="G153" t="str">
        <f t="shared" si="37"/>
        <v>452371474</v>
      </c>
      <c r="H153" t="str">
        <f t="shared" si="38"/>
        <v>Tracking</v>
      </c>
      <c r="I153">
        <f t="shared" si="39"/>
        <v>2003</v>
      </c>
      <c r="J153">
        <f t="shared" si="40"/>
        <v>10</v>
      </c>
      <c r="K153" s="4">
        <f t="shared" si="41"/>
        <v>3.5000000000000001E-3</v>
      </c>
      <c r="L153">
        <f t="shared" si="30"/>
        <v>2.5000000000000001E-2</v>
      </c>
      <c r="M153" s="4">
        <f t="shared" si="28"/>
        <v>3.5000000000000003E-2</v>
      </c>
      <c r="N153" s="4">
        <f t="shared" si="29"/>
        <v>0.25</v>
      </c>
    </row>
    <row r="154" spans="1:14">
      <c r="A154" t="str">
        <f t="shared" si="31"/>
        <v>almapbbdo:alp_nova-cielo-atualizado:display:awareness:todos</v>
      </c>
      <c r="B154" t="str">
        <f t="shared" si="32"/>
        <v>Oath - Verizon Media</v>
      </c>
      <c r="C154" t="str">
        <f t="shared" si="33"/>
        <v>verizon:marca:carreira:display:cpc:large-image-1200x627:aw_ins_nova-cielo-marcello:cidp116.2.556:2</v>
      </c>
      <c r="D154" t="str">
        <f t="shared" si="34"/>
        <v>256564224</v>
      </c>
      <c r="E154" t="str">
        <f t="shared" si="35"/>
        <v>Dynamic Click</v>
      </c>
      <c r="F154" t="str">
        <f t="shared" si="36"/>
        <v>verizon:marca:carreira:display:cpc:large-image-1200x627:aw_ins_nova-cielo-marcello:cidp116.2.556:2</v>
      </c>
      <c r="G154" t="str">
        <f t="shared" si="37"/>
        <v>452371480</v>
      </c>
      <c r="H154" t="str">
        <f t="shared" si="38"/>
        <v>Tracking</v>
      </c>
      <c r="I154">
        <f t="shared" si="39"/>
        <v>58674</v>
      </c>
      <c r="J154">
        <f t="shared" si="40"/>
        <v>1059</v>
      </c>
      <c r="K154" s="4">
        <f t="shared" si="41"/>
        <v>3.5000000000000001E-3</v>
      </c>
      <c r="L154">
        <f t="shared" si="30"/>
        <v>2.5000000000000001E-2</v>
      </c>
      <c r="M154" s="4">
        <f t="shared" si="28"/>
        <v>3.7065000000000001</v>
      </c>
      <c r="N154" s="4">
        <f t="shared" si="29"/>
        <v>26.475000000000001</v>
      </c>
    </row>
    <row r="155" spans="1:14">
      <c r="A155" t="str">
        <f t="shared" si="31"/>
        <v>almapbbdo:alp_nova-cielo-atualizado:display:awareness:todos</v>
      </c>
      <c r="B155" t="str">
        <f t="shared" si="32"/>
        <v>Oath - Verizon Media</v>
      </c>
      <c r="C155" t="str">
        <f t="shared" si="33"/>
        <v>verizon:marca:carreira:display:cpc:large-image-1200x627:aw_ins_nova-cielo-pedro:cidp116.2.554:2</v>
      </c>
      <c r="D155" t="str">
        <f t="shared" si="34"/>
        <v>256564230</v>
      </c>
      <c r="E155" t="str">
        <f t="shared" si="35"/>
        <v>Dynamic Click</v>
      </c>
      <c r="F155" t="str">
        <f t="shared" si="36"/>
        <v>verizon:marca:carreira:display:cpc:large-image-1200x627:aw_ins_nova-cielo-pedro:cidp116.2.554:2</v>
      </c>
      <c r="G155" t="str">
        <f t="shared" si="37"/>
        <v>452313773</v>
      </c>
      <c r="H155" t="str">
        <f t="shared" si="38"/>
        <v>Tracking</v>
      </c>
      <c r="I155">
        <f t="shared" si="39"/>
        <v>152221</v>
      </c>
      <c r="J155">
        <f t="shared" si="40"/>
        <v>5104</v>
      </c>
      <c r="K155" s="4">
        <f t="shared" si="41"/>
        <v>3.5000000000000001E-3</v>
      </c>
      <c r="L155">
        <f t="shared" si="30"/>
        <v>2.5000000000000001E-2</v>
      </c>
      <c r="M155" s="4">
        <f t="shared" si="28"/>
        <v>17.864000000000001</v>
      </c>
      <c r="N155" s="4">
        <f t="shared" si="29"/>
        <v>127.60000000000001</v>
      </c>
    </row>
    <row r="156" spans="1:14">
      <c r="A156" t="str">
        <f t="shared" si="31"/>
        <v>almapbbdo:alp_nova-cielo-atualizado:display:awareness:todos</v>
      </c>
      <c r="B156" t="str">
        <f t="shared" si="32"/>
        <v>Oath - Verizon Media</v>
      </c>
      <c r="C156" t="str">
        <f t="shared" si="33"/>
        <v>verizon:marca:carreira:display:cpc:large-image-1200x627:aw_ins_nova-cielo-rita:cidp116.2.555:2</v>
      </c>
      <c r="D156" t="str">
        <f t="shared" si="34"/>
        <v>256564227</v>
      </c>
      <c r="E156" t="str">
        <f t="shared" si="35"/>
        <v>Dynamic Click</v>
      </c>
      <c r="F156" t="str">
        <f t="shared" si="36"/>
        <v>verizon:marca:carreira:display:cpc:large-image-1200x627:aw_ins_nova-cielo-rita:cidp116.2.555:2</v>
      </c>
      <c r="G156" t="str">
        <f t="shared" si="37"/>
        <v>452371486</v>
      </c>
      <c r="H156" t="str">
        <f t="shared" si="38"/>
        <v>Tracking</v>
      </c>
      <c r="I156">
        <f t="shared" si="39"/>
        <v>188319</v>
      </c>
      <c r="J156">
        <f t="shared" si="40"/>
        <v>1474</v>
      </c>
      <c r="K156" s="4">
        <f t="shared" si="41"/>
        <v>3.5000000000000001E-3</v>
      </c>
      <c r="L156">
        <f t="shared" si="30"/>
        <v>2.5000000000000001E-2</v>
      </c>
      <c r="M156" s="4">
        <f t="shared" si="28"/>
        <v>5.1589999999999998</v>
      </c>
      <c r="N156" s="4">
        <f t="shared" si="29"/>
        <v>36.85</v>
      </c>
    </row>
    <row r="157" spans="1:14">
      <c r="A157" t="str">
        <f t="shared" si="31"/>
        <v>almapbbdo:alp_nova-cielo-atualizado:display:awareness:todos</v>
      </c>
      <c r="B157" t="str">
        <f t="shared" si="32"/>
        <v>Oath - Verizon Media</v>
      </c>
      <c r="C157" t="str">
        <f t="shared" si="33"/>
        <v>verizon:marca:decisor:display:cpc:large-image-1200x627:aw_ins_nova-cielo-danilo:cidp116.2.617:2</v>
      </c>
      <c r="D157" t="str">
        <f t="shared" si="34"/>
        <v>256094807</v>
      </c>
      <c r="E157" t="str">
        <f t="shared" si="35"/>
        <v>Dynamic Click</v>
      </c>
      <c r="F157" t="str">
        <f t="shared" si="36"/>
        <v>verizon:marca:decisor:display:cpc:large-image-1200x627:aw_ins_nova-cielo-danilo:cidp116.2.617:2</v>
      </c>
      <c r="G157" t="str">
        <f t="shared" si="37"/>
        <v>452371270</v>
      </c>
      <c r="H157" t="str">
        <f t="shared" si="38"/>
        <v>Tracking</v>
      </c>
      <c r="I157">
        <f t="shared" si="39"/>
        <v>28773</v>
      </c>
      <c r="J157">
        <f t="shared" si="40"/>
        <v>56</v>
      </c>
      <c r="K157" s="4">
        <f t="shared" si="41"/>
        <v>3.5000000000000001E-3</v>
      </c>
      <c r="L157">
        <f t="shared" si="30"/>
        <v>2.5000000000000001E-2</v>
      </c>
      <c r="M157" s="4">
        <f t="shared" si="28"/>
        <v>0.19600000000000001</v>
      </c>
      <c r="N157" s="4">
        <f t="shared" si="29"/>
        <v>1.4000000000000001</v>
      </c>
    </row>
    <row r="158" spans="1:14">
      <c r="A158" t="str">
        <f t="shared" si="31"/>
        <v>almapbbdo:alp_nova-cielo-atualizado:display:awareness:todos</v>
      </c>
      <c r="B158" t="str">
        <f t="shared" si="32"/>
        <v>Oath - Verizon Media</v>
      </c>
      <c r="C158" t="str">
        <f t="shared" si="33"/>
        <v>verizon:marca:decisor:display:cpc:large-image-1200x627:aw_ins_nova-cielo-marcello:cidp116.2.616:2</v>
      </c>
      <c r="D158" t="str">
        <f t="shared" si="34"/>
        <v>256094813</v>
      </c>
      <c r="E158" t="str">
        <f t="shared" si="35"/>
        <v>Dynamic Click</v>
      </c>
      <c r="F158" t="str">
        <f t="shared" si="36"/>
        <v>verizon:marca:decisor:display:cpc:large-image-1200x627:aw_ins_nova-cielo-marcello:cidp116.2.616:2</v>
      </c>
      <c r="G158" t="str">
        <f t="shared" si="37"/>
        <v>452371273</v>
      </c>
      <c r="H158" t="str">
        <f t="shared" si="38"/>
        <v>Tracking</v>
      </c>
      <c r="I158">
        <f t="shared" si="39"/>
        <v>147593</v>
      </c>
      <c r="J158">
        <f t="shared" si="40"/>
        <v>1048</v>
      </c>
      <c r="K158" s="4">
        <f t="shared" si="41"/>
        <v>3.5000000000000001E-3</v>
      </c>
      <c r="L158">
        <f t="shared" si="30"/>
        <v>2.5000000000000001E-2</v>
      </c>
      <c r="M158" s="4">
        <f t="shared" si="28"/>
        <v>3.6680000000000001</v>
      </c>
      <c r="N158" s="4">
        <f t="shared" si="29"/>
        <v>26.200000000000003</v>
      </c>
    </row>
    <row r="159" spans="1:14">
      <c r="A159" t="str">
        <f t="shared" si="31"/>
        <v>almapbbdo:alp_nova-cielo-atualizado:display:awareness:todos</v>
      </c>
      <c r="B159" t="str">
        <f t="shared" si="32"/>
        <v>Oath - Verizon Media</v>
      </c>
      <c r="C159" t="str">
        <f t="shared" si="33"/>
        <v>verizon:marca:decisor:display:cpc:large-image-1200x627:aw_ins_nova-cielo-pedro:cidp116.2.614:2</v>
      </c>
      <c r="D159" t="str">
        <f t="shared" si="34"/>
        <v>256094831</v>
      </c>
      <c r="E159" t="str">
        <f t="shared" si="35"/>
        <v>Dynamic Click</v>
      </c>
      <c r="F159" t="str">
        <f t="shared" si="36"/>
        <v>verizon:marca:decisor:display:cpc:large-image-1200x627:aw_ins_nova-cielo-pedro:cidp116.2.614:2</v>
      </c>
      <c r="G159" t="str">
        <f t="shared" si="37"/>
        <v>452371279</v>
      </c>
      <c r="H159" t="str">
        <f t="shared" si="38"/>
        <v>Tracking</v>
      </c>
      <c r="I159">
        <f t="shared" si="39"/>
        <v>258425</v>
      </c>
      <c r="J159">
        <f t="shared" si="40"/>
        <v>6380</v>
      </c>
      <c r="K159" s="4">
        <f t="shared" si="41"/>
        <v>3.5000000000000001E-3</v>
      </c>
      <c r="L159">
        <f t="shared" si="30"/>
        <v>2.5000000000000001E-2</v>
      </c>
      <c r="M159" s="4">
        <f t="shared" si="28"/>
        <v>22.330000000000002</v>
      </c>
      <c r="N159" s="4">
        <f t="shared" si="29"/>
        <v>159.5</v>
      </c>
    </row>
    <row r="160" spans="1:14">
      <c r="A160" t="str">
        <f t="shared" si="31"/>
        <v>almapbbdo:alp_nova-cielo-atualizado:display:awareness:todos</v>
      </c>
      <c r="B160" t="str">
        <f t="shared" si="32"/>
        <v>Oath - Verizon Media</v>
      </c>
      <c r="C160" t="str">
        <f t="shared" si="33"/>
        <v>verizon:marca:decisor:display:cpc:large-image-1200x627:aw_ins_nova-cielo-rita:cidp116.2.615:2</v>
      </c>
      <c r="D160" t="str">
        <f t="shared" si="34"/>
        <v>256094822</v>
      </c>
      <c r="E160" t="str">
        <f t="shared" si="35"/>
        <v>Dynamic Click</v>
      </c>
      <c r="F160" t="str">
        <f t="shared" si="36"/>
        <v>verizon:marca:decisor:display:cpc:large-image-1200x627:aw_ins_nova-cielo-rita:cidp116.2.615:2</v>
      </c>
      <c r="G160" t="str">
        <f t="shared" si="37"/>
        <v>452371276</v>
      </c>
      <c r="H160" t="str">
        <f t="shared" si="38"/>
        <v>Tracking</v>
      </c>
      <c r="I160">
        <f t="shared" si="39"/>
        <v>105107</v>
      </c>
      <c r="J160">
        <f t="shared" si="40"/>
        <v>388</v>
      </c>
      <c r="K160" s="4">
        <f t="shared" si="41"/>
        <v>3.5000000000000001E-3</v>
      </c>
      <c r="L160">
        <f t="shared" si="30"/>
        <v>2.5000000000000001E-2</v>
      </c>
      <c r="M160" s="4">
        <f t="shared" si="28"/>
        <v>1.3580000000000001</v>
      </c>
      <c r="N160" s="4">
        <f t="shared" si="29"/>
        <v>9.7000000000000011</v>
      </c>
    </row>
    <row r="161" spans="1:14">
      <c r="A161" t="str">
        <f t="shared" si="31"/>
        <v>almapbbdo:alp_nova-cielo-atualizado:display:awareness:todos</v>
      </c>
      <c r="B161" t="str">
        <f t="shared" si="32"/>
        <v>Oath - Verizon Media</v>
      </c>
      <c r="C161" t="str">
        <f t="shared" si="33"/>
        <v>verizon:marca:indepedencia:display:cpc:large-image-1200x627:aw_ins_nova-cielo-danilo:cidp116.2.587:2</v>
      </c>
      <c r="D161" t="str">
        <f t="shared" si="34"/>
        <v>256094969</v>
      </c>
      <c r="E161" t="str">
        <f t="shared" si="35"/>
        <v>Dynamic Click</v>
      </c>
      <c r="F161" t="str">
        <f t="shared" si="36"/>
        <v>verizon:marca:indepedencia:display:cpc:large-image-1200x627:aw_ins_nova-cielo-danilo:cidp116.2.587:2</v>
      </c>
      <c r="G161" t="str">
        <f t="shared" si="37"/>
        <v>452371342</v>
      </c>
      <c r="H161" t="str">
        <f t="shared" si="38"/>
        <v>Tracking</v>
      </c>
      <c r="I161">
        <f t="shared" si="39"/>
        <v>26319</v>
      </c>
      <c r="J161">
        <f t="shared" si="40"/>
        <v>165</v>
      </c>
      <c r="K161" s="4">
        <f t="shared" si="41"/>
        <v>3.5000000000000001E-3</v>
      </c>
      <c r="L161">
        <f t="shared" si="30"/>
        <v>2.5000000000000001E-2</v>
      </c>
      <c r="M161" s="4">
        <f t="shared" si="28"/>
        <v>0.57750000000000001</v>
      </c>
      <c r="N161" s="4">
        <f t="shared" si="29"/>
        <v>4.125</v>
      </c>
    </row>
    <row r="162" spans="1:14">
      <c r="A162" t="str">
        <f t="shared" si="31"/>
        <v>almapbbdo:alp_nova-cielo-atualizado:display:awareness:todos</v>
      </c>
      <c r="B162" t="str">
        <f t="shared" si="32"/>
        <v>Oath - Verizon Media</v>
      </c>
      <c r="C162" t="str">
        <f t="shared" si="33"/>
        <v>verizon:marca:indepedencia:display:cpc:large-image-1200x627:aw_ins_nova-cielo-marcello:cidp116.2.586:2</v>
      </c>
      <c r="D162" t="str">
        <f t="shared" si="34"/>
        <v>256094972</v>
      </c>
      <c r="E162" t="str">
        <f t="shared" si="35"/>
        <v>Dynamic Click</v>
      </c>
      <c r="F162" t="str">
        <f t="shared" si="36"/>
        <v>verizon:marca:indepedencia:display:cpc:large-image-1200x627:aw_ins_nova-cielo-marcello:cidp116.2.586:2</v>
      </c>
      <c r="G162" t="str">
        <f t="shared" si="37"/>
        <v>452371348</v>
      </c>
      <c r="H162" t="str">
        <f t="shared" si="38"/>
        <v>Tracking</v>
      </c>
      <c r="I162">
        <f t="shared" si="39"/>
        <v>182008</v>
      </c>
      <c r="J162">
        <f t="shared" si="40"/>
        <v>1299</v>
      </c>
      <c r="K162" s="4">
        <f t="shared" si="41"/>
        <v>3.5000000000000001E-3</v>
      </c>
      <c r="L162">
        <f t="shared" si="30"/>
        <v>2.5000000000000001E-2</v>
      </c>
      <c r="M162" s="4">
        <f t="shared" si="28"/>
        <v>4.5465</v>
      </c>
      <c r="N162" s="4">
        <f t="shared" si="29"/>
        <v>32.475000000000001</v>
      </c>
    </row>
    <row r="163" spans="1:14">
      <c r="A163" t="str">
        <f t="shared" si="31"/>
        <v>almapbbdo:alp_nova-cielo-atualizado:display:awareness:todos</v>
      </c>
      <c r="B163" t="str">
        <f t="shared" si="32"/>
        <v>Oath - Verizon Media</v>
      </c>
      <c r="C163" t="str">
        <f t="shared" si="33"/>
        <v>verizon:marca:indepedencia:display:cpc:large-image-1200x627:aw_ins_nova-cielo-pedro:cidp116.2.584:2</v>
      </c>
      <c r="D163" t="str">
        <f t="shared" si="34"/>
        <v>256564146</v>
      </c>
      <c r="E163" t="str">
        <f t="shared" si="35"/>
        <v>Dynamic Click</v>
      </c>
      <c r="F163" t="str">
        <f t="shared" si="36"/>
        <v>verizon:marca:indepedencia:display:cpc:large-image-1200x627:aw_ins_nova-cielo-pedro:cidp116.2.584:2</v>
      </c>
      <c r="G163" t="str">
        <f t="shared" si="37"/>
        <v>452371360</v>
      </c>
      <c r="H163" t="str">
        <f t="shared" si="38"/>
        <v>Tracking</v>
      </c>
      <c r="I163">
        <f t="shared" si="39"/>
        <v>91976</v>
      </c>
      <c r="J163">
        <f t="shared" si="40"/>
        <v>4578</v>
      </c>
      <c r="K163" s="4">
        <f t="shared" si="41"/>
        <v>3.5000000000000001E-3</v>
      </c>
      <c r="L163">
        <f t="shared" si="30"/>
        <v>2.5000000000000001E-2</v>
      </c>
      <c r="M163" s="4">
        <f t="shared" ref="M163:M226" si="42">IF(E163="Dynamic Click",J163*K163,K163*$I163/1000)</f>
        <v>16.023</v>
      </c>
      <c r="N163" s="4">
        <f t="shared" ref="N163:N226" si="43">IF(E163="Dynamic Click",J163*L163,L163*$I163/1000)</f>
        <v>114.45</v>
      </c>
    </row>
    <row r="164" spans="1:14">
      <c r="A164" t="str">
        <f t="shared" si="31"/>
        <v>almapbbdo:alp_nova-cielo-atualizado:display:awareness:todos</v>
      </c>
      <c r="B164" t="str">
        <f t="shared" si="32"/>
        <v>Oath - Verizon Media</v>
      </c>
      <c r="C164" t="str">
        <f t="shared" si="33"/>
        <v>verizon:marca:indepedencia:display:cpc:large-image-1200x627:aw_ins_nova-cielo-rita:cidp116.2.585:2</v>
      </c>
      <c r="D164" t="str">
        <f t="shared" si="34"/>
        <v>256094978</v>
      </c>
      <c r="E164" t="str">
        <f t="shared" si="35"/>
        <v>Dynamic Click</v>
      </c>
      <c r="F164" t="str">
        <f t="shared" si="36"/>
        <v>verizon:marca:indepedencia:display:cpc:large-image-1200x627:aw_ins_nova-cielo-rita:cidp116.2.585:2</v>
      </c>
      <c r="G164" t="str">
        <f t="shared" si="37"/>
        <v>452371354</v>
      </c>
      <c r="H164" t="str">
        <f t="shared" si="38"/>
        <v>Tracking</v>
      </c>
      <c r="I164">
        <f t="shared" si="39"/>
        <v>262324</v>
      </c>
      <c r="J164">
        <f t="shared" si="40"/>
        <v>1566</v>
      </c>
      <c r="K164" s="4">
        <f t="shared" si="41"/>
        <v>3.5000000000000001E-3</v>
      </c>
      <c r="L164">
        <f t="shared" si="30"/>
        <v>2.5000000000000001E-2</v>
      </c>
      <c r="M164" s="4">
        <f t="shared" si="42"/>
        <v>5.4809999999999999</v>
      </c>
      <c r="N164" s="4">
        <f t="shared" si="43"/>
        <v>39.150000000000006</v>
      </c>
    </row>
    <row r="165" spans="1:14">
      <c r="A165" t="str">
        <f t="shared" si="31"/>
        <v>almapbbdo:alp_nova-cielo-atualizado:display:awareness:todos</v>
      </c>
      <c r="B165" t="str">
        <f t="shared" si="32"/>
        <v>Oath - Verizon Media</v>
      </c>
      <c r="C165" t="str">
        <f t="shared" si="33"/>
        <v>verizon:marca:provedor:display:cpc:large-image-1200x627:aw_ins_nova-cielo-danilo:cidp116.2.527:2</v>
      </c>
      <c r="D165" t="str">
        <f t="shared" si="34"/>
        <v>256564293</v>
      </c>
      <c r="E165" t="str">
        <f t="shared" si="35"/>
        <v>Dynamic Click</v>
      </c>
      <c r="F165" t="str">
        <f t="shared" si="36"/>
        <v>verizon:marca:provedor:display:cpc:large-image-1200x627:aw_ins_nova-cielo-danilo:cidp116.2.527:2</v>
      </c>
      <c r="G165" t="str">
        <f t="shared" si="37"/>
        <v>452313872</v>
      </c>
      <c r="H165" t="str">
        <f t="shared" si="38"/>
        <v>Tracking</v>
      </c>
      <c r="I165">
        <f t="shared" si="39"/>
        <v>248442</v>
      </c>
      <c r="J165">
        <f t="shared" si="40"/>
        <v>622</v>
      </c>
      <c r="K165" s="4">
        <f t="shared" si="41"/>
        <v>3.5000000000000001E-3</v>
      </c>
      <c r="L165">
        <f t="shared" si="30"/>
        <v>2.5000000000000001E-2</v>
      </c>
      <c r="M165" s="4">
        <f t="shared" si="42"/>
        <v>2.177</v>
      </c>
      <c r="N165" s="4">
        <f t="shared" si="43"/>
        <v>15.55</v>
      </c>
    </row>
    <row r="166" spans="1:14">
      <c r="A166" t="str">
        <f t="shared" si="31"/>
        <v>almapbbdo:alp_nova-cielo-atualizado:display:awareness:todos</v>
      </c>
      <c r="B166" t="str">
        <f t="shared" si="32"/>
        <v>Oath - Verizon Media</v>
      </c>
      <c r="C166" t="str">
        <f t="shared" si="33"/>
        <v>verizon:marca:provedor:display:cpc:large-image-1200x627:aw_ins_nova-cielo-marcello:cidp116.2.526:2</v>
      </c>
      <c r="D166" t="str">
        <f t="shared" si="34"/>
        <v>256564296</v>
      </c>
      <c r="E166" t="str">
        <f t="shared" si="35"/>
        <v>Dynamic Click</v>
      </c>
      <c r="F166" t="str">
        <f t="shared" si="36"/>
        <v>verizon:marca:provedor:display:cpc:large-image-1200x627:aw_ins_nova-cielo-marcello:cidp116.2.526:2</v>
      </c>
      <c r="G166" t="str">
        <f t="shared" si="37"/>
        <v>452313875</v>
      </c>
      <c r="H166" t="str">
        <f t="shared" si="38"/>
        <v>Tracking</v>
      </c>
      <c r="I166">
        <f t="shared" si="39"/>
        <v>205655</v>
      </c>
      <c r="J166">
        <f t="shared" si="40"/>
        <v>1475</v>
      </c>
      <c r="K166" s="4">
        <f t="shared" si="41"/>
        <v>3.5000000000000001E-3</v>
      </c>
      <c r="L166">
        <f t="shared" si="30"/>
        <v>2.5000000000000001E-2</v>
      </c>
      <c r="M166" s="4">
        <f t="shared" si="42"/>
        <v>5.1625000000000005</v>
      </c>
      <c r="N166" s="4">
        <f t="shared" si="43"/>
        <v>36.875</v>
      </c>
    </row>
    <row r="167" spans="1:14">
      <c r="A167" t="str">
        <f t="shared" si="31"/>
        <v>almapbbdo:alp_nova-cielo-atualizado:display:awareness:todos</v>
      </c>
      <c r="B167" t="str">
        <f t="shared" si="32"/>
        <v>Oath - Verizon Media</v>
      </c>
      <c r="C167" t="str">
        <f t="shared" si="33"/>
        <v>verizon:marca:provedor:display:cpc:large-image-1200x627:aw_ins_nova-cielo-pedro:cidp116.2.524:2</v>
      </c>
      <c r="D167" t="str">
        <f t="shared" si="34"/>
        <v>256564302</v>
      </c>
      <c r="E167" t="str">
        <f t="shared" si="35"/>
        <v>Dynamic Click</v>
      </c>
      <c r="F167" t="str">
        <f t="shared" si="36"/>
        <v>verizon:marca:provedor:display:cpc:large-image-1200x627:aw_ins_nova-cielo-pedro:cidp116.2.524:2</v>
      </c>
      <c r="G167" t="str">
        <f t="shared" si="37"/>
        <v>452313881</v>
      </c>
      <c r="H167" t="str">
        <f t="shared" si="38"/>
        <v>Tracking</v>
      </c>
      <c r="I167">
        <f t="shared" si="39"/>
        <v>134516</v>
      </c>
      <c r="J167">
        <f t="shared" si="40"/>
        <v>5169</v>
      </c>
      <c r="K167" s="4">
        <f t="shared" si="41"/>
        <v>3.5000000000000001E-3</v>
      </c>
      <c r="L167">
        <f t="shared" si="30"/>
        <v>2.5000000000000001E-2</v>
      </c>
      <c r="M167" s="4">
        <f t="shared" si="42"/>
        <v>18.0915</v>
      </c>
      <c r="N167" s="4">
        <f t="shared" si="43"/>
        <v>129.22499999999999</v>
      </c>
    </row>
    <row r="168" spans="1:14">
      <c r="A168" t="str">
        <f t="shared" si="31"/>
        <v>almapbbdo:alp_nova-cielo-atualizado:display:awareness:todos</v>
      </c>
      <c r="B168" t="str">
        <f t="shared" si="32"/>
        <v>Oath - Verizon Media</v>
      </c>
      <c r="C168" t="str">
        <f t="shared" si="33"/>
        <v>verizon:marca:provedor:display:cpc:large-image-1200x627:aw_ins_nova-cielo-rita:cidp116.2.525:2</v>
      </c>
      <c r="D168" t="str">
        <f t="shared" si="34"/>
        <v>256564299</v>
      </c>
      <c r="E168" t="str">
        <f t="shared" si="35"/>
        <v>Dynamic Click</v>
      </c>
      <c r="F168" t="str">
        <f t="shared" si="36"/>
        <v>verizon:marca:provedor:display:cpc:large-image-1200x627:aw_ins_nova-cielo-rita:cidp116.2.525:2</v>
      </c>
      <c r="G168" t="str">
        <f t="shared" si="37"/>
        <v>452313878</v>
      </c>
      <c r="H168" t="str">
        <f t="shared" si="38"/>
        <v>Tracking</v>
      </c>
      <c r="I168">
        <f t="shared" si="39"/>
        <v>96348</v>
      </c>
      <c r="J168">
        <f t="shared" si="40"/>
        <v>4211</v>
      </c>
      <c r="K168" s="4">
        <f t="shared" si="41"/>
        <v>3.5000000000000001E-3</v>
      </c>
      <c r="L168">
        <f t="shared" si="30"/>
        <v>2.5000000000000001E-2</v>
      </c>
      <c r="M168" s="4">
        <f t="shared" si="42"/>
        <v>14.7385</v>
      </c>
      <c r="N168" s="4">
        <f t="shared" si="43"/>
        <v>105.27500000000001</v>
      </c>
    </row>
    <row r="169" spans="1:14">
      <c r="A169" t="str">
        <f t="shared" si="31"/>
        <v>almapbbdo:alp_nova-cielo-atualizado:display:consideracao:todos</v>
      </c>
      <c r="B169" t="str">
        <f t="shared" si="32"/>
        <v>AdsMovil</v>
      </c>
      <c r="C169" t="str">
        <f t="shared" si="33"/>
        <v>adsmovil:flash:rmkt_device_id:display:cpc:standard-banner-300x250:seg_ins_flash-marcello:cidp116.2.685:2</v>
      </c>
      <c r="D169" t="str">
        <f t="shared" si="34"/>
        <v>256418902</v>
      </c>
      <c r="E169" t="str">
        <f t="shared" si="35"/>
        <v>Dynamic Click</v>
      </c>
      <c r="F169" t="str">
        <f t="shared" si="36"/>
        <v>adsmovil:flash:rmkt_device_id:display:cpc:standard-banner-300x250:seg_ins_flash-marcello:cidp116.2.685:2</v>
      </c>
      <c r="G169" t="str">
        <f t="shared" si="37"/>
        <v>452314379</v>
      </c>
      <c r="H169" t="str">
        <f t="shared" si="38"/>
        <v>Tracking</v>
      </c>
      <c r="I169">
        <f t="shared" si="39"/>
        <v>1163386</v>
      </c>
      <c r="J169">
        <f t="shared" si="40"/>
        <v>8400</v>
      </c>
      <c r="K169" s="4">
        <f t="shared" si="41"/>
        <v>3.5000000000000001E-3</v>
      </c>
      <c r="L169">
        <f t="shared" si="30"/>
        <v>2.5000000000000001E-2</v>
      </c>
      <c r="M169" s="4">
        <f t="shared" si="42"/>
        <v>29.400000000000002</v>
      </c>
      <c r="N169" s="4">
        <f t="shared" si="43"/>
        <v>210</v>
      </c>
    </row>
    <row r="170" spans="1:14">
      <c r="A170" t="str">
        <f t="shared" si="31"/>
        <v>almapbbdo:alp_nova-cielo-atualizado:display:consideracao:todos</v>
      </c>
      <c r="B170" t="str">
        <f t="shared" si="32"/>
        <v>AdsMovil</v>
      </c>
      <c r="C170" t="str">
        <f t="shared" si="33"/>
        <v>adsmovil:mini_zip:rmkt_device_id:display:cpc:standard-banner-300x250:seg_ins_minizip-rita:cidp116.2.681:2</v>
      </c>
      <c r="D170" t="str">
        <f t="shared" si="34"/>
        <v>256418914</v>
      </c>
      <c r="E170" t="str">
        <f t="shared" si="35"/>
        <v>Dynamic Click</v>
      </c>
      <c r="F170" t="str">
        <f t="shared" si="36"/>
        <v>adsmovil:mini_zip:rmkt_device_id:display:cpc:standard-banner-300x250:seg_ins_minizip-rita:cidp116.2.681:2</v>
      </c>
      <c r="G170" t="str">
        <f t="shared" si="37"/>
        <v>452372086</v>
      </c>
      <c r="H170" t="str">
        <f t="shared" si="38"/>
        <v>Tracking</v>
      </c>
      <c r="I170">
        <f t="shared" si="39"/>
        <v>1096216</v>
      </c>
      <c r="J170">
        <f t="shared" si="40"/>
        <v>10110</v>
      </c>
      <c r="K170" s="4">
        <f t="shared" si="41"/>
        <v>3.5000000000000001E-3</v>
      </c>
      <c r="L170">
        <f t="shared" si="30"/>
        <v>2.5000000000000001E-2</v>
      </c>
      <c r="M170" s="4">
        <f t="shared" si="42"/>
        <v>35.384999999999998</v>
      </c>
      <c r="N170" s="4">
        <f t="shared" si="43"/>
        <v>252.75</v>
      </c>
    </row>
    <row r="171" spans="1:14">
      <c r="A171" t="str">
        <f t="shared" si="31"/>
        <v>almapbbdo:alp_nova-cielo-atualizado:display:consideracao:todos</v>
      </c>
      <c r="B171" t="str">
        <f t="shared" si="32"/>
        <v>AdsMovil</v>
      </c>
      <c r="C171" t="str">
        <f t="shared" si="33"/>
        <v>adsmovil:mobile:rmkt_device_id:display:cpc:standard-banner-300x250:seg_ins_mob-pedro:cidp116.2.679:2</v>
      </c>
      <c r="D171" t="str">
        <f t="shared" si="34"/>
        <v>256418920</v>
      </c>
      <c r="E171" t="str">
        <f t="shared" si="35"/>
        <v>Dynamic Click</v>
      </c>
      <c r="F171" t="str">
        <f t="shared" si="36"/>
        <v>adsmovil:mobile:rmkt_device_id:display:cpc:standard-banner-300x250:seg_ins_mob-pedro:cidp116.2.679:2</v>
      </c>
      <c r="G171" t="str">
        <f t="shared" si="37"/>
        <v>452372080</v>
      </c>
      <c r="H171" t="str">
        <f t="shared" si="38"/>
        <v>Tracking</v>
      </c>
      <c r="I171">
        <f t="shared" si="39"/>
        <v>1246551</v>
      </c>
      <c r="J171">
        <f t="shared" si="40"/>
        <v>13525</v>
      </c>
      <c r="K171" s="4">
        <f t="shared" si="41"/>
        <v>3.5000000000000001E-3</v>
      </c>
      <c r="L171">
        <f t="shared" si="30"/>
        <v>2.5000000000000001E-2</v>
      </c>
      <c r="M171" s="4">
        <f t="shared" si="42"/>
        <v>47.337499999999999</v>
      </c>
      <c r="N171" s="4">
        <f t="shared" si="43"/>
        <v>338.125</v>
      </c>
    </row>
    <row r="172" spans="1:14">
      <c r="A172" t="str">
        <f t="shared" si="31"/>
        <v>almapbbdo:alp_nova-cielo-atualizado:display:consideracao:todos</v>
      </c>
      <c r="B172" t="str">
        <f t="shared" si="32"/>
        <v>AdsMovil</v>
      </c>
      <c r="C172" t="str">
        <f t="shared" si="33"/>
        <v>adsmovil:zip:rmkt_device_id:display:cpc:standard-banner-300x250:seg_ins_zip-danilo:cidp116.2.683:2</v>
      </c>
      <c r="D172" t="str">
        <f t="shared" si="34"/>
        <v>256418908</v>
      </c>
      <c r="E172" t="str">
        <f t="shared" si="35"/>
        <v>Dynamic Click</v>
      </c>
      <c r="F172" t="str">
        <f t="shared" si="36"/>
        <v>adsmovil:zip:rmkt_device_id:display:cpc:standard-banner-300x250:seg_ins_zip-danilo:cidp116.2.683:2</v>
      </c>
      <c r="G172" t="str">
        <f t="shared" si="37"/>
        <v>452314373</v>
      </c>
      <c r="H172" t="str">
        <f t="shared" si="38"/>
        <v>Tracking</v>
      </c>
      <c r="I172">
        <f t="shared" si="39"/>
        <v>1491048</v>
      </c>
      <c r="J172">
        <f t="shared" si="40"/>
        <v>8931</v>
      </c>
      <c r="K172" s="4">
        <f t="shared" si="41"/>
        <v>3.5000000000000001E-3</v>
      </c>
      <c r="L172">
        <f t="shared" ref="L172:L235" si="44">VLOOKUP(E172,tabela,3,FALSE)</f>
        <v>2.5000000000000001E-2</v>
      </c>
      <c r="M172" s="4">
        <f t="shared" si="42"/>
        <v>31.258500000000002</v>
      </c>
      <c r="N172" s="4">
        <f t="shared" si="43"/>
        <v>223.27500000000001</v>
      </c>
    </row>
    <row r="173" spans="1:14">
      <c r="A173" t="str">
        <f t="shared" si="31"/>
        <v>almapbbdo:alp_nova-cielo-atualizado:display:consideracao:todos</v>
      </c>
      <c r="B173" t="str">
        <f t="shared" si="32"/>
        <v>Google Brasil</v>
      </c>
      <c r="C173" t="str">
        <f t="shared" si="33"/>
        <v>dv_360:flash:remarketing:display:cpm:large-mobile-banner-320x100:seg_ins_flash-marcello:cidp116.2.659:2</v>
      </c>
      <c r="D173" t="str">
        <f t="shared" si="34"/>
        <v>256733025</v>
      </c>
      <c r="E173" t="str">
        <f t="shared" si="35"/>
        <v>Standard</v>
      </c>
      <c r="F173" t="str">
        <f t="shared" si="36"/>
        <v>dv_360:flash:remarketing:display:cpm:large-mobile-banner-320x100:seg_ins_flash-marcello:cidp116.2.659:2</v>
      </c>
      <c r="G173" t="str">
        <f t="shared" si="37"/>
        <v>452415378</v>
      </c>
      <c r="H173" t="str">
        <f t="shared" si="38"/>
        <v>Display</v>
      </c>
      <c r="I173">
        <f t="shared" si="39"/>
        <v>8327</v>
      </c>
      <c r="J173">
        <f t="shared" si="40"/>
        <v>35</v>
      </c>
      <c r="K173" s="4">
        <f t="shared" si="41"/>
        <v>0.04</v>
      </c>
      <c r="L173">
        <f t="shared" si="44"/>
        <v>0.1</v>
      </c>
      <c r="M173" s="4">
        <f t="shared" si="42"/>
        <v>0.33307999999999999</v>
      </c>
      <c r="N173" s="4">
        <f t="shared" si="43"/>
        <v>0.8327</v>
      </c>
    </row>
    <row r="174" spans="1:14">
      <c r="A174" t="str">
        <f t="shared" si="31"/>
        <v>almapbbdo:alp_nova-cielo-atualizado:display:consideracao:todos</v>
      </c>
      <c r="B174" t="str">
        <f t="shared" si="32"/>
        <v>Google Brasil</v>
      </c>
      <c r="C174" t="str">
        <f t="shared" si="33"/>
        <v>dv_360:flash:remarketing:display:cpm:leaderboard-728x90:seg_ins_flash-marcello:cidp116.2.661:2</v>
      </c>
      <c r="D174" t="str">
        <f t="shared" si="34"/>
        <v>256733019</v>
      </c>
      <c r="E174" t="str">
        <f t="shared" si="35"/>
        <v>Standard</v>
      </c>
      <c r="F174" t="str">
        <f t="shared" si="36"/>
        <v>dv_360:flash:remarketing:display:cpm:leaderboard-728x90:seg_ins_flash-marcello:cidp116.2.661:2</v>
      </c>
      <c r="G174" t="str">
        <f t="shared" si="37"/>
        <v>452415372</v>
      </c>
      <c r="H174" t="str">
        <f t="shared" si="38"/>
        <v>Display</v>
      </c>
      <c r="I174">
        <f t="shared" si="39"/>
        <v>9804</v>
      </c>
      <c r="J174">
        <f t="shared" si="40"/>
        <v>14</v>
      </c>
      <c r="K174" s="4">
        <f t="shared" si="41"/>
        <v>0.04</v>
      </c>
      <c r="L174">
        <f t="shared" si="44"/>
        <v>0.1</v>
      </c>
      <c r="M174" s="4">
        <f t="shared" si="42"/>
        <v>0.39216000000000001</v>
      </c>
      <c r="N174" s="4">
        <f t="shared" si="43"/>
        <v>0.98040000000000005</v>
      </c>
    </row>
    <row r="175" spans="1:14">
      <c r="A175" t="str">
        <f t="shared" si="31"/>
        <v>almapbbdo:alp_nova-cielo-atualizado:display:consideracao:todos</v>
      </c>
      <c r="B175" t="str">
        <f t="shared" si="32"/>
        <v>Google Brasil</v>
      </c>
      <c r="C175" t="str">
        <f t="shared" si="33"/>
        <v>dv_360:flash:remarketing:display:cpm:mobile-leaderboard-320x50:seg_ins_flash-marcello:cidp116.2.660:2</v>
      </c>
      <c r="D175" t="str">
        <f t="shared" si="34"/>
        <v>256733022</v>
      </c>
      <c r="E175" t="str">
        <f t="shared" si="35"/>
        <v>Standard</v>
      </c>
      <c r="F175" t="str">
        <f t="shared" si="36"/>
        <v>dv_360:flash:remarketing:display:cpm:mobile-leaderboard-320x50:seg_ins_flash-marcello:cidp116.2.660:2</v>
      </c>
      <c r="G175" t="str">
        <f t="shared" si="37"/>
        <v>452415375</v>
      </c>
      <c r="H175" t="str">
        <f t="shared" si="38"/>
        <v>Display</v>
      </c>
      <c r="I175">
        <f t="shared" si="39"/>
        <v>102456</v>
      </c>
      <c r="J175">
        <f t="shared" si="40"/>
        <v>1450</v>
      </c>
      <c r="K175" s="4">
        <f t="shared" si="41"/>
        <v>0.04</v>
      </c>
      <c r="L175">
        <f t="shared" si="44"/>
        <v>0.1</v>
      </c>
      <c r="M175" s="4">
        <f t="shared" si="42"/>
        <v>4.0982399999999997</v>
      </c>
      <c r="N175" s="4">
        <f t="shared" si="43"/>
        <v>10.2456</v>
      </c>
    </row>
    <row r="176" spans="1:14">
      <c r="A176" t="str">
        <f t="shared" si="31"/>
        <v>almapbbdo:alp_nova-cielo-atualizado:display:consideracao:todos</v>
      </c>
      <c r="B176" t="str">
        <f t="shared" si="32"/>
        <v>Google Brasil</v>
      </c>
      <c r="C176" t="str">
        <f t="shared" si="33"/>
        <v>dv_360:flash:remarketing:display:cpm:retangulo-medio-300x250:seg_ins_flash-marcello:cidp116.2.657:2</v>
      </c>
      <c r="D176" t="str">
        <f t="shared" si="34"/>
        <v>256733028</v>
      </c>
      <c r="E176" t="str">
        <f t="shared" si="35"/>
        <v>Standard</v>
      </c>
      <c r="F176" t="str">
        <f t="shared" si="36"/>
        <v>dv_360:flash:remarketing:display:cpm:retangulo-medio-300x250:seg_ins_flash-marcello:cidp116.2.657:2</v>
      </c>
      <c r="G176" t="str">
        <f t="shared" si="37"/>
        <v>452415381</v>
      </c>
      <c r="H176" t="str">
        <f t="shared" si="38"/>
        <v>Display</v>
      </c>
      <c r="I176">
        <f t="shared" si="39"/>
        <v>135924</v>
      </c>
      <c r="J176">
        <f t="shared" si="40"/>
        <v>1441</v>
      </c>
      <c r="K176" s="4">
        <f t="shared" si="41"/>
        <v>0.04</v>
      </c>
      <c r="L176">
        <f t="shared" si="44"/>
        <v>0.1</v>
      </c>
      <c r="M176" s="4">
        <f t="shared" si="42"/>
        <v>5.43696</v>
      </c>
      <c r="N176" s="4">
        <f t="shared" si="43"/>
        <v>13.592400000000001</v>
      </c>
    </row>
    <row r="177" spans="1:14">
      <c r="A177" t="str">
        <f t="shared" si="31"/>
        <v>almapbbdo:alp_nova-cielo-atualizado:display:consideracao:todos</v>
      </c>
      <c r="B177" t="str">
        <f t="shared" si="32"/>
        <v>Google Brasil</v>
      </c>
      <c r="C177" t="str">
        <f t="shared" si="33"/>
        <v>dv_360:flash:remarketing:display:cpm:skyscraper-300x600:seg_ins_flash-marcello:cidp116.2.658:2</v>
      </c>
      <c r="D177" t="str">
        <f t="shared" si="34"/>
        <v>256602046</v>
      </c>
      <c r="E177" t="str">
        <f t="shared" si="35"/>
        <v>Standard</v>
      </c>
      <c r="F177" t="str">
        <f t="shared" si="36"/>
        <v>dv_360:flash:remarketing:display:cpm:skyscraper-300x600:seg_ins_flash-marcello:cidp116.2.658:2</v>
      </c>
      <c r="G177" t="str">
        <f t="shared" si="37"/>
        <v>452432730</v>
      </c>
      <c r="H177" t="str">
        <f t="shared" si="38"/>
        <v>Display</v>
      </c>
      <c r="I177">
        <f t="shared" si="39"/>
        <v>41972</v>
      </c>
      <c r="J177">
        <f t="shared" si="40"/>
        <v>1371</v>
      </c>
      <c r="K177" s="4">
        <f t="shared" si="41"/>
        <v>0.04</v>
      </c>
      <c r="L177">
        <f t="shared" si="44"/>
        <v>0.1</v>
      </c>
      <c r="M177" s="4">
        <f t="shared" si="42"/>
        <v>1.6788800000000001</v>
      </c>
      <c r="N177" s="4">
        <f t="shared" si="43"/>
        <v>4.1971999999999996</v>
      </c>
    </row>
    <row r="178" spans="1:14">
      <c r="A178" t="str">
        <f t="shared" si="31"/>
        <v>almapbbdo:alp_nova-cielo-atualizado:display:consideracao:todos</v>
      </c>
      <c r="B178" t="str">
        <f t="shared" si="32"/>
        <v>Google Brasil</v>
      </c>
      <c r="C178" t="str">
        <f t="shared" si="33"/>
        <v>dv_360:mobile:remarketing:display:cpm:large-mobile-banner-320x100:seg_ins_mob-pedro:cidp116.2.644:2</v>
      </c>
      <c r="D178" t="str">
        <f t="shared" si="34"/>
        <v>256733052</v>
      </c>
      <c r="E178" t="str">
        <f t="shared" si="35"/>
        <v>Standard</v>
      </c>
      <c r="F178" t="str">
        <f t="shared" si="36"/>
        <v>dv_360:mobile:remarketing:display:cpm:large-mobile-banner-320x100:seg_ins_mob-pedro:cidp116.2.644:2</v>
      </c>
      <c r="G178" t="str">
        <f t="shared" si="37"/>
        <v>452415405</v>
      </c>
      <c r="H178" t="str">
        <f t="shared" si="38"/>
        <v>Display</v>
      </c>
      <c r="I178">
        <f t="shared" si="39"/>
        <v>6705</v>
      </c>
      <c r="J178">
        <f t="shared" si="40"/>
        <v>32</v>
      </c>
      <c r="K178" s="4">
        <f t="shared" si="41"/>
        <v>0.04</v>
      </c>
      <c r="L178">
        <f t="shared" si="44"/>
        <v>0.1</v>
      </c>
      <c r="M178" s="4">
        <f t="shared" si="42"/>
        <v>0.26819999999999999</v>
      </c>
      <c r="N178" s="4">
        <f t="shared" si="43"/>
        <v>0.67049999999999998</v>
      </c>
    </row>
    <row r="179" spans="1:14">
      <c r="A179" t="str">
        <f t="shared" si="31"/>
        <v>almapbbdo:alp_nova-cielo-atualizado:display:consideracao:todos</v>
      </c>
      <c r="B179" t="str">
        <f t="shared" si="32"/>
        <v>Google Brasil</v>
      </c>
      <c r="C179" t="str">
        <f t="shared" si="33"/>
        <v>dv_360:mobile:remarketing:display:cpm:leaderboard-728x90:seg_ins_mob-pedro:cidp116.2.646:2</v>
      </c>
      <c r="D179" t="str">
        <f t="shared" si="34"/>
        <v>256733046</v>
      </c>
      <c r="E179" t="str">
        <f t="shared" si="35"/>
        <v>Standard</v>
      </c>
      <c r="F179" t="str">
        <f t="shared" si="36"/>
        <v>dv_360:mobile:remarketing:display:cpm:leaderboard-728x90:seg_ins_mob-pedro:cidp116.2.646:2</v>
      </c>
      <c r="G179" t="str">
        <f t="shared" si="37"/>
        <v>452415399</v>
      </c>
      <c r="H179" t="str">
        <f t="shared" si="38"/>
        <v>Display</v>
      </c>
      <c r="I179">
        <f t="shared" si="39"/>
        <v>7507</v>
      </c>
      <c r="J179">
        <f t="shared" si="40"/>
        <v>12</v>
      </c>
      <c r="K179" s="4">
        <f t="shared" si="41"/>
        <v>0.04</v>
      </c>
      <c r="L179">
        <f t="shared" si="44"/>
        <v>0.1</v>
      </c>
      <c r="M179" s="4">
        <f t="shared" si="42"/>
        <v>0.30028000000000005</v>
      </c>
      <c r="N179" s="4">
        <f t="shared" si="43"/>
        <v>0.75070000000000003</v>
      </c>
    </row>
    <row r="180" spans="1:14">
      <c r="A180" t="str">
        <f t="shared" si="31"/>
        <v>almapbbdo:alp_nova-cielo-atualizado:display:consideracao:todos</v>
      </c>
      <c r="B180" t="str">
        <f t="shared" si="32"/>
        <v>Google Brasil</v>
      </c>
      <c r="C180" t="str">
        <f t="shared" si="33"/>
        <v>dv_360:mobile:remarketing:display:cpm:mobile-leaderboard-320x50:seg_ins_mob-pedro:cidp116.2.645:2</v>
      </c>
      <c r="D180" t="str">
        <f t="shared" si="34"/>
        <v>256733049</v>
      </c>
      <c r="E180" t="str">
        <f t="shared" si="35"/>
        <v>Standard</v>
      </c>
      <c r="F180" t="str">
        <f t="shared" si="36"/>
        <v>dv_360:mobile:remarketing:display:cpm:mobile-leaderboard-320x50:seg_ins_mob-pedro:cidp116.2.645:2</v>
      </c>
      <c r="G180" t="str">
        <f t="shared" si="37"/>
        <v>452415402</v>
      </c>
      <c r="H180" t="str">
        <f t="shared" si="38"/>
        <v>Display</v>
      </c>
      <c r="I180">
        <f t="shared" si="39"/>
        <v>101150</v>
      </c>
      <c r="J180">
        <f t="shared" si="40"/>
        <v>1494</v>
      </c>
      <c r="K180" s="4">
        <f t="shared" si="41"/>
        <v>0.04</v>
      </c>
      <c r="L180">
        <f t="shared" si="44"/>
        <v>0.1</v>
      </c>
      <c r="M180" s="4">
        <f t="shared" si="42"/>
        <v>4.0460000000000003</v>
      </c>
      <c r="N180" s="4">
        <f t="shared" si="43"/>
        <v>10.115</v>
      </c>
    </row>
    <row r="181" spans="1:14">
      <c r="A181" t="str">
        <f t="shared" si="31"/>
        <v>almapbbdo:alp_nova-cielo-atualizado:display:consideracao:todos</v>
      </c>
      <c r="B181" t="str">
        <f t="shared" si="32"/>
        <v>Google Brasil</v>
      </c>
      <c r="C181" t="str">
        <f t="shared" si="33"/>
        <v>dv_360:mobile:remarketing:display:cpm:retangulo-medio-300x250:seg_ins_mob-pedro:cidp116.2.642:2</v>
      </c>
      <c r="D181" t="str">
        <f t="shared" si="34"/>
        <v>256733058</v>
      </c>
      <c r="E181" t="str">
        <f t="shared" si="35"/>
        <v>Standard</v>
      </c>
      <c r="F181" t="str">
        <f t="shared" si="36"/>
        <v>dv_360:mobile:remarketing:display:cpm:retangulo-medio-300x250:seg_ins_mob-pedro:cidp116.2.642:2</v>
      </c>
      <c r="G181" t="str">
        <f t="shared" si="37"/>
        <v>452415411</v>
      </c>
      <c r="H181" t="str">
        <f t="shared" si="38"/>
        <v>Display</v>
      </c>
      <c r="I181">
        <f t="shared" si="39"/>
        <v>113138</v>
      </c>
      <c r="J181">
        <f t="shared" si="40"/>
        <v>1340</v>
      </c>
      <c r="K181" s="4">
        <f t="shared" si="41"/>
        <v>0.04</v>
      </c>
      <c r="L181">
        <f t="shared" si="44"/>
        <v>0.1</v>
      </c>
      <c r="M181" s="4">
        <f t="shared" si="42"/>
        <v>4.5255200000000002</v>
      </c>
      <c r="N181" s="4">
        <f t="shared" si="43"/>
        <v>11.313800000000001</v>
      </c>
    </row>
    <row r="182" spans="1:14">
      <c r="A182" t="str">
        <f t="shared" si="31"/>
        <v>almapbbdo:alp_nova-cielo-atualizado:display:consideracao:todos</v>
      </c>
      <c r="B182" t="str">
        <f t="shared" si="32"/>
        <v>Google Brasil</v>
      </c>
      <c r="C182" t="str">
        <f t="shared" si="33"/>
        <v>dv_360:mobile:remarketing:display:cpm:skyscraper-300x600:seg_ins_mob-pedro:cidp116.2.643:2</v>
      </c>
      <c r="D182" t="str">
        <f t="shared" si="34"/>
        <v>256733055</v>
      </c>
      <c r="E182" t="str">
        <f t="shared" si="35"/>
        <v>Standard</v>
      </c>
      <c r="F182" t="str">
        <f t="shared" si="36"/>
        <v>dv_360:mobile:remarketing:display:cpm:skyscraper-300x600:seg_ins_mob-pedro:cidp116.2.643:2</v>
      </c>
      <c r="G182" t="str">
        <f t="shared" si="37"/>
        <v>452415408</v>
      </c>
      <c r="H182" t="str">
        <f t="shared" si="38"/>
        <v>Display</v>
      </c>
      <c r="I182">
        <f t="shared" si="39"/>
        <v>37200</v>
      </c>
      <c r="J182">
        <f t="shared" si="40"/>
        <v>1362</v>
      </c>
      <c r="K182" s="4">
        <f t="shared" si="41"/>
        <v>0.04</v>
      </c>
      <c r="L182">
        <f t="shared" si="44"/>
        <v>0.1</v>
      </c>
      <c r="M182" s="4">
        <f t="shared" si="42"/>
        <v>1.488</v>
      </c>
      <c r="N182" s="4">
        <f t="shared" si="43"/>
        <v>3.72</v>
      </c>
    </row>
    <row r="183" spans="1:14">
      <c r="A183" t="str">
        <f t="shared" si="31"/>
        <v>almapbbdo:alp_nova-cielo-atualizado:display:consideracao:todos</v>
      </c>
      <c r="B183" t="str">
        <f t="shared" si="32"/>
        <v>Google Brasil</v>
      </c>
      <c r="C183" t="str">
        <f t="shared" si="33"/>
        <v>dv_360:zip:remarketing:display:cpm:large-mobile-banner-320x100:seg_ins_zip-danilo:cidp116.2.654:2</v>
      </c>
      <c r="D183" t="str">
        <f t="shared" si="34"/>
        <v>256799337</v>
      </c>
      <c r="E183" t="str">
        <f t="shared" si="35"/>
        <v>Standard</v>
      </c>
      <c r="F183" t="str">
        <f t="shared" si="36"/>
        <v>dv_360:zip:remarketing:display:cpm:large-mobile-banner-320x100:seg_ins_zip-danilo:cidp116.2.654:2</v>
      </c>
      <c r="G183" t="str">
        <f t="shared" si="37"/>
        <v>452523620</v>
      </c>
      <c r="H183" t="str">
        <f t="shared" si="38"/>
        <v>Display</v>
      </c>
      <c r="I183">
        <f t="shared" si="39"/>
        <v>4433</v>
      </c>
      <c r="J183">
        <f t="shared" si="40"/>
        <v>23</v>
      </c>
      <c r="K183" s="4">
        <f t="shared" si="41"/>
        <v>0.04</v>
      </c>
      <c r="L183">
        <f t="shared" si="44"/>
        <v>0.1</v>
      </c>
      <c r="M183" s="4">
        <f t="shared" si="42"/>
        <v>0.17732000000000001</v>
      </c>
      <c r="N183" s="4">
        <f t="shared" si="43"/>
        <v>0.44330000000000003</v>
      </c>
    </row>
    <row r="184" spans="1:14">
      <c r="A184" t="str">
        <f t="shared" si="31"/>
        <v>almapbbdo:alp_nova-cielo-atualizado:display:consideracao:todos</v>
      </c>
      <c r="B184" t="str">
        <f t="shared" si="32"/>
        <v>Google Brasil</v>
      </c>
      <c r="C184" t="str">
        <f t="shared" si="33"/>
        <v>dv_360:zip:remarketing:display:cpm:leaderboard-728x90:seg_ins_zip-danilo:cidp116.2.656:2</v>
      </c>
      <c r="D184" t="str">
        <f t="shared" si="34"/>
        <v>256661317</v>
      </c>
      <c r="E184" t="str">
        <f t="shared" si="35"/>
        <v>Standard</v>
      </c>
      <c r="F184" t="str">
        <f t="shared" si="36"/>
        <v>dv_360:zip:remarketing:display:cpm:leaderboard-728x90:seg_ins_zip-danilo:cidp116.2.656:2</v>
      </c>
      <c r="G184" t="str">
        <f t="shared" si="37"/>
        <v>452598967</v>
      </c>
      <c r="H184" t="str">
        <f t="shared" si="38"/>
        <v>Display</v>
      </c>
      <c r="I184">
        <f t="shared" si="39"/>
        <v>3395</v>
      </c>
      <c r="J184">
        <f t="shared" si="40"/>
        <v>2</v>
      </c>
      <c r="K184" s="4">
        <f t="shared" si="41"/>
        <v>0.04</v>
      </c>
      <c r="L184">
        <f t="shared" si="44"/>
        <v>0.1</v>
      </c>
      <c r="M184" s="4">
        <f t="shared" si="42"/>
        <v>0.1358</v>
      </c>
      <c r="N184" s="4">
        <f t="shared" si="43"/>
        <v>0.33950000000000002</v>
      </c>
    </row>
    <row r="185" spans="1:14">
      <c r="A185" t="str">
        <f t="shared" si="31"/>
        <v>almapbbdo:alp_nova-cielo-atualizado:display:consideracao:todos</v>
      </c>
      <c r="B185" t="str">
        <f t="shared" si="32"/>
        <v>Google Brasil</v>
      </c>
      <c r="C185" t="str">
        <f t="shared" si="33"/>
        <v>dv_360:zip:remarketing:display:cpm:mobile-leaderboard-320x50:seg_ins_zip-danilo:cidp116.2.655:2</v>
      </c>
      <c r="D185" t="str">
        <f t="shared" si="34"/>
        <v>256661287</v>
      </c>
      <c r="E185" t="str">
        <f t="shared" si="35"/>
        <v>Standard</v>
      </c>
      <c r="F185" t="str">
        <f t="shared" si="36"/>
        <v>dv_360:zip:remarketing:display:cpm:mobile-leaderboard-320x50:seg_ins_zip-danilo:cidp116.2.655:2</v>
      </c>
      <c r="G185" t="str">
        <f t="shared" si="37"/>
        <v>452523635</v>
      </c>
      <c r="H185" t="str">
        <f t="shared" si="38"/>
        <v>Display</v>
      </c>
      <c r="I185">
        <f t="shared" si="39"/>
        <v>62253</v>
      </c>
      <c r="J185">
        <f t="shared" si="40"/>
        <v>944</v>
      </c>
      <c r="K185" s="4">
        <f t="shared" si="41"/>
        <v>0.04</v>
      </c>
      <c r="L185">
        <f t="shared" si="44"/>
        <v>0.1</v>
      </c>
      <c r="M185" s="4">
        <f t="shared" si="42"/>
        <v>2.4901200000000001</v>
      </c>
      <c r="N185" s="4">
        <f t="shared" si="43"/>
        <v>6.2252999999999998</v>
      </c>
    </row>
    <row r="186" spans="1:14">
      <c r="A186" t="str">
        <f t="shared" si="31"/>
        <v>almapbbdo:alp_nova-cielo-atualizado:display:consideracao:todos</v>
      </c>
      <c r="B186" t="str">
        <f t="shared" si="32"/>
        <v>Google Brasil</v>
      </c>
      <c r="C186" t="str">
        <f t="shared" si="33"/>
        <v>dv_360:zip:remarketing:display:cpm:retangulo-medio-300x250:seg_ins_zip-danilo:cidp116.2.652:2</v>
      </c>
      <c r="D186" t="str">
        <f t="shared" si="34"/>
        <v>256362617</v>
      </c>
      <c r="E186" t="str">
        <f t="shared" si="35"/>
        <v>Standard</v>
      </c>
      <c r="F186" t="str">
        <f t="shared" si="36"/>
        <v>dv_360:zip:remarketing:display:cpm:retangulo-medio-300x250:seg_ins_zip-danilo:cidp116.2.652:2</v>
      </c>
      <c r="G186" t="str">
        <f t="shared" si="37"/>
        <v>452597866</v>
      </c>
      <c r="H186" t="str">
        <f t="shared" si="38"/>
        <v>Display</v>
      </c>
      <c r="I186">
        <f t="shared" si="39"/>
        <v>86624</v>
      </c>
      <c r="J186">
        <f t="shared" si="40"/>
        <v>852</v>
      </c>
      <c r="K186" s="4">
        <f t="shared" si="41"/>
        <v>0.04</v>
      </c>
      <c r="L186">
        <f t="shared" si="44"/>
        <v>0.1</v>
      </c>
      <c r="M186" s="4">
        <f t="shared" si="42"/>
        <v>3.46496</v>
      </c>
      <c r="N186" s="4">
        <f t="shared" si="43"/>
        <v>8.6623999999999999</v>
      </c>
    </row>
    <row r="187" spans="1:14">
      <c r="A187" t="str">
        <f t="shared" si="31"/>
        <v>almapbbdo:alp_nova-cielo-atualizado:display:consideracao:todos</v>
      </c>
      <c r="B187" t="str">
        <f t="shared" si="32"/>
        <v>Google Brasil</v>
      </c>
      <c r="C187" t="str">
        <f t="shared" si="33"/>
        <v>dv_360:zip:remarketing:display:cpm:skyscraper-300x600:seg_ins_zip-danilo:cidp116.2.653:2</v>
      </c>
      <c r="D187" t="str">
        <f t="shared" si="34"/>
        <v>256660735</v>
      </c>
      <c r="E187" t="str">
        <f t="shared" si="35"/>
        <v>Standard</v>
      </c>
      <c r="F187" t="str">
        <f t="shared" si="36"/>
        <v>dv_360:zip:remarketing:display:cpm:skyscraper-300x600:seg_ins_zip-danilo:cidp116.2.653:2</v>
      </c>
      <c r="G187" t="str">
        <f t="shared" si="37"/>
        <v>452522441</v>
      </c>
      <c r="H187" t="str">
        <f t="shared" si="38"/>
        <v>Display</v>
      </c>
      <c r="I187">
        <f t="shared" si="39"/>
        <v>25680</v>
      </c>
      <c r="J187">
        <f t="shared" si="40"/>
        <v>915</v>
      </c>
      <c r="K187" s="4">
        <f t="shared" si="41"/>
        <v>0.04</v>
      </c>
      <c r="L187">
        <f t="shared" si="44"/>
        <v>0.1</v>
      </c>
      <c r="M187" s="4">
        <f t="shared" si="42"/>
        <v>1.0272000000000001</v>
      </c>
      <c r="N187" s="4">
        <f t="shared" si="43"/>
        <v>2.5680000000000001</v>
      </c>
    </row>
    <row r="188" spans="1:14">
      <c r="A188" t="str">
        <f t="shared" si="31"/>
        <v>almapbbdo:alp_nova-cielo-atualizado:display:consideracao:todos</v>
      </c>
      <c r="B188" t="str">
        <f t="shared" si="32"/>
        <v>afilio.com.br</v>
      </c>
      <c r="C188" t="str">
        <f t="shared" si="33"/>
        <v>afilio:mini_zip:carreira:display:cpvisit:arroba-300x250:seg_ins_minizip-rita:cidp116.2.693:2</v>
      </c>
      <c r="D188" t="str">
        <f t="shared" si="34"/>
        <v>256655695</v>
      </c>
      <c r="E188" t="str">
        <f t="shared" si="35"/>
        <v>Standard</v>
      </c>
      <c r="F188" t="str">
        <f t="shared" si="36"/>
        <v>Errado</v>
      </c>
      <c r="G188" t="str">
        <f t="shared" si="37"/>
        <v>452572933</v>
      </c>
      <c r="H188" t="str">
        <f t="shared" si="38"/>
        <v>Display</v>
      </c>
      <c r="I188">
        <f t="shared" si="39"/>
        <v>3</v>
      </c>
      <c r="J188">
        <f t="shared" si="40"/>
        <v>1</v>
      </c>
      <c r="K188" s="4">
        <f t="shared" si="41"/>
        <v>0.04</v>
      </c>
      <c r="L188">
        <f t="shared" si="44"/>
        <v>0.1</v>
      </c>
      <c r="M188" s="4">
        <f t="shared" si="42"/>
        <v>1.1999999999999999E-4</v>
      </c>
      <c r="N188" s="4">
        <f t="shared" si="43"/>
        <v>3.0000000000000003E-4</v>
      </c>
    </row>
    <row r="189" spans="1:14">
      <c r="A189" t="str">
        <f t="shared" si="31"/>
        <v>almapbbdo:alp_nova-cielo-atualizado:display:consideracao:todos</v>
      </c>
      <c r="B189" t="str">
        <f t="shared" si="32"/>
        <v>afilio.com.br</v>
      </c>
      <c r="C189" t="str">
        <f t="shared" si="33"/>
        <v>afilio:mini_zip:carreira:display:cpvisit:super-banner-728x90:seg_ins_minizip-rita:cidp116.2.697:2</v>
      </c>
      <c r="D189" t="str">
        <f t="shared" si="34"/>
        <v>256655692</v>
      </c>
      <c r="E189" t="str">
        <f t="shared" si="35"/>
        <v>Default</v>
      </c>
      <c r="F189" t="str">
        <f t="shared" si="36"/>
        <v>728x90 Default Web Ad</v>
      </c>
      <c r="G189" t="str">
        <f t="shared" si="37"/>
        <v>452468825</v>
      </c>
      <c r="H189" t="str">
        <f t="shared" si="38"/>
        <v>Display</v>
      </c>
      <c r="I189">
        <f t="shared" si="39"/>
        <v>1</v>
      </c>
      <c r="J189">
        <f t="shared" si="40"/>
        <v>1</v>
      </c>
      <c r="K189" s="4">
        <f t="shared" si="41"/>
        <v>0.04</v>
      </c>
      <c r="L189">
        <f t="shared" si="44"/>
        <v>0.1</v>
      </c>
      <c r="M189" s="4">
        <f t="shared" si="42"/>
        <v>4.0000000000000003E-5</v>
      </c>
      <c r="N189" s="4">
        <f t="shared" si="43"/>
        <v>1E-4</v>
      </c>
    </row>
    <row r="190" spans="1:14">
      <c r="A190" t="str">
        <f t="shared" si="31"/>
        <v>almapbbdo:alp_nova-cielo-atualizado:display:consideracao:todos</v>
      </c>
      <c r="B190" t="str">
        <f t="shared" si="32"/>
        <v>afilio.com.br</v>
      </c>
      <c r="C190" t="str">
        <f t="shared" si="33"/>
        <v>afilio:mini_zip:carreira:display:cpvisit:super-banner-728x90:seg_ins_minizip-rita:cidp116.2.697:2</v>
      </c>
      <c r="D190" t="str">
        <f t="shared" si="34"/>
        <v>256655692</v>
      </c>
      <c r="E190" t="str">
        <f t="shared" si="35"/>
        <v>Standard</v>
      </c>
      <c r="F190" t="str">
        <f t="shared" si="36"/>
        <v>Errado</v>
      </c>
      <c r="G190" t="str">
        <f t="shared" si="37"/>
        <v>452572930</v>
      </c>
      <c r="H190" t="str">
        <f t="shared" si="38"/>
        <v>Display</v>
      </c>
      <c r="I190">
        <f t="shared" si="39"/>
        <v>10</v>
      </c>
      <c r="J190">
        <f t="shared" si="40"/>
        <v>3</v>
      </c>
      <c r="K190" s="4">
        <f t="shared" si="41"/>
        <v>0.04</v>
      </c>
      <c r="L190">
        <f t="shared" si="44"/>
        <v>0.1</v>
      </c>
      <c r="M190" s="4">
        <f t="shared" si="42"/>
        <v>4.0000000000000002E-4</v>
      </c>
      <c r="N190" s="4">
        <f t="shared" si="43"/>
        <v>1E-3</v>
      </c>
    </row>
    <row r="191" spans="1:14">
      <c r="A191" t="str">
        <f t="shared" si="31"/>
        <v>almapbbdo:alp_nova-cielo-atualizado:display:consideracao:todos</v>
      </c>
      <c r="B191" t="str">
        <f t="shared" si="32"/>
        <v>afilio.com.br</v>
      </c>
      <c r="C191" t="str">
        <f t="shared" si="33"/>
        <v>afilio:mini_zip:portais-noticias:display:cpvisit:super-banner-728x90:seg_ins_minizip-rita:cidp116.2.769:2</v>
      </c>
      <c r="D191" t="str">
        <f t="shared" si="34"/>
        <v>256773210</v>
      </c>
      <c r="E191" t="str">
        <f t="shared" si="35"/>
        <v>Standard</v>
      </c>
      <c r="F191" t="str">
        <f t="shared" si="36"/>
        <v>Errado</v>
      </c>
      <c r="G191" t="str">
        <f t="shared" si="37"/>
        <v>452572876</v>
      </c>
      <c r="H191" t="str">
        <f t="shared" si="38"/>
        <v>Display</v>
      </c>
      <c r="I191">
        <f t="shared" si="39"/>
        <v>1</v>
      </c>
      <c r="J191">
        <f t="shared" si="40"/>
        <v>0</v>
      </c>
      <c r="K191" s="4">
        <f t="shared" si="41"/>
        <v>0.04</v>
      </c>
      <c r="L191">
        <f t="shared" si="44"/>
        <v>0.1</v>
      </c>
      <c r="M191" s="4">
        <f t="shared" si="42"/>
        <v>4.0000000000000003E-5</v>
      </c>
      <c r="N191" s="4">
        <f t="shared" si="43"/>
        <v>1E-4</v>
      </c>
    </row>
    <row r="192" spans="1:14">
      <c r="A192" t="str">
        <f t="shared" si="31"/>
        <v>almapbbdo:alp_nova-cielo-atualizado:display:consideracao:todos</v>
      </c>
      <c r="B192" t="str">
        <f t="shared" si="32"/>
        <v>afilio.com.br</v>
      </c>
      <c r="C192" t="str">
        <f t="shared" si="33"/>
        <v>afilio:mobile:empreendorismo:display:cpvisit:arroba-300x250:seg_ins_flash-marcello:cidp116.2.735:2</v>
      </c>
      <c r="D192" t="str">
        <f t="shared" si="34"/>
        <v>256773243</v>
      </c>
      <c r="E192" t="str">
        <f t="shared" si="35"/>
        <v>Default</v>
      </c>
      <c r="F192" t="str">
        <f t="shared" si="36"/>
        <v>300x250 Default Web Ad</v>
      </c>
      <c r="G192" t="str">
        <f t="shared" si="37"/>
        <v>452468822</v>
      </c>
      <c r="H192" t="str">
        <f t="shared" si="38"/>
        <v>Display</v>
      </c>
      <c r="I192">
        <f t="shared" si="39"/>
        <v>1</v>
      </c>
      <c r="J192">
        <f t="shared" si="40"/>
        <v>1</v>
      </c>
      <c r="K192" s="4">
        <f t="shared" si="41"/>
        <v>0.04</v>
      </c>
      <c r="L192">
        <f t="shared" si="44"/>
        <v>0.1</v>
      </c>
      <c r="M192" s="4">
        <f t="shared" si="42"/>
        <v>4.0000000000000003E-5</v>
      </c>
      <c r="N192" s="4">
        <f t="shared" si="43"/>
        <v>1E-4</v>
      </c>
    </row>
    <row r="193" spans="1:14">
      <c r="A193" t="str">
        <f t="shared" si="31"/>
        <v>almapbbdo:alp_nova-cielo-atualizado:display:consideracao:todos</v>
      </c>
      <c r="B193" t="str">
        <f t="shared" si="32"/>
        <v>afilio.com.br</v>
      </c>
      <c r="C193" t="str">
        <f t="shared" si="33"/>
        <v>afilio:mobile:portais-noticias:display:cpvisit:super-banner-728x90:seg_ins_mob-pedro:cidp116.2.763:2</v>
      </c>
      <c r="D193" t="str">
        <f t="shared" si="34"/>
        <v>256773216</v>
      </c>
      <c r="E193" t="str">
        <f t="shared" si="35"/>
        <v>Standard</v>
      </c>
      <c r="F193" t="str">
        <f t="shared" si="36"/>
        <v>Errado</v>
      </c>
      <c r="G193" t="str">
        <f t="shared" si="37"/>
        <v>452572882</v>
      </c>
      <c r="H193" t="str">
        <f t="shared" si="38"/>
        <v>Display</v>
      </c>
      <c r="I193">
        <f t="shared" si="39"/>
        <v>3</v>
      </c>
      <c r="J193">
        <f t="shared" si="40"/>
        <v>0</v>
      </c>
      <c r="K193" s="4">
        <f t="shared" si="41"/>
        <v>0.04</v>
      </c>
      <c r="L193">
        <f t="shared" si="44"/>
        <v>0.1</v>
      </c>
      <c r="M193" s="4">
        <f t="shared" si="42"/>
        <v>1.1999999999999999E-4</v>
      </c>
      <c r="N193" s="4">
        <f t="shared" si="43"/>
        <v>3.0000000000000003E-4</v>
      </c>
    </row>
    <row r="194" spans="1:14">
      <c r="A194" t="str">
        <f t="shared" ref="A194:A257" si="45">bd_campaign</f>
        <v>almapbbdo:alp_nova-cielo-atualizado:native:awareness:todos</v>
      </c>
      <c r="B194" t="str">
        <f t="shared" ref="B194:B257" si="46">bd_site</f>
        <v>Oath - Verizon Media</v>
      </c>
      <c r="C194" t="str">
        <f t="shared" ref="C194:C257" si="47">bd_placement</f>
        <v>verizon:marca:decisor:native:cpc:basic-image-627x627:aw_ins_nova-cielo-marcello:cidp116.2.622:2</v>
      </c>
      <c r="D194" t="str">
        <f t="shared" ref="D194:D257" si="48">bd_placementID</f>
        <v>256514023</v>
      </c>
      <c r="E194" t="str">
        <f t="shared" ref="E194:E257" si="49">VLOOKUP(CONCATENATE(bd_adtype,"_",bd_creativetype),tabela,2,FALSE)</f>
        <v>Dynamic Click</v>
      </c>
      <c r="F194" t="str">
        <f t="shared" ref="F194:F257" si="50">bd_ad</f>
        <v>verizon:marca:decisor:native:cpc:basic-image-627x627:aw_ins_nova-cielo-marcello:cidp116.2.622:2</v>
      </c>
      <c r="G194" t="str">
        <f t="shared" ref="G194:G257" si="51">bd_adid</f>
        <v>452356578</v>
      </c>
      <c r="H194" t="str">
        <f t="shared" ref="H194:H257" si="52">bd_creativetype</f>
        <v>Tracking</v>
      </c>
      <c r="I194">
        <f t="shared" ref="I194:I257" si="53">bd_impression</f>
        <v>0</v>
      </c>
      <c r="J194">
        <f t="shared" ref="J194:J257" si="54">bd_clicks</f>
        <v>1</v>
      </c>
      <c r="K194" s="4">
        <f t="shared" ref="K194:K257" si="55">VLOOKUP(E194,tabela,2,FALSE)</f>
        <v>3.5000000000000001E-3</v>
      </c>
      <c r="L194">
        <f t="shared" si="44"/>
        <v>2.5000000000000001E-2</v>
      </c>
      <c r="M194" s="4">
        <f t="shared" si="42"/>
        <v>3.5000000000000001E-3</v>
      </c>
      <c r="N194" s="4">
        <f t="shared" si="43"/>
        <v>2.5000000000000001E-2</v>
      </c>
    </row>
    <row r="195" spans="1:14">
      <c r="A195" t="str">
        <f t="shared" si="45"/>
        <v>almapbbdo:alp_nova-cielo-atualizado:native:awareness:todos</v>
      </c>
      <c r="B195" t="str">
        <f t="shared" si="46"/>
        <v>Oath - Verizon Media</v>
      </c>
      <c r="C195" t="str">
        <f t="shared" si="47"/>
        <v>verizon:marca:indepedencia:native:cpc:basic-image-627x627:aw_ins_nova-cielo-1:cidp116.2.588:2</v>
      </c>
      <c r="D195" t="str">
        <f t="shared" si="48"/>
        <v>256513876</v>
      </c>
      <c r="E195" t="str">
        <f t="shared" si="49"/>
        <v>Dynamic Click</v>
      </c>
      <c r="F195" t="str">
        <f t="shared" si="50"/>
        <v>verizon:marca:indepedencia:native:cpc:basic-image-627x627:aw_ins_nova-cielo-1:cidp116.2.588:2</v>
      </c>
      <c r="G195" t="str">
        <f t="shared" si="51"/>
        <v>452356431</v>
      </c>
      <c r="H195" t="str">
        <f t="shared" si="52"/>
        <v>Tracking</v>
      </c>
      <c r="I195">
        <f t="shared" si="53"/>
        <v>0</v>
      </c>
      <c r="J195">
        <f t="shared" si="54"/>
        <v>1</v>
      </c>
      <c r="K195" s="4">
        <f t="shared" si="55"/>
        <v>3.5000000000000001E-3</v>
      </c>
      <c r="L195">
        <f t="shared" si="44"/>
        <v>2.5000000000000001E-2</v>
      </c>
      <c r="M195" s="4">
        <f t="shared" si="42"/>
        <v>3.5000000000000001E-3</v>
      </c>
      <c r="N195" s="4">
        <f t="shared" si="43"/>
        <v>2.5000000000000001E-2</v>
      </c>
    </row>
    <row r="196" spans="1:14">
      <c r="A196" t="str">
        <f t="shared" si="45"/>
        <v>almapbbdo:alp_nova-cielo-atualizado:native:consideracao:todos</v>
      </c>
      <c r="B196" t="str">
        <f t="shared" si="46"/>
        <v>Oath - Verizon Media</v>
      </c>
      <c r="C196" t="str">
        <f t="shared" si="47"/>
        <v>verizon:flash:look-a-like_e_predictive_audience:native:cpc:large-image-1200x627:seg_ins_flash-marcello:cidp116.2.674:2</v>
      </c>
      <c r="D196" t="str">
        <f t="shared" si="48"/>
        <v>256514854</v>
      </c>
      <c r="E196" t="str">
        <f t="shared" si="49"/>
        <v>Dynamic Click</v>
      </c>
      <c r="F196" t="str">
        <f t="shared" si="50"/>
        <v>verizon:flash:look-a-like_e_predictive_audience:native:cpc:large-image-1200x627:seg_ins_flash-marcello:cidp116.2.674:2</v>
      </c>
      <c r="G196" t="str">
        <f t="shared" si="51"/>
        <v>452382347</v>
      </c>
      <c r="H196" t="str">
        <f t="shared" si="52"/>
        <v>Tracking</v>
      </c>
      <c r="I196">
        <f t="shared" si="53"/>
        <v>1003636</v>
      </c>
      <c r="J196">
        <f t="shared" si="54"/>
        <v>9678</v>
      </c>
      <c r="K196" s="4">
        <f t="shared" si="55"/>
        <v>3.5000000000000001E-3</v>
      </c>
      <c r="L196">
        <f t="shared" si="44"/>
        <v>2.5000000000000001E-2</v>
      </c>
      <c r="M196" s="4">
        <f t="shared" si="42"/>
        <v>33.872999999999998</v>
      </c>
      <c r="N196" s="4">
        <f t="shared" si="43"/>
        <v>241.95000000000002</v>
      </c>
    </row>
    <row r="197" spans="1:14">
      <c r="A197" t="str">
        <f t="shared" si="45"/>
        <v>almapbbdo:alp_nova-cielo-atualizado:native:consideracao:todos</v>
      </c>
      <c r="B197" t="str">
        <f t="shared" si="46"/>
        <v>Oath - Verizon Media</v>
      </c>
      <c r="C197" t="str">
        <f t="shared" si="47"/>
        <v>verizon:mini_zip:look-a-like_e_predictive_audience:native:cpc:large-image-1200x627:seg_ins_minizip-rita:cidp116.2.666:2</v>
      </c>
      <c r="D197" t="str">
        <f t="shared" si="48"/>
        <v>256514878</v>
      </c>
      <c r="E197" t="str">
        <f t="shared" si="49"/>
        <v>Dynamic Click</v>
      </c>
      <c r="F197" t="str">
        <f t="shared" si="50"/>
        <v>verizon:mini_zip:look-a-like_e_predictive_audience:native:cpc:large-image-1200x627:seg_ins_minizip-rita:cidp116.2.666:2</v>
      </c>
      <c r="G197" t="str">
        <f t="shared" si="51"/>
        <v>452382371</v>
      </c>
      <c r="H197" t="str">
        <f t="shared" si="52"/>
        <v>Tracking</v>
      </c>
      <c r="I197">
        <f t="shared" si="53"/>
        <v>704309</v>
      </c>
      <c r="J197">
        <f t="shared" si="54"/>
        <v>5829</v>
      </c>
      <c r="K197" s="4">
        <f t="shared" si="55"/>
        <v>3.5000000000000001E-3</v>
      </c>
      <c r="L197">
        <f t="shared" si="44"/>
        <v>2.5000000000000001E-2</v>
      </c>
      <c r="M197" s="4">
        <f t="shared" si="42"/>
        <v>20.401500000000002</v>
      </c>
      <c r="N197" s="4">
        <f t="shared" si="43"/>
        <v>145.72499999999999</v>
      </c>
    </row>
    <row r="198" spans="1:14">
      <c r="A198" t="str">
        <f t="shared" si="45"/>
        <v>almapbbdo:alp_nova-cielo-atualizado:native:consideracao:todos</v>
      </c>
      <c r="B198" t="str">
        <f t="shared" si="46"/>
        <v>Oath - Verizon Media</v>
      </c>
      <c r="C198" t="str">
        <f t="shared" si="47"/>
        <v>verizon:mobile:look-a-like_e_predictive_audience:native:cpc:large-image-1200x627:seg_ins_mob-pedro:cidp116.2.662:2</v>
      </c>
      <c r="D198" t="str">
        <f t="shared" si="48"/>
        <v>256514890</v>
      </c>
      <c r="E198" t="str">
        <f t="shared" si="49"/>
        <v>Dynamic Click</v>
      </c>
      <c r="F198" t="str">
        <f t="shared" si="50"/>
        <v>verizon:mobile:look-a-like_e_predictive_audience:native:cpc:large-image-1200x627:seg_ins_mob-pedro:cidp116.2.662:2</v>
      </c>
      <c r="G198" t="str">
        <f t="shared" si="51"/>
        <v>452382383</v>
      </c>
      <c r="H198" t="str">
        <f t="shared" si="52"/>
        <v>Tracking</v>
      </c>
      <c r="I198">
        <f t="shared" si="53"/>
        <v>252450</v>
      </c>
      <c r="J198">
        <f t="shared" si="54"/>
        <v>3453</v>
      </c>
      <c r="K198" s="4">
        <f t="shared" si="55"/>
        <v>3.5000000000000001E-3</v>
      </c>
      <c r="L198">
        <f t="shared" si="44"/>
        <v>2.5000000000000001E-2</v>
      </c>
      <c r="M198" s="4">
        <f t="shared" si="42"/>
        <v>12.0855</v>
      </c>
      <c r="N198" s="4">
        <f t="shared" si="43"/>
        <v>86.325000000000003</v>
      </c>
    </row>
    <row r="199" spans="1:14">
      <c r="A199" t="str">
        <f t="shared" si="45"/>
        <v>almapbbdo:alp_nova-cielo-atualizado:native:consideracao:todos</v>
      </c>
      <c r="B199" t="str">
        <f t="shared" si="46"/>
        <v>Oath - Verizon Media</v>
      </c>
      <c r="C199" t="str">
        <f t="shared" si="47"/>
        <v>verizon:zip:look-a-like_e_predictive_audience:native:cpc:large-image-1200x627:seg_ins_zip-danilo:cidp116.2.670:2</v>
      </c>
      <c r="D199" t="str">
        <f t="shared" si="48"/>
        <v>256514866</v>
      </c>
      <c r="E199" t="str">
        <f t="shared" si="49"/>
        <v>Dynamic Click</v>
      </c>
      <c r="F199" t="str">
        <f t="shared" si="50"/>
        <v>verizon:zip:look-a-like_e_predictive_audience:native:cpc:large-image-1200x627:seg_ins_zip-danilo:cidp116.2.670:2</v>
      </c>
      <c r="G199" t="str">
        <f t="shared" si="51"/>
        <v>452382359</v>
      </c>
      <c r="H199" t="str">
        <f t="shared" si="52"/>
        <v>Tracking</v>
      </c>
      <c r="I199">
        <f t="shared" si="53"/>
        <v>1177748</v>
      </c>
      <c r="J199">
        <f t="shared" si="54"/>
        <v>9531</v>
      </c>
      <c r="K199" s="4">
        <f t="shared" si="55"/>
        <v>3.5000000000000001E-3</v>
      </c>
      <c r="L199">
        <f t="shared" si="44"/>
        <v>2.5000000000000001E-2</v>
      </c>
      <c r="M199" s="4">
        <f t="shared" si="42"/>
        <v>33.358499999999999</v>
      </c>
      <c r="N199" s="4">
        <f t="shared" si="43"/>
        <v>238.27500000000001</v>
      </c>
    </row>
    <row r="200" spans="1:14">
      <c r="A200" t="str">
        <f t="shared" si="45"/>
        <v>almapbbdo:alp_nova-cielo-atualizado:video:awareness:todos</v>
      </c>
      <c r="B200" t="str">
        <f t="shared" si="46"/>
        <v>AdsMovil</v>
      </c>
      <c r="C200" t="str">
        <f t="shared" si="47"/>
        <v>adsmovil:marca:ampla:video:cpcv:video-instantplay-1920x1080:aw_ins_nova-cielo-1:cidp116.2.1268:2</v>
      </c>
      <c r="D200" t="str">
        <f t="shared" si="48"/>
        <v>256603745</v>
      </c>
      <c r="E200" t="str">
        <f t="shared" si="49"/>
        <v>Dynamic Click</v>
      </c>
      <c r="F200" t="str">
        <f t="shared" si="50"/>
        <v>adsmovil:marca:ampla:video:cpcv:video-instantplay-1920x1080:aw_ins_nova-cielo-1:cidp116.2.1268:2</v>
      </c>
      <c r="G200" t="str">
        <f t="shared" si="51"/>
        <v>452833240</v>
      </c>
      <c r="H200" t="str">
        <f t="shared" si="52"/>
        <v>Tracking</v>
      </c>
      <c r="I200">
        <f t="shared" si="53"/>
        <v>609751</v>
      </c>
      <c r="J200">
        <f t="shared" si="54"/>
        <v>13128</v>
      </c>
      <c r="K200" s="4">
        <f t="shared" si="55"/>
        <v>3.5000000000000001E-3</v>
      </c>
      <c r="L200">
        <f t="shared" si="44"/>
        <v>2.5000000000000001E-2</v>
      </c>
      <c r="M200" s="4">
        <f t="shared" si="42"/>
        <v>45.948</v>
      </c>
      <c r="N200" s="4">
        <f t="shared" si="43"/>
        <v>328.20000000000005</v>
      </c>
    </row>
    <row r="201" spans="1:14">
      <c r="A201" t="str">
        <f t="shared" si="45"/>
        <v>almapbbdo:alp_nova-cielo-atualizado:video:awareness:todos</v>
      </c>
      <c r="B201" t="str">
        <f t="shared" si="46"/>
        <v>Google Brasil</v>
      </c>
      <c r="C201" t="str">
        <f t="shared" si="47"/>
        <v>dv_360:marca:ampla:video:cpm:video-ad-360x480:fre_ins_nova-cielo-1:cidp116.2.468:2</v>
      </c>
      <c r="D201" t="str">
        <f t="shared" si="48"/>
        <v>256450901</v>
      </c>
      <c r="E201" t="str">
        <f t="shared" si="49"/>
        <v>Rich Media display banner</v>
      </c>
      <c r="F201" t="str">
        <f t="shared" si="50"/>
        <v>dv_360:marca:ampla:video:cpm:video-ad-360x480:fre_ins_nova-cielo-1:cidp116.2.468:2</v>
      </c>
      <c r="G201" t="str">
        <f t="shared" si="51"/>
        <v>452574531</v>
      </c>
      <c r="H201" t="str">
        <f t="shared" si="52"/>
        <v>In-Stream Video</v>
      </c>
      <c r="I201">
        <f t="shared" si="53"/>
        <v>1</v>
      </c>
      <c r="J201">
        <f t="shared" si="54"/>
        <v>1</v>
      </c>
      <c r="K201" s="4">
        <f t="shared" si="55"/>
        <v>0.6</v>
      </c>
      <c r="L201">
        <f t="shared" si="44"/>
        <v>0.35</v>
      </c>
      <c r="M201" s="4">
        <f t="shared" si="42"/>
        <v>5.9999999999999995E-4</v>
      </c>
      <c r="N201" s="4">
        <f t="shared" si="43"/>
        <v>3.5E-4</v>
      </c>
    </row>
    <row r="202" spans="1:14">
      <c r="A202" t="str">
        <f t="shared" si="45"/>
        <v>almapbbdo:alp_nova-cielo-atualizado:video:awareness:todos</v>
      </c>
      <c r="B202" t="str">
        <f t="shared" si="46"/>
        <v>Google Brasil</v>
      </c>
      <c r="C202" t="str">
        <f t="shared" si="47"/>
        <v>dv_360:marca:ampla:video:cpm:video-ad-360x480:fre_ins_nova-cielo-2:cidp116.2.469:2</v>
      </c>
      <c r="D202" t="str">
        <f t="shared" si="48"/>
        <v>256900815</v>
      </c>
      <c r="E202" t="str">
        <f t="shared" si="49"/>
        <v>Rich Media display banner</v>
      </c>
      <c r="F202" t="str">
        <f t="shared" si="50"/>
        <v>dv_360:marca:ampla:video:cpm:video-ad-360x480:fre_ins_nova-cielo-2:cidp116.2.469:2</v>
      </c>
      <c r="G202" t="str">
        <f t="shared" si="51"/>
        <v>452619536</v>
      </c>
      <c r="H202" t="str">
        <f t="shared" si="52"/>
        <v>In-Stream Video</v>
      </c>
      <c r="I202">
        <f t="shared" si="53"/>
        <v>2</v>
      </c>
      <c r="J202">
        <f t="shared" si="54"/>
        <v>1</v>
      </c>
      <c r="K202" s="4">
        <f t="shared" si="55"/>
        <v>0.6</v>
      </c>
      <c r="L202">
        <f t="shared" si="44"/>
        <v>0.35</v>
      </c>
      <c r="M202" s="4">
        <f t="shared" si="42"/>
        <v>1.1999999999999999E-3</v>
      </c>
      <c r="N202" s="4">
        <f t="shared" si="43"/>
        <v>6.9999999999999999E-4</v>
      </c>
    </row>
    <row r="203" spans="1:14">
      <c r="A203" t="str">
        <f t="shared" si="45"/>
        <v>almapbbdo:alp_nova-cielo-atualizado:video:awareness:todos</v>
      </c>
      <c r="B203" t="str">
        <f t="shared" si="46"/>
        <v>Google Brasil</v>
      </c>
      <c r="C203" t="str">
        <f t="shared" si="47"/>
        <v>youtube:marca:ampla:video:diaria</v>
      </c>
      <c r="D203" t="str">
        <f t="shared" si="48"/>
        <v>256329450</v>
      </c>
      <c r="E203" t="str">
        <f t="shared" si="49"/>
        <v>Dynamic Click</v>
      </c>
      <c r="F203" t="str">
        <f t="shared" si="50"/>
        <v>youtube:marca:ampla:video:diaria:masthead-1920x1080:nova-cielo:cidp116.2.219:2</v>
      </c>
      <c r="G203" t="str">
        <f t="shared" si="51"/>
        <v>452179330</v>
      </c>
      <c r="H203" t="str">
        <f t="shared" si="52"/>
        <v>Tracking</v>
      </c>
      <c r="I203">
        <f t="shared" si="53"/>
        <v>0</v>
      </c>
      <c r="J203">
        <f t="shared" si="54"/>
        <v>2</v>
      </c>
      <c r="K203" s="4">
        <f t="shared" si="55"/>
        <v>3.5000000000000001E-3</v>
      </c>
      <c r="L203">
        <f t="shared" si="44"/>
        <v>2.5000000000000001E-2</v>
      </c>
      <c r="M203" s="4">
        <f t="shared" si="42"/>
        <v>7.0000000000000001E-3</v>
      </c>
      <c r="N203" s="4">
        <f t="shared" si="43"/>
        <v>0.05</v>
      </c>
    </row>
    <row r="204" spans="1:14">
      <c r="A204" t="str">
        <f t="shared" si="45"/>
        <v>almapbbdo:alp_nova-cielo-atualizado:video:awareness:todos</v>
      </c>
      <c r="B204" t="str">
        <f t="shared" si="46"/>
        <v>Oath - Verizon Media</v>
      </c>
      <c r="C204" t="str">
        <f t="shared" si="47"/>
        <v>verizon:marca:ampla:video:cpcv:video-640x80:aw_ins_nova-cielo-1:cidp116.2.270:2</v>
      </c>
      <c r="D204" t="str">
        <f t="shared" si="48"/>
        <v>256770591</v>
      </c>
      <c r="E204" t="str">
        <f t="shared" si="49"/>
        <v>Dynamic Click</v>
      </c>
      <c r="F204" t="str">
        <f t="shared" si="50"/>
        <v>verizon:marca:ampla:video:cpcv:video-640x80:aw_ins_nova-cielo-1:cidp116.2.270:2</v>
      </c>
      <c r="G204" t="str">
        <f t="shared" si="51"/>
        <v>452569141</v>
      </c>
      <c r="H204" t="str">
        <f t="shared" si="52"/>
        <v>Tracking</v>
      </c>
      <c r="I204">
        <f t="shared" si="53"/>
        <v>1087575</v>
      </c>
      <c r="J204">
        <f t="shared" si="54"/>
        <v>848</v>
      </c>
      <c r="K204" s="4">
        <f t="shared" si="55"/>
        <v>3.5000000000000001E-3</v>
      </c>
      <c r="L204">
        <f t="shared" si="44"/>
        <v>2.5000000000000001E-2</v>
      </c>
      <c r="M204" s="4">
        <f t="shared" si="42"/>
        <v>2.968</v>
      </c>
      <c r="N204" s="4">
        <f t="shared" si="43"/>
        <v>21.200000000000003</v>
      </c>
    </row>
    <row r="205" spans="1:14">
      <c r="A205" t="str">
        <f t="shared" si="45"/>
        <v>almapbbdo:alp_nova-cielo-atualizado:video:awareness:todos</v>
      </c>
      <c r="B205" t="str">
        <f t="shared" si="46"/>
        <v>Oath - Verizon Media</v>
      </c>
      <c r="C205" t="str">
        <f t="shared" si="47"/>
        <v>verizon:marca:carreira:video:cpc:video-640x480:aw_ins_nova-cielo-2:cidp116.2.577:2</v>
      </c>
      <c r="D205" t="str">
        <f t="shared" si="48"/>
        <v>256086554</v>
      </c>
      <c r="E205" t="str">
        <f t="shared" si="49"/>
        <v>Dynamic Click</v>
      </c>
      <c r="F205" t="str">
        <f t="shared" si="50"/>
        <v>verizon:marca:carreira:video:cpc:video-640x480:aw_ins_nova-cielo-2:cidp116.2.577:2</v>
      </c>
      <c r="G205" t="str">
        <f t="shared" si="51"/>
        <v>452299547</v>
      </c>
      <c r="H205" t="str">
        <f t="shared" si="52"/>
        <v>Tracking</v>
      </c>
      <c r="I205">
        <f t="shared" si="53"/>
        <v>4</v>
      </c>
      <c r="J205">
        <f t="shared" si="54"/>
        <v>0</v>
      </c>
      <c r="K205" s="4">
        <f t="shared" si="55"/>
        <v>3.5000000000000001E-3</v>
      </c>
      <c r="L205">
        <f t="shared" si="44"/>
        <v>2.5000000000000001E-2</v>
      </c>
      <c r="M205" s="4">
        <f t="shared" si="42"/>
        <v>0</v>
      </c>
      <c r="N205" s="4">
        <f t="shared" si="43"/>
        <v>0</v>
      </c>
    </row>
    <row r="206" spans="1:14">
      <c r="A206" t="str">
        <f t="shared" si="45"/>
        <v>almapbbdo:alp_nova-cielo-atualizado:video:awareness:todos</v>
      </c>
      <c r="B206" t="str">
        <f t="shared" si="46"/>
        <v>Oath - Verizon Media</v>
      </c>
      <c r="C206" t="str">
        <f t="shared" si="47"/>
        <v>verizon:marca:carreira:video:cpc:video-640x480:aw_ins_nova-cielo-danilo:cidp116.2.581:2</v>
      </c>
      <c r="D206" t="str">
        <f t="shared" si="48"/>
        <v>256086539</v>
      </c>
      <c r="E206" t="str">
        <f t="shared" si="49"/>
        <v>Dynamic Click</v>
      </c>
      <c r="F206" t="str">
        <f t="shared" si="50"/>
        <v>verizon:marca:carreira:video:cpc:video-640x480:aw_ins_nova-cielo-danilo:cidp116.2.581:2</v>
      </c>
      <c r="G206" t="str">
        <f t="shared" si="51"/>
        <v>452299517</v>
      </c>
      <c r="H206" t="str">
        <f t="shared" si="52"/>
        <v>Tracking</v>
      </c>
      <c r="I206">
        <f t="shared" si="53"/>
        <v>5</v>
      </c>
      <c r="J206">
        <f t="shared" si="54"/>
        <v>0</v>
      </c>
      <c r="K206" s="4">
        <f t="shared" si="55"/>
        <v>3.5000000000000001E-3</v>
      </c>
      <c r="L206">
        <f t="shared" si="44"/>
        <v>2.5000000000000001E-2</v>
      </c>
      <c r="M206" s="4">
        <f t="shared" si="42"/>
        <v>0</v>
      </c>
      <c r="N206" s="4">
        <f t="shared" si="43"/>
        <v>0</v>
      </c>
    </row>
    <row r="207" spans="1:14">
      <c r="A207" t="str">
        <f t="shared" si="45"/>
        <v>almapbbdo:alp_nova-cielo-atualizado:video:awareness:todos</v>
      </c>
      <c r="B207" t="str">
        <f t="shared" si="46"/>
        <v>Oath - Verizon Media</v>
      </c>
      <c r="C207" t="str">
        <f t="shared" si="47"/>
        <v>verizon:marca:carreira:video:cpc:video-640x480:aw_ins_nova-cielo-marcello:cidp116.2.580:2</v>
      </c>
      <c r="D207" t="str">
        <f t="shared" si="48"/>
        <v>256086542</v>
      </c>
      <c r="E207" t="str">
        <f t="shared" si="49"/>
        <v>Dynamic Click</v>
      </c>
      <c r="F207" t="str">
        <f t="shared" si="50"/>
        <v>verizon:marca:carreira:video:cpc:video-640x480:aw_ins_nova-cielo-marcello:cidp116.2.580:2</v>
      </c>
      <c r="G207" t="str">
        <f t="shared" si="51"/>
        <v>452299523</v>
      </c>
      <c r="H207" t="str">
        <f t="shared" si="52"/>
        <v>Tracking</v>
      </c>
      <c r="I207">
        <f t="shared" si="53"/>
        <v>5</v>
      </c>
      <c r="J207">
        <f t="shared" si="54"/>
        <v>0</v>
      </c>
      <c r="K207" s="4">
        <f t="shared" si="55"/>
        <v>3.5000000000000001E-3</v>
      </c>
      <c r="L207">
        <f t="shared" si="44"/>
        <v>2.5000000000000001E-2</v>
      </c>
      <c r="M207" s="4">
        <f t="shared" si="42"/>
        <v>0</v>
      </c>
      <c r="N207" s="4">
        <f t="shared" si="43"/>
        <v>0</v>
      </c>
    </row>
    <row r="208" spans="1:14">
      <c r="A208" t="str">
        <f t="shared" si="45"/>
        <v>almapbbdo:alp_nova-cielo-atualizado:video:awareness:todos</v>
      </c>
      <c r="B208" t="str">
        <f t="shared" si="46"/>
        <v>Oath - Verizon Media</v>
      </c>
      <c r="C208" t="str">
        <f t="shared" si="47"/>
        <v>verizon:marca:carreira:video:cpc:video-640x480:aw_ins_nova-cielo-pedro:cidp116.2.578:2</v>
      </c>
      <c r="D208" t="str">
        <f t="shared" si="48"/>
        <v>256086548</v>
      </c>
      <c r="E208" t="str">
        <f t="shared" si="49"/>
        <v>Dynamic Click</v>
      </c>
      <c r="F208" t="str">
        <f t="shared" si="50"/>
        <v>verizon:marca:carreira:video:cpc:video-640x480:aw_ins_nova-cielo-pedro:cidp116.2.578:2</v>
      </c>
      <c r="G208" t="str">
        <f t="shared" si="51"/>
        <v>452299535</v>
      </c>
      <c r="H208" t="str">
        <f t="shared" si="52"/>
        <v>Tracking</v>
      </c>
      <c r="I208">
        <f t="shared" si="53"/>
        <v>3</v>
      </c>
      <c r="J208">
        <f t="shared" si="54"/>
        <v>0</v>
      </c>
      <c r="K208" s="4">
        <f t="shared" si="55"/>
        <v>3.5000000000000001E-3</v>
      </c>
      <c r="L208">
        <f t="shared" si="44"/>
        <v>2.5000000000000001E-2</v>
      </c>
      <c r="M208" s="4">
        <f t="shared" si="42"/>
        <v>0</v>
      </c>
      <c r="N208" s="4">
        <f t="shared" si="43"/>
        <v>0</v>
      </c>
    </row>
    <row r="209" spans="1:14">
      <c r="A209" t="str">
        <f t="shared" si="45"/>
        <v>almapbbdo:alp_nova-cielo-atualizado:video:awareness:todos</v>
      </c>
      <c r="B209" t="str">
        <f t="shared" si="46"/>
        <v>Oath - Verizon Media</v>
      </c>
      <c r="C209" t="str">
        <f t="shared" si="47"/>
        <v>verizon:marca:carreira:video:cpc:video-640x480:aw_ins_nova-cielo-rita:cidp116.2.579:2</v>
      </c>
      <c r="D209" t="str">
        <f t="shared" si="48"/>
        <v>256086545</v>
      </c>
      <c r="E209" t="str">
        <f t="shared" si="49"/>
        <v>Dynamic Click</v>
      </c>
      <c r="F209" t="str">
        <f t="shared" si="50"/>
        <v>verizon:marca:carreira:video:cpc:video-640x480:aw_ins_nova-cielo-rita:cidp116.2.579:2</v>
      </c>
      <c r="G209" t="str">
        <f t="shared" si="51"/>
        <v>452299529</v>
      </c>
      <c r="H209" t="str">
        <f t="shared" si="52"/>
        <v>Tracking</v>
      </c>
      <c r="I209">
        <f t="shared" si="53"/>
        <v>9</v>
      </c>
      <c r="J209">
        <f t="shared" si="54"/>
        <v>0</v>
      </c>
      <c r="K209" s="4">
        <f t="shared" si="55"/>
        <v>3.5000000000000001E-3</v>
      </c>
      <c r="L209">
        <f t="shared" si="44"/>
        <v>2.5000000000000001E-2</v>
      </c>
      <c r="M209" s="4">
        <f t="shared" si="42"/>
        <v>0</v>
      </c>
      <c r="N209" s="4">
        <f t="shared" si="43"/>
        <v>0</v>
      </c>
    </row>
    <row r="210" spans="1:14">
      <c r="A210" t="str">
        <f t="shared" si="45"/>
        <v>almapbbdo:alp_nova-cielo-atualizado:video:awareness:todos</v>
      </c>
      <c r="B210" t="str">
        <f t="shared" si="46"/>
        <v>Oath - Verizon Media</v>
      </c>
      <c r="C210" t="str">
        <f t="shared" si="47"/>
        <v>verizon:marca:decisor:video:cpc:video-640x480:aw_ins_nova-cielo-danilo:cidp116.2.641:2</v>
      </c>
      <c r="D210" t="str">
        <f t="shared" si="48"/>
        <v>256086551</v>
      </c>
      <c r="E210" t="str">
        <f t="shared" si="49"/>
        <v>Dynamic Click</v>
      </c>
      <c r="F210" t="str">
        <f t="shared" si="50"/>
        <v>verizon:marca:decisor:video:cpc:video-640x480:aw_ins_nova-cielo-danilo:cidp116.2.641:2</v>
      </c>
      <c r="G210" t="str">
        <f t="shared" si="51"/>
        <v>452299541</v>
      </c>
      <c r="H210" t="str">
        <f t="shared" si="52"/>
        <v>Tracking</v>
      </c>
      <c r="I210">
        <f t="shared" si="53"/>
        <v>2</v>
      </c>
      <c r="J210">
        <f t="shared" si="54"/>
        <v>0</v>
      </c>
      <c r="K210" s="4">
        <f t="shared" si="55"/>
        <v>3.5000000000000001E-3</v>
      </c>
      <c r="L210">
        <f t="shared" si="44"/>
        <v>2.5000000000000001E-2</v>
      </c>
      <c r="M210" s="4">
        <f t="shared" si="42"/>
        <v>0</v>
      </c>
      <c r="N210" s="4">
        <f t="shared" si="43"/>
        <v>0</v>
      </c>
    </row>
    <row r="211" spans="1:14">
      <c r="A211" t="str">
        <f t="shared" si="45"/>
        <v>almapbbdo:alp_nova-cielo-atualizado:video:awareness:todos</v>
      </c>
      <c r="B211" t="str">
        <f t="shared" si="46"/>
        <v>Oath - Verizon Media</v>
      </c>
      <c r="C211" t="str">
        <f t="shared" si="47"/>
        <v>verizon:marca:indepedencia:video:cpc:video-640x480:aw_ins_nova-cielo-1:cidp116.2.606:2</v>
      </c>
      <c r="D211" t="str">
        <f t="shared" si="48"/>
        <v>256086536</v>
      </c>
      <c r="E211" t="str">
        <f t="shared" si="49"/>
        <v>Dynamic Click</v>
      </c>
      <c r="F211" t="str">
        <f t="shared" si="50"/>
        <v>verizon:marca:indepedencia:video:cpc:video-640x480:aw_ins_nova-cielo-1:cidp116.2.606:2</v>
      </c>
      <c r="G211" t="str">
        <f t="shared" si="51"/>
        <v>452299514</v>
      </c>
      <c r="H211" t="str">
        <f t="shared" si="52"/>
        <v>Tracking</v>
      </c>
      <c r="I211">
        <f t="shared" si="53"/>
        <v>8</v>
      </c>
      <c r="J211">
        <f t="shared" si="54"/>
        <v>0</v>
      </c>
      <c r="K211" s="4">
        <f t="shared" si="55"/>
        <v>3.5000000000000001E-3</v>
      </c>
      <c r="L211">
        <f t="shared" si="44"/>
        <v>2.5000000000000001E-2</v>
      </c>
      <c r="M211" s="4">
        <f t="shared" si="42"/>
        <v>0</v>
      </c>
      <c r="N211" s="4">
        <f t="shared" si="43"/>
        <v>0</v>
      </c>
    </row>
    <row r="212" spans="1:14">
      <c r="A212" t="str">
        <f t="shared" si="45"/>
        <v>almapbbdo:alp_nova-cielo-atualizado:video:awareness:todos</v>
      </c>
      <c r="B212" t="str">
        <f t="shared" si="46"/>
        <v>Oath - Verizon Media</v>
      </c>
      <c r="C212" t="str">
        <f t="shared" si="47"/>
        <v>verizon:marca:indepedencia:video:cpc:video-640x480:aw_ins_nova-cielo-2:cidp116.2.607:2</v>
      </c>
      <c r="D212" t="str">
        <f t="shared" si="48"/>
        <v>256086533</v>
      </c>
      <c r="E212" t="str">
        <f t="shared" si="49"/>
        <v>Dynamic Click</v>
      </c>
      <c r="F212" t="str">
        <f t="shared" si="50"/>
        <v>verizon:marca:indepedencia:video:cpc:video-640x480:aw_ins_nova-cielo-2:cidp116.2.607:2</v>
      </c>
      <c r="G212" t="str">
        <f t="shared" si="51"/>
        <v>452299508</v>
      </c>
      <c r="H212" t="str">
        <f t="shared" si="52"/>
        <v>Tracking</v>
      </c>
      <c r="I212">
        <f t="shared" si="53"/>
        <v>8</v>
      </c>
      <c r="J212">
        <f t="shared" si="54"/>
        <v>0</v>
      </c>
      <c r="K212" s="4">
        <f t="shared" si="55"/>
        <v>3.5000000000000001E-3</v>
      </c>
      <c r="L212">
        <f t="shared" si="44"/>
        <v>2.5000000000000001E-2</v>
      </c>
      <c r="M212" s="4">
        <f t="shared" si="42"/>
        <v>0</v>
      </c>
      <c r="N212" s="4">
        <f t="shared" si="43"/>
        <v>0</v>
      </c>
    </row>
    <row r="213" spans="1:14">
      <c r="A213" t="str">
        <f t="shared" si="45"/>
        <v>almapbbdo:alp_nova-cielo-atualizado:video:awareness:todos</v>
      </c>
      <c r="B213" t="str">
        <f t="shared" si="46"/>
        <v>Oath - Verizon Media</v>
      </c>
      <c r="C213" t="str">
        <f t="shared" si="47"/>
        <v>verizon:marca:indepedencia:video:cpc:video-640x480:aw_ins_nova-cielo-pedro:cidp116.2.608:2</v>
      </c>
      <c r="D213" t="str">
        <f t="shared" si="48"/>
        <v>256086530</v>
      </c>
      <c r="E213" t="str">
        <f t="shared" si="49"/>
        <v>Dynamic Click</v>
      </c>
      <c r="F213" t="str">
        <f t="shared" si="50"/>
        <v>verizon:marca:indepedencia:video:cpc:video-640x480:aw_ins_nova-cielo-pedro:cidp116.2.608:2</v>
      </c>
      <c r="G213" t="str">
        <f t="shared" si="51"/>
        <v>452299502</v>
      </c>
      <c r="H213" t="str">
        <f t="shared" si="52"/>
        <v>Tracking</v>
      </c>
      <c r="I213">
        <f t="shared" si="53"/>
        <v>10</v>
      </c>
      <c r="J213">
        <f t="shared" si="54"/>
        <v>0</v>
      </c>
      <c r="K213" s="4">
        <f t="shared" si="55"/>
        <v>3.5000000000000001E-3</v>
      </c>
      <c r="L213">
        <f t="shared" si="44"/>
        <v>2.5000000000000001E-2</v>
      </c>
      <c r="M213" s="4">
        <f t="shared" si="42"/>
        <v>0</v>
      </c>
      <c r="N213" s="4">
        <f t="shared" si="43"/>
        <v>0</v>
      </c>
    </row>
    <row r="214" spans="1:14">
      <c r="A214" t="str">
        <f t="shared" si="45"/>
        <v>almapbbdo:alp_nova-cielo-atualizado:video:awareness:todos</v>
      </c>
      <c r="B214" t="str">
        <f t="shared" si="46"/>
        <v>Oath - Verizon Media</v>
      </c>
      <c r="C214" t="str">
        <f t="shared" si="47"/>
        <v>verizon:marca:indepedencia:video:cpc:video-640x480:aw_ins_nova-cielo-rita:cidp116.2.609:2</v>
      </c>
      <c r="D214" t="str">
        <f t="shared" si="48"/>
        <v>256086527</v>
      </c>
      <c r="E214" t="str">
        <f t="shared" si="49"/>
        <v>Dynamic Click</v>
      </c>
      <c r="F214" t="str">
        <f t="shared" si="50"/>
        <v>verizon:marca:indepedencia:video:cpc:video-640x480:aw_ins_nova-cielo-rita:cidp116.2.609:2</v>
      </c>
      <c r="G214" t="str">
        <f t="shared" si="51"/>
        <v>452299496</v>
      </c>
      <c r="H214" t="str">
        <f t="shared" si="52"/>
        <v>Tracking</v>
      </c>
      <c r="I214">
        <f t="shared" si="53"/>
        <v>6</v>
      </c>
      <c r="J214">
        <f t="shared" si="54"/>
        <v>1</v>
      </c>
      <c r="K214" s="4">
        <f t="shared" si="55"/>
        <v>3.5000000000000001E-3</v>
      </c>
      <c r="L214">
        <f t="shared" si="44"/>
        <v>2.5000000000000001E-2</v>
      </c>
      <c r="M214" s="4">
        <f t="shared" si="42"/>
        <v>3.5000000000000001E-3</v>
      </c>
      <c r="N214" s="4">
        <f t="shared" si="43"/>
        <v>2.5000000000000001E-2</v>
      </c>
    </row>
    <row r="215" spans="1:14">
      <c r="A215" t="str">
        <f t="shared" si="45"/>
        <v>almapbbdo:alp_nova-cielo-atualizado:video:awareness:todos:desktop</v>
      </c>
      <c r="B215" t="str">
        <f t="shared" si="46"/>
        <v>Google Brasil</v>
      </c>
      <c r="C215" t="str">
        <f t="shared" si="47"/>
        <v>youtube:marca:ampla:video:diaria</v>
      </c>
      <c r="D215" t="str">
        <f t="shared" si="48"/>
        <v>256192300</v>
      </c>
      <c r="E215" t="str">
        <f t="shared" si="49"/>
        <v>Dynamic Click</v>
      </c>
      <c r="F215" t="str">
        <f t="shared" si="50"/>
        <v>youtube:marca:ampla:video:diaria:masthead-1920x1080:nova-cielo:cidp116.2.217:2</v>
      </c>
      <c r="G215" t="str">
        <f t="shared" si="51"/>
        <v>452077359</v>
      </c>
      <c r="H215" t="str">
        <f t="shared" si="52"/>
        <v>Tracking</v>
      </c>
      <c r="I215">
        <f t="shared" si="53"/>
        <v>0</v>
      </c>
      <c r="J215">
        <f t="shared" si="54"/>
        <v>1</v>
      </c>
      <c r="K215" s="4">
        <f t="shared" si="55"/>
        <v>3.5000000000000001E-3</v>
      </c>
      <c r="L215">
        <f t="shared" si="44"/>
        <v>2.5000000000000001E-2</v>
      </c>
      <c r="M215" s="4">
        <f t="shared" si="42"/>
        <v>3.5000000000000001E-3</v>
      </c>
      <c r="N215" s="4">
        <f t="shared" si="43"/>
        <v>2.5000000000000001E-2</v>
      </c>
    </row>
    <row r="216" spans="1:14">
      <c r="A216" t="str">
        <f t="shared" si="45"/>
        <v>almapbbdo:alp_nova-cielo-atualizado:video:awareness:todos:mobile</v>
      </c>
      <c r="B216" t="str">
        <f t="shared" si="46"/>
        <v>Google Brasil</v>
      </c>
      <c r="C216" t="str">
        <f t="shared" si="47"/>
        <v>youtube:marca:ampla:video:diaria</v>
      </c>
      <c r="D216" t="str">
        <f t="shared" si="48"/>
        <v>256327704</v>
      </c>
      <c r="E216" t="str">
        <f t="shared" si="49"/>
        <v>Dynamic Click</v>
      </c>
      <c r="F216" t="str">
        <f t="shared" si="50"/>
        <v>youtube:marca:ampla:video:diaria:masthead-1920x1080:nova-cielo:cidp116.2.218:2</v>
      </c>
      <c r="G216" t="str">
        <f t="shared" si="51"/>
        <v>452077362</v>
      </c>
      <c r="H216" t="str">
        <f t="shared" si="52"/>
        <v>Tracking</v>
      </c>
      <c r="I216">
        <f t="shared" si="53"/>
        <v>0</v>
      </c>
      <c r="J216">
        <f t="shared" si="54"/>
        <v>2</v>
      </c>
      <c r="K216" s="4">
        <f t="shared" si="55"/>
        <v>3.5000000000000001E-3</v>
      </c>
      <c r="L216">
        <f t="shared" si="44"/>
        <v>2.5000000000000001E-2</v>
      </c>
      <c r="M216" s="4">
        <f t="shared" si="42"/>
        <v>7.0000000000000001E-3</v>
      </c>
      <c r="N216" s="4">
        <f t="shared" si="43"/>
        <v>0.05</v>
      </c>
    </row>
    <row r="217" spans="1:14">
      <c r="A217" t="str">
        <f t="shared" si="45"/>
        <v>almapbbdo:alp_super-link:display:awareness:todos:campo_livre</v>
      </c>
      <c r="B217" t="str">
        <f t="shared" si="46"/>
        <v>R7</v>
      </c>
      <c r="C217" t="str">
        <f t="shared" si="47"/>
        <v>r7:marca:as_abc_25:native:cpm:640x360:super-link:cidp117.2.1:2</v>
      </c>
      <c r="D217" t="str">
        <f t="shared" si="48"/>
        <v>255839423</v>
      </c>
      <c r="E217" t="str">
        <f t="shared" si="49"/>
        <v>Dynamic Click</v>
      </c>
      <c r="F217" t="str">
        <f t="shared" si="50"/>
        <v>r7:marca:as_abc_25:native:cpm:640x360:super-link:cidp117.2.1:2</v>
      </c>
      <c r="G217" t="str">
        <f t="shared" si="51"/>
        <v>452130064</v>
      </c>
      <c r="H217" t="str">
        <f t="shared" si="52"/>
        <v>Tracking</v>
      </c>
      <c r="I217">
        <f t="shared" si="53"/>
        <v>2512534</v>
      </c>
      <c r="J217">
        <f t="shared" si="54"/>
        <v>4076</v>
      </c>
      <c r="K217" s="4">
        <f t="shared" si="55"/>
        <v>3.5000000000000001E-3</v>
      </c>
      <c r="L217">
        <f t="shared" si="44"/>
        <v>2.5000000000000001E-2</v>
      </c>
      <c r="M217" s="4">
        <f t="shared" si="42"/>
        <v>14.266</v>
      </c>
      <c r="N217" s="4">
        <f t="shared" si="43"/>
        <v>101.9</v>
      </c>
    </row>
    <row r="218" spans="1:14">
      <c r="A218" t="str">
        <f t="shared" si="45"/>
        <v>almapbbdo:alp_super-link:display:awareness:todos:campo_livre</v>
      </c>
      <c r="B218" t="str">
        <f t="shared" si="46"/>
        <v>Vivo - Ads</v>
      </c>
      <c r="C218" t="str">
        <f t="shared" si="47"/>
        <v>vivo_ads:marca:as_abc_25:mms:cpm:300x250:super-link:cidp117.2.3:2</v>
      </c>
      <c r="D218" t="str">
        <f t="shared" si="48"/>
        <v>256159234</v>
      </c>
      <c r="E218" t="str">
        <f t="shared" si="49"/>
        <v>Dynamic Click</v>
      </c>
      <c r="F218" t="str">
        <f t="shared" si="50"/>
        <v>vivo_ads:marca:as_abc_25:mms:cpm:300x250:super-link:cidp117.2.3:2</v>
      </c>
      <c r="G218" t="str">
        <f t="shared" si="51"/>
        <v>452031486</v>
      </c>
      <c r="H218" t="str">
        <f t="shared" si="52"/>
        <v>Tracking</v>
      </c>
      <c r="I218">
        <f t="shared" si="53"/>
        <v>1293</v>
      </c>
      <c r="J218">
        <f t="shared" si="54"/>
        <v>37</v>
      </c>
      <c r="K218" s="4">
        <f t="shared" si="55"/>
        <v>3.5000000000000001E-3</v>
      </c>
      <c r="L218">
        <f t="shared" si="44"/>
        <v>2.5000000000000001E-2</v>
      </c>
      <c r="M218" s="4">
        <f t="shared" si="42"/>
        <v>0.1295</v>
      </c>
      <c r="N218" s="4">
        <f t="shared" si="43"/>
        <v>0.92500000000000004</v>
      </c>
    </row>
    <row r="219" spans="1:14">
      <c r="A219" t="str">
        <f t="shared" si="45"/>
        <v>almapbbdo:alp_super-link:display:awareness:todos:campo_livre</v>
      </c>
      <c r="B219" t="str">
        <f t="shared" si="46"/>
        <v>Vivo - Ads</v>
      </c>
      <c r="C219" t="str">
        <f t="shared" si="47"/>
        <v>vivo_ads:marca:as_abc_25:mms:cpm:300x50:super-link:cidp117.2.5:2</v>
      </c>
      <c r="D219" t="str">
        <f t="shared" si="48"/>
        <v>256159501</v>
      </c>
      <c r="E219" t="str">
        <f t="shared" si="49"/>
        <v>Dynamic Click</v>
      </c>
      <c r="F219" t="str">
        <f t="shared" si="50"/>
        <v>vivo_ads:marca:as_abc_25:mms:cpm:300x50:super-link:cidp117.2.5:2</v>
      </c>
      <c r="G219" t="str">
        <f t="shared" si="51"/>
        <v>452084519</v>
      </c>
      <c r="H219" t="str">
        <f t="shared" si="52"/>
        <v>Tracking</v>
      </c>
      <c r="I219">
        <f t="shared" si="53"/>
        <v>67</v>
      </c>
      <c r="J219">
        <f t="shared" si="54"/>
        <v>4</v>
      </c>
      <c r="K219" s="4">
        <f t="shared" si="55"/>
        <v>3.5000000000000001E-3</v>
      </c>
      <c r="L219">
        <f t="shared" si="44"/>
        <v>2.5000000000000001E-2</v>
      </c>
      <c r="M219" s="4">
        <f t="shared" si="42"/>
        <v>1.4E-2</v>
      </c>
      <c r="N219" s="4">
        <f t="shared" si="43"/>
        <v>0.1</v>
      </c>
    </row>
    <row r="220" spans="1:14">
      <c r="A220" t="str">
        <f t="shared" si="45"/>
        <v>almapbbdo:alp_super-link:display:awareness:todos:campo_livre</v>
      </c>
      <c r="B220" t="str">
        <f t="shared" si="46"/>
        <v>Vivo - Ads</v>
      </c>
      <c r="C220" t="str">
        <f t="shared" si="47"/>
        <v>vivo_ads:marca:as_abc_25:mms:cpm:320x50:super-link:cidp117.2.6:2</v>
      </c>
      <c r="D220" t="str">
        <f t="shared" si="48"/>
        <v>256294404</v>
      </c>
      <c r="E220" t="str">
        <f t="shared" si="49"/>
        <v>Dynamic Click</v>
      </c>
      <c r="F220" t="str">
        <f t="shared" si="50"/>
        <v>vivo_ads:marca:as_abc_25:mms:cpm:320x50:super-link:cidp117.2.6:2</v>
      </c>
      <c r="G220" t="str">
        <f t="shared" si="51"/>
        <v>452085086</v>
      </c>
      <c r="H220" t="str">
        <f t="shared" si="52"/>
        <v>Tracking</v>
      </c>
      <c r="I220">
        <f t="shared" si="53"/>
        <v>90</v>
      </c>
      <c r="J220">
        <f t="shared" si="54"/>
        <v>5</v>
      </c>
      <c r="K220" s="4">
        <f t="shared" si="55"/>
        <v>3.5000000000000001E-3</v>
      </c>
      <c r="L220">
        <f t="shared" si="44"/>
        <v>2.5000000000000001E-2</v>
      </c>
      <c r="M220" s="4">
        <f t="shared" si="42"/>
        <v>1.7500000000000002E-2</v>
      </c>
      <c r="N220" s="4">
        <f t="shared" si="43"/>
        <v>0.125</v>
      </c>
    </row>
    <row r="221" spans="1:14">
      <c r="A221" t="str">
        <f t="shared" si="45"/>
        <v>almapbbdo:alp_super-link:display:awareness:todos:campo_livre</v>
      </c>
      <c r="B221" t="str">
        <f t="shared" si="46"/>
        <v>Vivo - Ads</v>
      </c>
      <c r="C221" t="str">
        <f t="shared" si="47"/>
        <v>vivo_ads:marca:as_abc_25:mms:cpm:88x31:super-link:cidp117.2.4:2</v>
      </c>
      <c r="D221" t="str">
        <f t="shared" si="48"/>
        <v>256159495</v>
      </c>
      <c r="E221" t="str">
        <f t="shared" si="49"/>
        <v>Dynamic Click</v>
      </c>
      <c r="F221" t="str">
        <f t="shared" si="50"/>
        <v>vivo_ads:marca:as_abc_25:mms:cpm:88x31:super-link:cidp117.2.4:2</v>
      </c>
      <c r="G221" t="str">
        <f t="shared" si="51"/>
        <v>452032611</v>
      </c>
      <c r="H221" t="str">
        <f t="shared" si="52"/>
        <v>Tracking</v>
      </c>
      <c r="I221">
        <f t="shared" si="53"/>
        <v>9</v>
      </c>
      <c r="J221">
        <f t="shared" si="54"/>
        <v>2</v>
      </c>
      <c r="K221" s="4">
        <f t="shared" si="55"/>
        <v>3.5000000000000001E-3</v>
      </c>
      <c r="L221">
        <f t="shared" si="44"/>
        <v>2.5000000000000001E-2</v>
      </c>
      <c r="M221" s="4">
        <f t="shared" si="42"/>
        <v>7.0000000000000001E-3</v>
      </c>
      <c r="N221" s="4">
        <f t="shared" si="43"/>
        <v>0.05</v>
      </c>
    </row>
    <row r="222" spans="1:14">
      <c r="A222" t="str">
        <f t="shared" si="45"/>
        <v>almapbbdo:alp_super-link:display:awareness:todos:campo_livre</v>
      </c>
      <c r="B222" t="str">
        <f t="shared" si="46"/>
        <v>Vivo - Ads</v>
      </c>
      <c r="C222" t="str">
        <f t="shared" si="47"/>
        <v>vivo_ads:marca:as_abc_25:mms:cpm:920x250:super-link:cidp117.2.2:2</v>
      </c>
      <c r="D222" t="str">
        <f t="shared" si="48"/>
        <v>255843104</v>
      </c>
      <c r="E222" t="str">
        <f t="shared" si="49"/>
        <v>Dynamic Click</v>
      </c>
      <c r="F222" t="str">
        <f t="shared" si="50"/>
        <v>vivo_ads:marca:as_abc_25:mms:cpm:920x250:super-link:cidp117.2.2:2</v>
      </c>
      <c r="G222" t="str">
        <f t="shared" si="51"/>
        <v>452031378</v>
      </c>
      <c r="H222" t="str">
        <f t="shared" si="52"/>
        <v>Tracking</v>
      </c>
      <c r="I222">
        <f t="shared" si="53"/>
        <v>1978</v>
      </c>
      <c r="J222">
        <f t="shared" si="54"/>
        <v>13</v>
      </c>
      <c r="K222" s="4">
        <f t="shared" si="55"/>
        <v>3.5000000000000001E-3</v>
      </c>
      <c r="L222">
        <f t="shared" si="44"/>
        <v>2.5000000000000001E-2</v>
      </c>
      <c r="M222" s="4">
        <f t="shared" si="42"/>
        <v>4.5499999999999999E-2</v>
      </c>
      <c r="N222" s="4">
        <f t="shared" si="43"/>
        <v>0.32500000000000001</v>
      </c>
    </row>
    <row r="223" spans="1:14">
      <c r="A223">
        <f t="shared" si="45"/>
        <v>0</v>
      </c>
      <c r="B223">
        <f t="shared" si="46"/>
        <v>0</v>
      </c>
      <c r="C223">
        <f t="shared" si="47"/>
        <v>0</v>
      </c>
      <c r="D223">
        <f t="shared" si="48"/>
        <v>0</v>
      </c>
      <c r="E223" t="e">
        <f t="shared" si="49"/>
        <v>#N/A</v>
      </c>
      <c r="F223">
        <f t="shared" si="50"/>
        <v>0</v>
      </c>
      <c r="G223">
        <f t="shared" si="51"/>
        <v>0</v>
      </c>
      <c r="H223">
        <f t="shared" si="52"/>
        <v>0</v>
      </c>
      <c r="I223">
        <f t="shared" si="53"/>
        <v>0</v>
      </c>
      <c r="J223">
        <f t="shared" si="54"/>
        <v>0</v>
      </c>
      <c r="K223" s="4" t="e">
        <f t="shared" si="55"/>
        <v>#N/A</v>
      </c>
      <c r="L223" t="e">
        <f t="shared" si="44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5"/>
        <v>0</v>
      </c>
      <c r="B224">
        <f t="shared" si="46"/>
        <v>0</v>
      </c>
      <c r="C224">
        <f t="shared" si="47"/>
        <v>0</v>
      </c>
      <c r="D224">
        <f t="shared" si="48"/>
        <v>0</v>
      </c>
      <c r="E224" t="e">
        <f t="shared" si="49"/>
        <v>#N/A</v>
      </c>
      <c r="F224">
        <f t="shared" si="50"/>
        <v>0</v>
      </c>
      <c r="G224">
        <f t="shared" si="51"/>
        <v>0</v>
      </c>
      <c r="H224">
        <f t="shared" si="52"/>
        <v>0</v>
      </c>
      <c r="I224">
        <f t="shared" si="53"/>
        <v>0</v>
      </c>
      <c r="J224">
        <f t="shared" si="54"/>
        <v>0</v>
      </c>
      <c r="K224" s="4" t="e">
        <f t="shared" si="55"/>
        <v>#N/A</v>
      </c>
      <c r="L224" t="e">
        <f t="shared" si="44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5"/>
        <v>0</v>
      </c>
      <c r="B225">
        <f t="shared" si="46"/>
        <v>0</v>
      </c>
      <c r="C225">
        <f t="shared" si="47"/>
        <v>0</v>
      </c>
      <c r="D225">
        <f t="shared" si="48"/>
        <v>0</v>
      </c>
      <c r="E225" t="e">
        <f t="shared" si="49"/>
        <v>#N/A</v>
      </c>
      <c r="F225">
        <f t="shared" si="50"/>
        <v>0</v>
      </c>
      <c r="G225">
        <f t="shared" si="51"/>
        <v>0</v>
      </c>
      <c r="H225">
        <f t="shared" si="52"/>
        <v>0</v>
      </c>
      <c r="I225">
        <f t="shared" si="53"/>
        <v>0</v>
      </c>
      <c r="J225">
        <f t="shared" si="54"/>
        <v>0</v>
      </c>
      <c r="K225" s="4" t="e">
        <f t="shared" si="55"/>
        <v>#N/A</v>
      </c>
      <c r="L225" t="e">
        <f t="shared" si="44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5"/>
        <v>0</v>
      </c>
      <c r="B226">
        <f t="shared" si="46"/>
        <v>0</v>
      </c>
      <c r="C226">
        <f t="shared" si="47"/>
        <v>0</v>
      </c>
      <c r="D226">
        <f t="shared" si="48"/>
        <v>0</v>
      </c>
      <c r="E226" t="e">
        <f t="shared" si="49"/>
        <v>#N/A</v>
      </c>
      <c r="F226">
        <f t="shared" si="50"/>
        <v>0</v>
      </c>
      <c r="G226">
        <f t="shared" si="51"/>
        <v>0</v>
      </c>
      <c r="H226">
        <f t="shared" si="52"/>
        <v>0</v>
      </c>
      <c r="I226">
        <f t="shared" si="53"/>
        <v>0</v>
      </c>
      <c r="J226">
        <f t="shared" si="54"/>
        <v>0</v>
      </c>
      <c r="K226" s="4" t="e">
        <f t="shared" si="55"/>
        <v>#N/A</v>
      </c>
      <c r="L226" t="e">
        <f t="shared" si="44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5"/>
        <v>0</v>
      </c>
      <c r="B227">
        <f t="shared" si="46"/>
        <v>0</v>
      </c>
      <c r="C227">
        <f t="shared" si="47"/>
        <v>0</v>
      </c>
      <c r="D227">
        <f t="shared" si="48"/>
        <v>0</v>
      </c>
      <c r="E227" t="e">
        <f t="shared" si="49"/>
        <v>#N/A</v>
      </c>
      <c r="F227">
        <f t="shared" si="50"/>
        <v>0</v>
      </c>
      <c r="G227">
        <f t="shared" si="51"/>
        <v>0</v>
      </c>
      <c r="H227">
        <f t="shared" si="52"/>
        <v>0</v>
      </c>
      <c r="I227">
        <f t="shared" si="53"/>
        <v>0</v>
      </c>
      <c r="J227">
        <f t="shared" si="54"/>
        <v>0</v>
      </c>
      <c r="K227" s="4" t="e">
        <f t="shared" si="55"/>
        <v>#N/A</v>
      </c>
      <c r="L227" t="e">
        <f t="shared" si="44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5"/>
        <v>0</v>
      </c>
      <c r="B228">
        <f t="shared" si="46"/>
        <v>0</v>
      </c>
      <c r="C228">
        <f t="shared" si="47"/>
        <v>0</v>
      </c>
      <c r="D228">
        <f t="shared" si="48"/>
        <v>0</v>
      </c>
      <c r="E228" t="e">
        <f t="shared" si="49"/>
        <v>#N/A</v>
      </c>
      <c r="F228">
        <f t="shared" si="50"/>
        <v>0</v>
      </c>
      <c r="G228">
        <f t="shared" si="51"/>
        <v>0</v>
      </c>
      <c r="H228">
        <f t="shared" si="52"/>
        <v>0</v>
      </c>
      <c r="I228">
        <f t="shared" si="53"/>
        <v>0</v>
      </c>
      <c r="J228">
        <f t="shared" si="54"/>
        <v>0</v>
      </c>
      <c r="K228" s="4" t="e">
        <f t="shared" si="55"/>
        <v>#N/A</v>
      </c>
      <c r="L228" t="e">
        <f t="shared" si="44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5"/>
        <v>0</v>
      </c>
      <c r="B229">
        <f t="shared" si="46"/>
        <v>0</v>
      </c>
      <c r="C229">
        <f t="shared" si="47"/>
        <v>0</v>
      </c>
      <c r="D229">
        <f t="shared" si="48"/>
        <v>0</v>
      </c>
      <c r="E229" t="e">
        <f t="shared" si="49"/>
        <v>#N/A</v>
      </c>
      <c r="F229">
        <f t="shared" si="50"/>
        <v>0</v>
      </c>
      <c r="G229">
        <f t="shared" si="51"/>
        <v>0</v>
      </c>
      <c r="H229">
        <f t="shared" si="52"/>
        <v>0</v>
      </c>
      <c r="I229">
        <f t="shared" si="53"/>
        <v>0</v>
      </c>
      <c r="J229">
        <f t="shared" si="54"/>
        <v>0</v>
      </c>
      <c r="K229" s="4" t="e">
        <f t="shared" si="55"/>
        <v>#N/A</v>
      </c>
      <c r="L229" t="e">
        <f t="shared" si="44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5"/>
        <v>0</v>
      </c>
      <c r="B230">
        <f t="shared" si="46"/>
        <v>0</v>
      </c>
      <c r="C230">
        <f t="shared" si="47"/>
        <v>0</v>
      </c>
      <c r="D230">
        <f t="shared" si="48"/>
        <v>0</v>
      </c>
      <c r="E230" t="e">
        <f t="shared" si="49"/>
        <v>#N/A</v>
      </c>
      <c r="F230">
        <f t="shared" si="50"/>
        <v>0</v>
      </c>
      <c r="G230">
        <f t="shared" si="51"/>
        <v>0</v>
      </c>
      <c r="H230">
        <f t="shared" si="52"/>
        <v>0</v>
      </c>
      <c r="I230">
        <f t="shared" si="53"/>
        <v>0</v>
      </c>
      <c r="J230">
        <f t="shared" si="54"/>
        <v>0</v>
      </c>
      <c r="K230" s="4" t="e">
        <f t="shared" si="55"/>
        <v>#N/A</v>
      </c>
      <c r="L230" t="e">
        <f t="shared" si="44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5"/>
        <v>0</v>
      </c>
      <c r="B231">
        <f t="shared" si="46"/>
        <v>0</v>
      </c>
      <c r="C231">
        <f t="shared" si="47"/>
        <v>0</v>
      </c>
      <c r="D231">
        <f t="shared" si="48"/>
        <v>0</v>
      </c>
      <c r="E231" t="e">
        <f t="shared" si="49"/>
        <v>#N/A</v>
      </c>
      <c r="F231">
        <f t="shared" si="50"/>
        <v>0</v>
      </c>
      <c r="G231">
        <f t="shared" si="51"/>
        <v>0</v>
      </c>
      <c r="H231">
        <f t="shared" si="52"/>
        <v>0</v>
      </c>
      <c r="I231">
        <f t="shared" si="53"/>
        <v>0</v>
      </c>
      <c r="J231">
        <f t="shared" si="54"/>
        <v>0</v>
      </c>
      <c r="K231" s="4" t="e">
        <f t="shared" si="55"/>
        <v>#N/A</v>
      </c>
      <c r="L231" t="e">
        <f t="shared" si="44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5"/>
        <v>0</v>
      </c>
      <c r="B232">
        <f t="shared" si="46"/>
        <v>0</v>
      </c>
      <c r="C232">
        <f t="shared" si="47"/>
        <v>0</v>
      </c>
      <c r="D232">
        <f t="shared" si="48"/>
        <v>0</v>
      </c>
      <c r="E232" t="e">
        <f t="shared" si="49"/>
        <v>#N/A</v>
      </c>
      <c r="F232">
        <f t="shared" si="50"/>
        <v>0</v>
      </c>
      <c r="G232">
        <f t="shared" si="51"/>
        <v>0</v>
      </c>
      <c r="H232">
        <f t="shared" si="52"/>
        <v>0</v>
      </c>
      <c r="I232">
        <f t="shared" si="53"/>
        <v>0</v>
      </c>
      <c r="J232">
        <f t="shared" si="54"/>
        <v>0</v>
      </c>
      <c r="K232" s="4" t="e">
        <f t="shared" si="55"/>
        <v>#N/A</v>
      </c>
      <c r="L232" t="e">
        <f t="shared" si="44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5"/>
        <v>0</v>
      </c>
      <c r="B233">
        <f t="shared" si="46"/>
        <v>0</v>
      </c>
      <c r="C233">
        <f t="shared" si="47"/>
        <v>0</v>
      </c>
      <c r="D233">
        <f t="shared" si="48"/>
        <v>0</v>
      </c>
      <c r="E233" t="e">
        <f t="shared" si="49"/>
        <v>#N/A</v>
      </c>
      <c r="F233">
        <f t="shared" si="50"/>
        <v>0</v>
      </c>
      <c r="G233">
        <f t="shared" si="51"/>
        <v>0</v>
      </c>
      <c r="H233">
        <f t="shared" si="52"/>
        <v>0</v>
      </c>
      <c r="I233">
        <f t="shared" si="53"/>
        <v>0</v>
      </c>
      <c r="J233">
        <f t="shared" si="54"/>
        <v>0</v>
      </c>
      <c r="K233" s="4" t="e">
        <f t="shared" si="55"/>
        <v>#N/A</v>
      </c>
      <c r="L233" t="e">
        <f t="shared" si="44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5"/>
        <v>0</v>
      </c>
      <c r="B234">
        <f t="shared" si="46"/>
        <v>0</v>
      </c>
      <c r="C234">
        <f t="shared" si="47"/>
        <v>0</v>
      </c>
      <c r="D234">
        <f t="shared" si="48"/>
        <v>0</v>
      </c>
      <c r="E234" t="e">
        <f t="shared" si="49"/>
        <v>#N/A</v>
      </c>
      <c r="F234">
        <f t="shared" si="50"/>
        <v>0</v>
      </c>
      <c r="G234">
        <f t="shared" si="51"/>
        <v>0</v>
      </c>
      <c r="H234">
        <f t="shared" si="52"/>
        <v>0</v>
      </c>
      <c r="I234">
        <f t="shared" si="53"/>
        <v>0</v>
      </c>
      <c r="J234">
        <f t="shared" si="54"/>
        <v>0</v>
      </c>
      <c r="K234" s="4" t="e">
        <f t="shared" si="55"/>
        <v>#N/A</v>
      </c>
      <c r="L234" t="e">
        <f t="shared" si="44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5"/>
        <v>0</v>
      </c>
      <c r="B235">
        <f t="shared" si="46"/>
        <v>0</v>
      </c>
      <c r="C235">
        <f t="shared" si="47"/>
        <v>0</v>
      </c>
      <c r="D235">
        <f t="shared" si="48"/>
        <v>0</v>
      </c>
      <c r="E235" t="e">
        <f t="shared" si="49"/>
        <v>#N/A</v>
      </c>
      <c r="F235">
        <f t="shared" si="50"/>
        <v>0</v>
      </c>
      <c r="G235">
        <f t="shared" si="51"/>
        <v>0</v>
      </c>
      <c r="H235">
        <f t="shared" si="52"/>
        <v>0</v>
      </c>
      <c r="I235">
        <f t="shared" si="53"/>
        <v>0</v>
      </c>
      <c r="J235">
        <f t="shared" si="54"/>
        <v>0</v>
      </c>
      <c r="K235" s="4" t="e">
        <f t="shared" si="55"/>
        <v>#N/A</v>
      </c>
      <c r="L235" t="e">
        <f t="shared" si="44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5"/>
        <v>0</v>
      </c>
      <c r="B236">
        <f t="shared" si="46"/>
        <v>0</v>
      </c>
      <c r="C236">
        <f t="shared" si="47"/>
        <v>0</v>
      </c>
      <c r="D236">
        <f t="shared" si="48"/>
        <v>0</v>
      </c>
      <c r="E236" t="e">
        <f t="shared" si="49"/>
        <v>#N/A</v>
      </c>
      <c r="F236">
        <f t="shared" si="50"/>
        <v>0</v>
      </c>
      <c r="G236">
        <f t="shared" si="51"/>
        <v>0</v>
      </c>
      <c r="H236">
        <f t="shared" si="52"/>
        <v>0</v>
      </c>
      <c r="I236">
        <f t="shared" si="53"/>
        <v>0</v>
      </c>
      <c r="J236">
        <f t="shared" si="54"/>
        <v>0</v>
      </c>
      <c r="K236" s="4" t="e">
        <f t="shared" si="55"/>
        <v>#N/A</v>
      </c>
      <c r="L236" t="e">
        <f t="shared" ref="L236:L299" si="58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5"/>
        <v>0</v>
      </c>
      <c r="B237">
        <f t="shared" si="46"/>
        <v>0</v>
      </c>
      <c r="C237">
        <f t="shared" si="47"/>
        <v>0</v>
      </c>
      <c r="D237">
        <f t="shared" si="48"/>
        <v>0</v>
      </c>
      <c r="E237" t="e">
        <f t="shared" si="49"/>
        <v>#N/A</v>
      </c>
      <c r="F237">
        <f t="shared" si="50"/>
        <v>0</v>
      </c>
      <c r="G237">
        <f t="shared" si="51"/>
        <v>0</v>
      </c>
      <c r="H237">
        <f t="shared" si="52"/>
        <v>0</v>
      </c>
      <c r="I237">
        <f t="shared" si="53"/>
        <v>0</v>
      </c>
      <c r="J237">
        <f t="shared" si="54"/>
        <v>0</v>
      </c>
      <c r="K237" s="4" t="e">
        <f t="shared" si="55"/>
        <v>#N/A</v>
      </c>
      <c r="L237" t="e">
        <f t="shared" si="58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5"/>
        <v>0</v>
      </c>
      <c r="B238">
        <f t="shared" si="46"/>
        <v>0</v>
      </c>
      <c r="C238">
        <f t="shared" si="47"/>
        <v>0</v>
      </c>
      <c r="D238">
        <f t="shared" si="48"/>
        <v>0</v>
      </c>
      <c r="E238" t="e">
        <f t="shared" si="49"/>
        <v>#N/A</v>
      </c>
      <c r="F238">
        <f t="shared" si="50"/>
        <v>0</v>
      </c>
      <c r="G238">
        <f t="shared" si="51"/>
        <v>0</v>
      </c>
      <c r="H238">
        <f t="shared" si="52"/>
        <v>0</v>
      </c>
      <c r="I238">
        <f t="shared" si="53"/>
        <v>0</v>
      </c>
      <c r="J238">
        <f t="shared" si="54"/>
        <v>0</v>
      </c>
      <c r="K238" s="4" t="e">
        <f t="shared" si="55"/>
        <v>#N/A</v>
      </c>
      <c r="L238" t="e">
        <f t="shared" si="58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5"/>
        <v>0</v>
      </c>
      <c r="B239">
        <f t="shared" si="46"/>
        <v>0</v>
      </c>
      <c r="C239">
        <f t="shared" si="47"/>
        <v>0</v>
      </c>
      <c r="D239">
        <f t="shared" si="48"/>
        <v>0</v>
      </c>
      <c r="E239" t="e">
        <f t="shared" si="49"/>
        <v>#N/A</v>
      </c>
      <c r="F239">
        <f t="shared" si="50"/>
        <v>0</v>
      </c>
      <c r="G239">
        <f t="shared" si="51"/>
        <v>0</v>
      </c>
      <c r="H239">
        <f t="shared" si="52"/>
        <v>0</v>
      </c>
      <c r="I239">
        <f t="shared" si="53"/>
        <v>0</v>
      </c>
      <c r="J239">
        <f t="shared" si="54"/>
        <v>0</v>
      </c>
      <c r="K239" s="4" t="e">
        <f t="shared" si="55"/>
        <v>#N/A</v>
      </c>
      <c r="L239" t="e">
        <f t="shared" si="58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5"/>
        <v>0</v>
      </c>
      <c r="B240">
        <f t="shared" si="46"/>
        <v>0</v>
      </c>
      <c r="C240">
        <f t="shared" si="47"/>
        <v>0</v>
      </c>
      <c r="D240">
        <f t="shared" si="48"/>
        <v>0</v>
      </c>
      <c r="E240" t="e">
        <f t="shared" si="49"/>
        <v>#N/A</v>
      </c>
      <c r="F240">
        <f t="shared" si="50"/>
        <v>0</v>
      </c>
      <c r="G240">
        <f t="shared" si="51"/>
        <v>0</v>
      </c>
      <c r="H240">
        <f t="shared" si="52"/>
        <v>0</v>
      </c>
      <c r="I240">
        <f t="shared" si="53"/>
        <v>0</v>
      </c>
      <c r="J240">
        <f t="shared" si="54"/>
        <v>0</v>
      </c>
      <c r="K240" s="4" t="e">
        <f t="shared" si="55"/>
        <v>#N/A</v>
      </c>
      <c r="L240" t="e">
        <f t="shared" si="58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5"/>
        <v>0</v>
      </c>
      <c r="B241">
        <f t="shared" si="46"/>
        <v>0</v>
      </c>
      <c r="C241">
        <f t="shared" si="47"/>
        <v>0</v>
      </c>
      <c r="D241">
        <f t="shared" si="48"/>
        <v>0</v>
      </c>
      <c r="E241" t="e">
        <f t="shared" si="49"/>
        <v>#N/A</v>
      </c>
      <c r="F241">
        <f t="shared" si="50"/>
        <v>0</v>
      </c>
      <c r="G241">
        <f t="shared" si="51"/>
        <v>0</v>
      </c>
      <c r="H241">
        <f t="shared" si="52"/>
        <v>0</v>
      </c>
      <c r="I241">
        <f t="shared" si="53"/>
        <v>0</v>
      </c>
      <c r="J241">
        <f t="shared" si="54"/>
        <v>0</v>
      </c>
      <c r="K241" s="4" t="e">
        <f t="shared" si="55"/>
        <v>#N/A</v>
      </c>
      <c r="L241" t="e">
        <f t="shared" si="58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5"/>
        <v>0</v>
      </c>
      <c r="B242">
        <f t="shared" si="46"/>
        <v>0</v>
      </c>
      <c r="C242">
        <f t="shared" si="47"/>
        <v>0</v>
      </c>
      <c r="D242">
        <f t="shared" si="48"/>
        <v>0</v>
      </c>
      <c r="E242" t="e">
        <f t="shared" si="49"/>
        <v>#N/A</v>
      </c>
      <c r="F242">
        <f t="shared" si="50"/>
        <v>0</v>
      </c>
      <c r="G242">
        <f t="shared" si="51"/>
        <v>0</v>
      </c>
      <c r="H242">
        <f t="shared" si="52"/>
        <v>0</v>
      </c>
      <c r="I242">
        <f t="shared" si="53"/>
        <v>0</v>
      </c>
      <c r="J242">
        <f t="shared" si="54"/>
        <v>0</v>
      </c>
      <c r="K242" s="4" t="e">
        <f t="shared" si="55"/>
        <v>#N/A</v>
      </c>
      <c r="L242" t="e">
        <f t="shared" si="58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5"/>
        <v>0</v>
      </c>
      <c r="B243">
        <f t="shared" si="46"/>
        <v>0</v>
      </c>
      <c r="C243">
        <f t="shared" si="47"/>
        <v>0</v>
      </c>
      <c r="D243">
        <f t="shared" si="48"/>
        <v>0</v>
      </c>
      <c r="E243" t="e">
        <f t="shared" si="49"/>
        <v>#N/A</v>
      </c>
      <c r="F243">
        <f t="shared" si="50"/>
        <v>0</v>
      </c>
      <c r="G243">
        <f t="shared" si="51"/>
        <v>0</v>
      </c>
      <c r="H243">
        <f t="shared" si="52"/>
        <v>0</v>
      </c>
      <c r="I243">
        <f t="shared" si="53"/>
        <v>0</v>
      </c>
      <c r="J243">
        <f t="shared" si="54"/>
        <v>0</v>
      </c>
      <c r="K243" s="4" t="e">
        <f t="shared" si="55"/>
        <v>#N/A</v>
      </c>
      <c r="L243" t="e">
        <f t="shared" si="58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5"/>
        <v>0</v>
      </c>
      <c r="B244">
        <f t="shared" si="46"/>
        <v>0</v>
      </c>
      <c r="C244">
        <f t="shared" si="47"/>
        <v>0</v>
      </c>
      <c r="D244">
        <f t="shared" si="48"/>
        <v>0</v>
      </c>
      <c r="E244" t="e">
        <f t="shared" si="49"/>
        <v>#N/A</v>
      </c>
      <c r="F244">
        <f t="shared" si="50"/>
        <v>0</v>
      </c>
      <c r="G244">
        <f t="shared" si="51"/>
        <v>0</v>
      </c>
      <c r="H244">
        <f t="shared" si="52"/>
        <v>0</v>
      </c>
      <c r="I244">
        <f t="shared" si="53"/>
        <v>0</v>
      </c>
      <c r="J244">
        <f t="shared" si="54"/>
        <v>0</v>
      </c>
      <c r="K244" s="4" t="e">
        <f t="shared" si="55"/>
        <v>#N/A</v>
      </c>
      <c r="L244" t="e">
        <f t="shared" si="58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5"/>
        <v>0</v>
      </c>
      <c r="B245">
        <f t="shared" si="46"/>
        <v>0</v>
      </c>
      <c r="C245">
        <f t="shared" si="47"/>
        <v>0</v>
      </c>
      <c r="D245">
        <f t="shared" si="48"/>
        <v>0</v>
      </c>
      <c r="E245" t="e">
        <f t="shared" si="49"/>
        <v>#N/A</v>
      </c>
      <c r="F245">
        <f t="shared" si="50"/>
        <v>0</v>
      </c>
      <c r="G245">
        <f t="shared" si="51"/>
        <v>0</v>
      </c>
      <c r="H245">
        <f t="shared" si="52"/>
        <v>0</v>
      </c>
      <c r="I245">
        <f t="shared" si="53"/>
        <v>0</v>
      </c>
      <c r="J245">
        <f t="shared" si="54"/>
        <v>0</v>
      </c>
      <c r="K245" s="4" t="e">
        <f t="shared" si="55"/>
        <v>#N/A</v>
      </c>
      <c r="L245" t="e">
        <f t="shared" si="58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5"/>
        <v>0</v>
      </c>
      <c r="B246">
        <f t="shared" si="46"/>
        <v>0</v>
      </c>
      <c r="C246">
        <f t="shared" si="47"/>
        <v>0</v>
      </c>
      <c r="D246">
        <f t="shared" si="48"/>
        <v>0</v>
      </c>
      <c r="E246" t="e">
        <f t="shared" si="49"/>
        <v>#N/A</v>
      </c>
      <c r="F246">
        <f t="shared" si="50"/>
        <v>0</v>
      </c>
      <c r="G246">
        <f t="shared" si="51"/>
        <v>0</v>
      </c>
      <c r="H246">
        <f t="shared" si="52"/>
        <v>0</v>
      </c>
      <c r="I246">
        <f t="shared" si="53"/>
        <v>0</v>
      </c>
      <c r="J246">
        <f t="shared" si="54"/>
        <v>0</v>
      </c>
      <c r="K246" s="4" t="e">
        <f t="shared" si="55"/>
        <v>#N/A</v>
      </c>
      <c r="L246" t="e">
        <f t="shared" si="58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5"/>
        <v>0</v>
      </c>
      <c r="B247">
        <f t="shared" si="46"/>
        <v>0</v>
      </c>
      <c r="C247">
        <f t="shared" si="47"/>
        <v>0</v>
      </c>
      <c r="D247">
        <f t="shared" si="48"/>
        <v>0</v>
      </c>
      <c r="E247" t="e">
        <f t="shared" si="49"/>
        <v>#N/A</v>
      </c>
      <c r="F247">
        <f t="shared" si="50"/>
        <v>0</v>
      </c>
      <c r="G247">
        <f t="shared" si="51"/>
        <v>0</v>
      </c>
      <c r="H247">
        <f t="shared" si="52"/>
        <v>0</v>
      </c>
      <c r="I247">
        <f t="shared" si="53"/>
        <v>0</v>
      </c>
      <c r="J247">
        <f t="shared" si="54"/>
        <v>0</v>
      </c>
      <c r="K247" s="4" t="e">
        <f t="shared" si="55"/>
        <v>#N/A</v>
      </c>
      <c r="L247" t="e">
        <f t="shared" si="58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5"/>
        <v>0</v>
      </c>
      <c r="B248">
        <f t="shared" si="46"/>
        <v>0</v>
      </c>
      <c r="C248">
        <f t="shared" si="47"/>
        <v>0</v>
      </c>
      <c r="D248">
        <f t="shared" si="48"/>
        <v>0</v>
      </c>
      <c r="E248" t="e">
        <f t="shared" si="49"/>
        <v>#N/A</v>
      </c>
      <c r="F248">
        <f t="shared" si="50"/>
        <v>0</v>
      </c>
      <c r="G248">
        <f t="shared" si="51"/>
        <v>0</v>
      </c>
      <c r="H248">
        <f t="shared" si="52"/>
        <v>0</v>
      </c>
      <c r="I248">
        <f t="shared" si="53"/>
        <v>0</v>
      </c>
      <c r="J248">
        <f t="shared" si="54"/>
        <v>0</v>
      </c>
      <c r="K248" s="4" t="e">
        <f t="shared" si="55"/>
        <v>#N/A</v>
      </c>
      <c r="L248" t="e">
        <f t="shared" si="58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5"/>
        <v>0</v>
      </c>
      <c r="B249">
        <f t="shared" si="46"/>
        <v>0</v>
      </c>
      <c r="C249">
        <f t="shared" si="47"/>
        <v>0</v>
      </c>
      <c r="D249">
        <f t="shared" si="48"/>
        <v>0</v>
      </c>
      <c r="E249" t="e">
        <f t="shared" si="49"/>
        <v>#N/A</v>
      </c>
      <c r="F249">
        <f t="shared" si="50"/>
        <v>0</v>
      </c>
      <c r="G249">
        <f t="shared" si="51"/>
        <v>0</v>
      </c>
      <c r="H249">
        <f t="shared" si="52"/>
        <v>0</v>
      </c>
      <c r="I249">
        <f t="shared" si="53"/>
        <v>0</v>
      </c>
      <c r="J249">
        <f t="shared" si="54"/>
        <v>0</v>
      </c>
      <c r="K249" s="4" t="e">
        <f t="shared" si="55"/>
        <v>#N/A</v>
      </c>
      <c r="L249" t="e">
        <f t="shared" si="58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5"/>
        <v>0</v>
      </c>
      <c r="B250">
        <f t="shared" si="46"/>
        <v>0</v>
      </c>
      <c r="C250">
        <f t="shared" si="47"/>
        <v>0</v>
      </c>
      <c r="D250">
        <f t="shared" si="48"/>
        <v>0</v>
      </c>
      <c r="E250" t="e">
        <f t="shared" si="49"/>
        <v>#N/A</v>
      </c>
      <c r="F250">
        <f t="shared" si="50"/>
        <v>0</v>
      </c>
      <c r="G250">
        <f t="shared" si="51"/>
        <v>0</v>
      </c>
      <c r="H250">
        <f t="shared" si="52"/>
        <v>0</v>
      </c>
      <c r="I250">
        <f t="shared" si="53"/>
        <v>0</v>
      </c>
      <c r="J250">
        <f t="shared" si="54"/>
        <v>0</v>
      </c>
      <c r="K250" s="4" t="e">
        <f t="shared" si="55"/>
        <v>#N/A</v>
      </c>
      <c r="L250" t="e">
        <f t="shared" si="58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5"/>
        <v>0</v>
      </c>
      <c r="B251">
        <f t="shared" si="46"/>
        <v>0</v>
      </c>
      <c r="C251">
        <f t="shared" si="47"/>
        <v>0</v>
      </c>
      <c r="D251">
        <f t="shared" si="48"/>
        <v>0</v>
      </c>
      <c r="E251" t="e">
        <f t="shared" si="49"/>
        <v>#N/A</v>
      </c>
      <c r="F251">
        <f t="shared" si="50"/>
        <v>0</v>
      </c>
      <c r="G251">
        <f t="shared" si="51"/>
        <v>0</v>
      </c>
      <c r="H251">
        <f t="shared" si="52"/>
        <v>0</v>
      </c>
      <c r="I251">
        <f t="shared" si="53"/>
        <v>0</v>
      </c>
      <c r="J251">
        <f t="shared" si="54"/>
        <v>0</v>
      </c>
      <c r="K251" s="4" t="e">
        <f t="shared" si="55"/>
        <v>#N/A</v>
      </c>
      <c r="L251" t="e">
        <f t="shared" si="58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5"/>
        <v>0</v>
      </c>
      <c r="B252">
        <f t="shared" si="46"/>
        <v>0</v>
      </c>
      <c r="C252">
        <f t="shared" si="47"/>
        <v>0</v>
      </c>
      <c r="D252">
        <f t="shared" si="48"/>
        <v>0</v>
      </c>
      <c r="E252" t="e">
        <f t="shared" si="49"/>
        <v>#N/A</v>
      </c>
      <c r="F252">
        <f t="shared" si="50"/>
        <v>0</v>
      </c>
      <c r="G252">
        <f t="shared" si="51"/>
        <v>0</v>
      </c>
      <c r="H252">
        <f t="shared" si="52"/>
        <v>0</v>
      </c>
      <c r="I252">
        <f t="shared" si="53"/>
        <v>0</v>
      </c>
      <c r="J252">
        <f t="shared" si="54"/>
        <v>0</v>
      </c>
      <c r="K252" s="4" t="e">
        <f t="shared" si="55"/>
        <v>#N/A</v>
      </c>
      <c r="L252" t="e">
        <f t="shared" si="58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5"/>
        <v>0</v>
      </c>
      <c r="B253">
        <f t="shared" si="46"/>
        <v>0</v>
      </c>
      <c r="C253">
        <f t="shared" si="47"/>
        <v>0</v>
      </c>
      <c r="D253">
        <f t="shared" si="48"/>
        <v>0</v>
      </c>
      <c r="E253" t="e">
        <f t="shared" si="49"/>
        <v>#N/A</v>
      </c>
      <c r="F253">
        <f t="shared" si="50"/>
        <v>0</v>
      </c>
      <c r="G253">
        <f t="shared" si="51"/>
        <v>0</v>
      </c>
      <c r="H253">
        <f t="shared" si="52"/>
        <v>0</v>
      </c>
      <c r="I253">
        <f t="shared" si="53"/>
        <v>0</v>
      </c>
      <c r="J253">
        <f t="shared" si="54"/>
        <v>0</v>
      </c>
      <c r="K253" s="4" t="e">
        <f t="shared" si="55"/>
        <v>#N/A</v>
      </c>
      <c r="L253" t="e">
        <f t="shared" si="58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5"/>
        <v>0</v>
      </c>
      <c r="B254">
        <f t="shared" si="46"/>
        <v>0</v>
      </c>
      <c r="C254">
        <f t="shared" si="47"/>
        <v>0</v>
      </c>
      <c r="D254">
        <f t="shared" si="48"/>
        <v>0</v>
      </c>
      <c r="E254" t="e">
        <f t="shared" si="49"/>
        <v>#N/A</v>
      </c>
      <c r="F254">
        <f t="shared" si="50"/>
        <v>0</v>
      </c>
      <c r="G254">
        <f t="shared" si="51"/>
        <v>0</v>
      </c>
      <c r="H254">
        <f t="shared" si="52"/>
        <v>0</v>
      </c>
      <c r="I254">
        <f t="shared" si="53"/>
        <v>0</v>
      </c>
      <c r="J254">
        <f t="shared" si="54"/>
        <v>0</v>
      </c>
      <c r="K254" s="4" t="e">
        <f t="shared" si="55"/>
        <v>#N/A</v>
      </c>
      <c r="L254" t="e">
        <f t="shared" si="58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5"/>
        <v>0</v>
      </c>
      <c r="B255">
        <f t="shared" si="46"/>
        <v>0</v>
      </c>
      <c r="C255">
        <f t="shared" si="47"/>
        <v>0</v>
      </c>
      <c r="D255">
        <f t="shared" si="48"/>
        <v>0</v>
      </c>
      <c r="E255" t="e">
        <f t="shared" si="49"/>
        <v>#N/A</v>
      </c>
      <c r="F255">
        <f t="shared" si="50"/>
        <v>0</v>
      </c>
      <c r="G255">
        <f t="shared" si="51"/>
        <v>0</v>
      </c>
      <c r="H255">
        <f t="shared" si="52"/>
        <v>0</v>
      </c>
      <c r="I255">
        <f t="shared" si="53"/>
        <v>0</v>
      </c>
      <c r="J255">
        <f t="shared" si="54"/>
        <v>0</v>
      </c>
      <c r="K255" s="4" t="e">
        <f t="shared" si="55"/>
        <v>#N/A</v>
      </c>
      <c r="L255" t="e">
        <f t="shared" si="58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5"/>
        <v>0</v>
      </c>
      <c r="B256">
        <f t="shared" si="46"/>
        <v>0</v>
      </c>
      <c r="C256">
        <f t="shared" si="47"/>
        <v>0</v>
      </c>
      <c r="D256">
        <f t="shared" si="48"/>
        <v>0</v>
      </c>
      <c r="E256" t="e">
        <f t="shared" si="49"/>
        <v>#N/A</v>
      </c>
      <c r="F256">
        <f t="shared" si="50"/>
        <v>0</v>
      </c>
      <c r="G256">
        <f t="shared" si="51"/>
        <v>0</v>
      </c>
      <c r="H256">
        <f t="shared" si="52"/>
        <v>0</v>
      </c>
      <c r="I256">
        <f t="shared" si="53"/>
        <v>0</v>
      </c>
      <c r="J256">
        <f t="shared" si="54"/>
        <v>0</v>
      </c>
      <c r="K256" s="4" t="e">
        <f t="shared" si="55"/>
        <v>#N/A</v>
      </c>
      <c r="L256" t="e">
        <f t="shared" si="58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5"/>
        <v>0</v>
      </c>
      <c r="B257">
        <f t="shared" si="46"/>
        <v>0</v>
      </c>
      <c r="C257">
        <f t="shared" si="47"/>
        <v>0</v>
      </c>
      <c r="D257">
        <f t="shared" si="48"/>
        <v>0</v>
      </c>
      <c r="E257" t="e">
        <f t="shared" si="49"/>
        <v>#N/A</v>
      </c>
      <c r="F257">
        <f t="shared" si="50"/>
        <v>0</v>
      </c>
      <c r="G257">
        <f t="shared" si="51"/>
        <v>0</v>
      </c>
      <c r="H257">
        <f t="shared" si="52"/>
        <v>0</v>
      </c>
      <c r="I257">
        <f t="shared" si="53"/>
        <v>0</v>
      </c>
      <c r="J257">
        <f t="shared" si="54"/>
        <v>0</v>
      </c>
      <c r="K257" s="4" t="e">
        <f t="shared" si="55"/>
        <v>#N/A</v>
      </c>
      <c r="L257" t="e">
        <f t="shared" si="58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59">bd_campaign</f>
        <v>0</v>
      </c>
      <c r="B258">
        <f t="shared" ref="B258:B321" si="60">bd_site</f>
        <v>0</v>
      </c>
      <c r="C258">
        <f t="shared" ref="C258:C321" si="61">bd_placement</f>
        <v>0</v>
      </c>
      <c r="D258">
        <f t="shared" ref="D258:D321" si="62">bd_placementID</f>
        <v>0</v>
      </c>
      <c r="E258" t="e">
        <f t="shared" ref="E258:E321" si="63">VLOOKUP(CONCATENATE(bd_adtype,"_",bd_creativetype),tabela,2,FALSE)</f>
        <v>#N/A</v>
      </c>
      <c r="F258">
        <f t="shared" ref="F258:F321" si="64">bd_ad</f>
        <v>0</v>
      </c>
      <c r="G258">
        <f t="shared" ref="G258:G321" si="65">bd_adid</f>
        <v>0</v>
      </c>
      <c r="H258">
        <f t="shared" ref="H258:H321" si="66">bd_creativetype</f>
        <v>0</v>
      </c>
      <c r="I258">
        <f t="shared" ref="I258:I321" si="67">bd_impression</f>
        <v>0</v>
      </c>
      <c r="J258">
        <f t="shared" ref="J258:J321" si="68">bd_clicks</f>
        <v>0</v>
      </c>
      <c r="K258" s="4" t="e">
        <f t="shared" ref="K258:K321" si="69">VLOOKUP(E258,tabela,2,FALSE)</f>
        <v>#N/A</v>
      </c>
      <c r="L258" t="e">
        <f t="shared" si="58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59"/>
        <v>0</v>
      </c>
      <c r="B259">
        <f t="shared" si="60"/>
        <v>0</v>
      </c>
      <c r="C259">
        <f t="shared" si="61"/>
        <v>0</v>
      </c>
      <c r="D259">
        <f t="shared" si="62"/>
        <v>0</v>
      </c>
      <c r="E259" t="e">
        <f t="shared" si="63"/>
        <v>#N/A</v>
      </c>
      <c r="F259">
        <f t="shared" si="64"/>
        <v>0</v>
      </c>
      <c r="G259">
        <f t="shared" si="65"/>
        <v>0</v>
      </c>
      <c r="H259">
        <f t="shared" si="66"/>
        <v>0</v>
      </c>
      <c r="I259">
        <f t="shared" si="67"/>
        <v>0</v>
      </c>
      <c r="J259">
        <f t="shared" si="68"/>
        <v>0</v>
      </c>
      <c r="K259" s="4" t="e">
        <f t="shared" si="69"/>
        <v>#N/A</v>
      </c>
      <c r="L259" t="e">
        <f t="shared" si="58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59"/>
        <v>0</v>
      </c>
      <c r="B260">
        <f t="shared" si="60"/>
        <v>0</v>
      </c>
      <c r="C260">
        <f t="shared" si="61"/>
        <v>0</v>
      </c>
      <c r="D260">
        <f t="shared" si="62"/>
        <v>0</v>
      </c>
      <c r="E260" t="e">
        <f t="shared" si="63"/>
        <v>#N/A</v>
      </c>
      <c r="F260">
        <f t="shared" si="64"/>
        <v>0</v>
      </c>
      <c r="G260">
        <f t="shared" si="65"/>
        <v>0</v>
      </c>
      <c r="H260">
        <f t="shared" si="66"/>
        <v>0</v>
      </c>
      <c r="I260">
        <f t="shared" si="67"/>
        <v>0</v>
      </c>
      <c r="J260">
        <f t="shared" si="68"/>
        <v>0</v>
      </c>
      <c r="K260" s="4" t="e">
        <f t="shared" si="69"/>
        <v>#N/A</v>
      </c>
      <c r="L260" t="e">
        <f t="shared" si="58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59"/>
        <v>0</v>
      </c>
      <c r="B261">
        <f t="shared" si="60"/>
        <v>0</v>
      </c>
      <c r="C261">
        <f t="shared" si="61"/>
        <v>0</v>
      </c>
      <c r="D261">
        <f t="shared" si="62"/>
        <v>0</v>
      </c>
      <c r="E261" t="e">
        <f t="shared" si="63"/>
        <v>#N/A</v>
      </c>
      <c r="F261">
        <f t="shared" si="64"/>
        <v>0</v>
      </c>
      <c r="G261">
        <f t="shared" si="65"/>
        <v>0</v>
      </c>
      <c r="H261">
        <f t="shared" si="66"/>
        <v>0</v>
      </c>
      <c r="I261">
        <f t="shared" si="67"/>
        <v>0</v>
      </c>
      <c r="J261">
        <f t="shared" si="68"/>
        <v>0</v>
      </c>
      <c r="K261" s="4" t="e">
        <f t="shared" si="69"/>
        <v>#N/A</v>
      </c>
      <c r="L261" t="e">
        <f t="shared" si="58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59"/>
        <v>0</v>
      </c>
      <c r="B262">
        <f t="shared" si="60"/>
        <v>0</v>
      </c>
      <c r="C262">
        <f t="shared" si="61"/>
        <v>0</v>
      </c>
      <c r="D262">
        <f t="shared" si="62"/>
        <v>0</v>
      </c>
      <c r="E262" t="e">
        <f t="shared" si="63"/>
        <v>#N/A</v>
      </c>
      <c r="F262">
        <f t="shared" si="64"/>
        <v>0</v>
      </c>
      <c r="G262">
        <f t="shared" si="65"/>
        <v>0</v>
      </c>
      <c r="H262">
        <f t="shared" si="66"/>
        <v>0</v>
      </c>
      <c r="I262">
        <f t="shared" si="67"/>
        <v>0</v>
      </c>
      <c r="J262">
        <f t="shared" si="68"/>
        <v>0</v>
      </c>
      <c r="K262" s="4" t="e">
        <f t="shared" si="69"/>
        <v>#N/A</v>
      </c>
      <c r="L262" t="e">
        <f t="shared" si="58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59"/>
        <v>0</v>
      </c>
      <c r="B263">
        <f t="shared" si="60"/>
        <v>0</v>
      </c>
      <c r="C263">
        <f t="shared" si="61"/>
        <v>0</v>
      </c>
      <c r="D263">
        <f t="shared" si="62"/>
        <v>0</v>
      </c>
      <c r="E263" t="e">
        <f t="shared" si="63"/>
        <v>#N/A</v>
      </c>
      <c r="F263">
        <f t="shared" si="64"/>
        <v>0</v>
      </c>
      <c r="G263">
        <f t="shared" si="65"/>
        <v>0</v>
      </c>
      <c r="H263">
        <f t="shared" si="66"/>
        <v>0</v>
      </c>
      <c r="I263">
        <f t="shared" si="67"/>
        <v>0</v>
      </c>
      <c r="J263">
        <f t="shared" si="68"/>
        <v>0</v>
      </c>
      <c r="K263" s="4" t="e">
        <f t="shared" si="69"/>
        <v>#N/A</v>
      </c>
      <c r="L263" t="e">
        <f t="shared" si="58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59"/>
        <v>0</v>
      </c>
      <c r="B264">
        <f t="shared" si="60"/>
        <v>0</v>
      </c>
      <c r="C264">
        <f t="shared" si="61"/>
        <v>0</v>
      </c>
      <c r="D264">
        <f t="shared" si="62"/>
        <v>0</v>
      </c>
      <c r="E264" t="e">
        <f t="shared" si="63"/>
        <v>#N/A</v>
      </c>
      <c r="F264">
        <f t="shared" si="64"/>
        <v>0</v>
      </c>
      <c r="G264">
        <f t="shared" si="65"/>
        <v>0</v>
      </c>
      <c r="H264">
        <f t="shared" si="66"/>
        <v>0</v>
      </c>
      <c r="I264">
        <f t="shared" si="67"/>
        <v>0</v>
      </c>
      <c r="J264">
        <f t="shared" si="68"/>
        <v>0</v>
      </c>
      <c r="K264" s="4" t="e">
        <f t="shared" si="69"/>
        <v>#N/A</v>
      </c>
      <c r="L264" t="e">
        <f t="shared" si="58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59"/>
        <v>0</v>
      </c>
      <c r="B265">
        <f t="shared" si="60"/>
        <v>0</v>
      </c>
      <c r="C265">
        <f t="shared" si="61"/>
        <v>0</v>
      </c>
      <c r="D265">
        <f t="shared" si="62"/>
        <v>0</v>
      </c>
      <c r="E265" t="e">
        <f t="shared" si="63"/>
        <v>#N/A</v>
      </c>
      <c r="F265">
        <f t="shared" si="64"/>
        <v>0</v>
      </c>
      <c r="G265">
        <f t="shared" si="65"/>
        <v>0</v>
      </c>
      <c r="H265">
        <f t="shared" si="66"/>
        <v>0</v>
      </c>
      <c r="I265">
        <f t="shared" si="67"/>
        <v>0</v>
      </c>
      <c r="J265">
        <f t="shared" si="68"/>
        <v>0</v>
      </c>
      <c r="K265" s="4" t="e">
        <f t="shared" si="69"/>
        <v>#N/A</v>
      </c>
      <c r="L265" t="e">
        <f t="shared" si="58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59"/>
        <v>0</v>
      </c>
      <c r="B266">
        <f t="shared" si="60"/>
        <v>0</v>
      </c>
      <c r="C266">
        <f t="shared" si="61"/>
        <v>0</v>
      </c>
      <c r="D266">
        <f t="shared" si="62"/>
        <v>0</v>
      </c>
      <c r="E266" t="e">
        <f t="shared" si="63"/>
        <v>#N/A</v>
      </c>
      <c r="F266">
        <f t="shared" si="64"/>
        <v>0</v>
      </c>
      <c r="G266">
        <f t="shared" si="65"/>
        <v>0</v>
      </c>
      <c r="H266">
        <f t="shared" si="66"/>
        <v>0</v>
      </c>
      <c r="I266">
        <f t="shared" si="67"/>
        <v>0</v>
      </c>
      <c r="J266">
        <f t="shared" si="68"/>
        <v>0</v>
      </c>
      <c r="K266" s="4" t="e">
        <f t="shared" si="69"/>
        <v>#N/A</v>
      </c>
      <c r="L266" t="e">
        <f t="shared" si="58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59"/>
        <v>0</v>
      </c>
      <c r="B267">
        <f t="shared" si="60"/>
        <v>0</v>
      </c>
      <c r="C267">
        <f t="shared" si="61"/>
        <v>0</v>
      </c>
      <c r="D267">
        <f t="shared" si="62"/>
        <v>0</v>
      </c>
      <c r="E267" t="e">
        <f t="shared" si="63"/>
        <v>#N/A</v>
      </c>
      <c r="F267">
        <f t="shared" si="64"/>
        <v>0</v>
      </c>
      <c r="G267">
        <f t="shared" si="65"/>
        <v>0</v>
      </c>
      <c r="H267">
        <f t="shared" si="66"/>
        <v>0</v>
      </c>
      <c r="I267">
        <f t="shared" si="67"/>
        <v>0</v>
      </c>
      <c r="J267">
        <f t="shared" si="68"/>
        <v>0</v>
      </c>
      <c r="K267" s="4" t="e">
        <f t="shared" si="69"/>
        <v>#N/A</v>
      </c>
      <c r="L267" t="e">
        <f t="shared" si="58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59"/>
        <v>0</v>
      </c>
      <c r="B268">
        <f t="shared" si="60"/>
        <v>0</v>
      </c>
      <c r="C268">
        <f t="shared" si="61"/>
        <v>0</v>
      </c>
      <c r="D268">
        <f t="shared" si="62"/>
        <v>0</v>
      </c>
      <c r="E268" t="e">
        <f t="shared" si="63"/>
        <v>#N/A</v>
      </c>
      <c r="F268">
        <f t="shared" si="64"/>
        <v>0</v>
      </c>
      <c r="G268">
        <f t="shared" si="65"/>
        <v>0</v>
      </c>
      <c r="H268">
        <f t="shared" si="66"/>
        <v>0</v>
      </c>
      <c r="I268">
        <f t="shared" si="67"/>
        <v>0</v>
      </c>
      <c r="J268">
        <f t="shared" si="68"/>
        <v>0</v>
      </c>
      <c r="K268" s="4" t="e">
        <f t="shared" si="69"/>
        <v>#N/A</v>
      </c>
      <c r="L268" t="e">
        <f t="shared" si="58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59"/>
        <v>0</v>
      </c>
      <c r="B269">
        <f t="shared" si="60"/>
        <v>0</v>
      </c>
      <c r="C269">
        <f t="shared" si="61"/>
        <v>0</v>
      </c>
      <c r="D269">
        <f t="shared" si="62"/>
        <v>0</v>
      </c>
      <c r="E269" t="e">
        <f t="shared" si="63"/>
        <v>#N/A</v>
      </c>
      <c r="F269">
        <f t="shared" si="64"/>
        <v>0</v>
      </c>
      <c r="G269">
        <f t="shared" si="65"/>
        <v>0</v>
      </c>
      <c r="H269">
        <f t="shared" si="66"/>
        <v>0</v>
      </c>
      <c r="I269">
        <f t="shared" si="67"/>
        <v>0</v>
      </c>
      <c r="J269">
        <f t="shared" si="68"/>
        <v>0</v>
      </c>
      <c r="K269" s="4" t="e">
        <f t="shared" si="69"/>
        <v>#N/A</v>
      </c>
      <c r="L269" t="e">
        <f t="shared" si="58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59"/>
        <v>0</v>
      </c>
      <c r="B270">
        <f t="shared" si="60"/>
        <v>0</v>
      </c>
      <c r="C270">
        <f t="shared" si="61"/>
        <v>0</v>
      </c>
      <c r="D270">
        <f t="shared" si="62"/>
        <v>0</v>
      </c>
      <c r="E270" t="e">
        <f t="shared" si="63"/>
        <v>#N/A</v>
      </c>
      <c r="F270">
        <f t="shared" si="64"/>
        <v>0</v>
      </c>
      <c r="G270">
        <f t="shared" si="65"/>
        <v>0</v>
      </c>
      <c r="H270">
        <f t="shared" si="66"/>
        <v>0</v>
      </c>
      <c r="I270">
        <f t="shared" si="67"/>
        <v>0</v>
      </c>
      <c r="J270">
        <f t="shared" si="68"/>
        <v>0</v>
      </c>
      <c r="K270" s="4" t="e">
        <f t="shared" si="69"/>
        <v>#N/A</v>
      </c>
      <c r="L270" t="e">
        <f t="shared" si="58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59"/>
        <v>0</v>
      </c>
      <c r="B271">
        <f t="shared" si="60"/>
        <v>0</v>
      </c>
      <c r="C271">
        <f t="shared" si="61"/>
        <v>0</v>
      </c>
      <c r="D271">
        <f t="shared" si="62"/>
        <v>0</v>
      </c>
      <c r="E271" t="e">
        <f t="shared" si="63"/>
        <v>#N/A</v>
      </c>
      <c r="F271">
        <f t="shared" si="64"/>
        <v>0</v>
      </c>
      <c r="G271">
        <f t="shared" si="65"/>
        <v>0</v>
      </c>
      <c r="H271">
        <f t="shared" si="66"/>
        <v>0</v>
      </c>
      <c r="I271">
        <f t="shared" si="67"/>
        <v>0</v>
      </c>
      <c r="J271">
        <f t="shared" si="68"/>
        <v>0</v>
      </c>
      <c r="K271" s="4" t="e">
        <f t="shared" si="69"/>
        <v>#N/A</v>
      </c>
      <c r="L271" t="e">
        <f t="shared" si="58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59"/>
        <v>0</v>
      </c>
      <c r="B272">
        <f t="shared" si="60"/>
        <v>0</v>
      </c>
      <c r="C272">
        <f t="shared" si="61"/>
        <v>0</v>
      </c>
      <c r="D272">
        <f t="shared" si="62"/>
        <v>0</v>
      </c>
      <c r="E272" t="e">
        <f t="shared" si="63"/>
        <v>#N/A</v>
      </c>
      <c r="F272">
        <f t="shared" si="64"/>
        <v>0</v>
      </c>
      <c r="G272">
        <f t="shared" si="65"/>
        <v>0</v>
      </c>
      <c r="H272">
        <f t="shared" si="66"/>
        <v>0</v>
      </c>
      <c r="I272">
        <f t="shared" si="67"/>
        <v>0</v>
      </c>
      <c r="J272">
        <f t="shared" si="68"/>
        <v>0</v>
      </c>
      <c r="K272" s="4" t="e">
        <f t="shared" si="69"/>
        <v>#N/A</v>
      </c>
      <c r="L272" t="e">
        <f t="shared" si="58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59"/>
        <v>0</v>
      </c>
      <c r="B273">
        <f t="shared" si="60"/>
        <v>0</v>
      </c>
      <c r="C273">
        <f t="shared" si="61"/>
        <v>0</v>
      </c>
      <c r="D273">
        <f t="shared" si="62"/>
        <v>0</v>
      </c>
      <c r="E273" t="e">
        <f t="shared" si="63"/>
        <v>#N/A</v>
      </c>
      <c r="F273">
        <f t="shared" si="64"/>
        <v>0</v>
      </c>
      <c r="G273">
        <f t="shared" si="65"/>
        <v>0</v>
      </c>
      <c r="H273">
        <f t="shared" si="66"/>
        <v>0</v>
      </c>
      <c r="I273">
        <f t="shared" si="67"/>
        <v>0</v>
      </c>
      <c r="J273">
        <f t="shared" si="68"/>
        <v>0</v>
      </c>
      <c r="K273" s="4" t="e">
        <f t="shared" si="69"/>
        <v>#N/A</v>
      </c>
      <c r="L273" t="e">
        <f t="shared" si="58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59"/>
        <v>0</v>
      </c>
      <c r="B274">
        <f t="shared" si="60"/>
        <v>0</v>
      </c>
      <c r="C274">
        <f t="shared" si="61"/>
        <v>0</v>
      </c>
      <c r="D274">
        <f t="shared" si="62"/>
        <v>0</v>
      </c>
      <c r="E274" t="e">
        <f t="shared" si="63"/>
        <v>#N/A</v>
      </c>
      <c r="F274">
        <f t="shared" si="64"/>
        <v>0</v>
      </c>
      <c r="G274">
        <f t="shared" si="65"/>
        <v>0</v>
      </c>
      <c r="H274">
        <f t="shared" si="66"/>
        <v>0</v>
      </c>
      <c r="I274">
        <f t="shared" si="67"/>
        <v>0</v>
      </c>
      <c r="J274">
        <f t="shared" si="68"/>
        <v>0</v>
      </c>
      <c r="K274" s="4" t="e">
        <f t="shared" si="69"/>
        <v>#N/A</v>
      </c>
      <c r="L274" t="e">
        <f t="shared" si="58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59"/>
        <v>0</v>
      </c>
      <c r="B275">
        <f t="shared" si="60"/>
        <v>0</v>
      </c>
      <c r="C275">
        <f t="shared" si="61"/>
        <v>0</v>
      </c>
      <c r="D275">
        <f t="shared" si="62"/>
        <v>0</v>
      </c>
      <c r="E275" t="e">
        <f t="shared" si="63"/>
        <v>#N/A</v>
      </c>
      <c r="F275">
        <f t="shared" si="64"/>
        <v>0</v>
      </c>
      <c r="G275">
        <f t="shared" si="65"/>
        <v>0</v>
      </c>
      <c r="H275">
        <f t="shared" si="66"/>
        <v>0</v>
      </c>
      <c r="I275">
        <f t="shared" si="67"/>
        <v>0</v>
      </c>
      <c r="J275">
        <f t="shared" si="68"/>
        <v>0</v>
      </c>
      <c r="K275" s="4" t="e">
        <f t="shared" si="69"/>
        <v>#N/A</v>
      </c>
      <c r="L275" t="e">
        <f t="shared" si="58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59"/>
        <v>0</v>
      </c>
      <c r="B276">
        <f t="shared" si="60"/>
        <v>0</v>
      </c>
      <c r="C276">
        <f t="shared" si="61"/>
        <v>0</v>
      </c>
      <c r="D276">
        <f t="shared" si="62"/>
        <v>0</v>
      </c>
      <c r="E276" t="e">
        <f t="shared" si="63"/>
        <v>#N/A</v>
      </c>
      <c r="F276">
        <f t="shared" si="64"/>
        <v>0</v>
      </c>
      <c r="G276">
        <f t="shared" si="65"/>
        <v>0</v>
      </c>
      <c r="H276">
        <f t="shared" si="66"/>
        <v>0</v>
      </c>
      <c r="I276">
        <f t="shared" si="67"/>
        <v>0</v>
      </c>
      <c r="J276">
        <f t="shared" si="68"/>
        <v>0</v>
      </c>
      <c r="K276" s="4" t="e">
        <f t="shared" si="69"/>
        <v>#N/A</v>
      </c>
      <c r="L276" t="e">
        <f t="shared" si="58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59"/>
        <v>0</v>
      </c>
      <c r="B277">
        <f t="shared" si="60"/>
        <v>0</v>
      </c>
      <c r="C277">
        <f t="shared" si="61"/>
        <v>0</v>
      </c>
      <c r="D277">
        <f t="shared" si="62"/>
        <v>0</v>
      </c>
      <c r="E277" t="e">
        <f t="shared" si="63"/>
        <v>#N/A</v>
      </c>
      <c r="F277">
        <f t="shared" si="64"/>
        <v>0</v>
      </c>
      <c r="G277">
        <f t="shared" si="65"/>
        <v>0</v>
      </c>
      <c r="H277">
        <f t="shared" si="66"/>
        <v>0</v>
      </c>
      <c r="I277">
        <f t="shared" si="67"/>
        <v>0</v>
      </c>
      <c r="J277">
        <f t="shared" si="68"/>
        <v>0</v>
      </c>
      <c r="K277" s="4" t="e">
        <f t="shared" si="69"/>
        <v>#N/A</v>
      </c>
      <c r="L277" t="e">
        <f t="shared" si="58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59"/>
        <v>0</v>
      </c>
      <c r="B278">
        <f t="shared" si="60"/>
        <v>0</v>
      </c>
      <c r="C278">
        <f t="shared" si="61"/>
        <v>0</v>
      </c>
      <c r="D278">
        <f t="shared" si="62"/>
        <v>0</v>
      </c>
      <c r="E278" t="e">
        <f t="shared" si="63"/>
        <v>#N/A</v>
      </c>
      <c r="F278">
        <f t="shared" si="64"/>
        <v>0</v>
      </c>
      <c r="G278">
        <f t="shared" si="65"/>
        <v>0</v>
      </c>
      <c r="H278">
        <f t="shared" si="66"/>
        <v>0</v>
      </c>
      <c r="I278">
        <f t="shared" si="67"/>
        <v>0</v>
      </c>
      <c r="J278">
        <f t="shared" si="68"/>
        <v>0</v>
      </c>
      <c r="K278" s="4" t="e">
        <f t="shared" si="69"/>
        <v>#N/A</v>
      </c>
      <c r="L278" t="e">
        <f t="shared" si="58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59"/>
        <v>0</v>
      </c>
      <c r="B279">
        <f t="shared" si="60"/>
        <v>0</v>
      </c>
      <c r="C279">
        <f t="shared" si="61"/>
        <v>0</v>
      </c>
      <c r="D279">
        <f t="shared" si="62"/>
        <v>0</v>
      </c>
      <c r="E279" t="e">
        <f t="shared" si="63"/>
        <v>#N/A</v>
      </c>
      <c r="F279">
        <f t="shared" si="64"/>
        <v>0</v>
      </c>
      <c r="G279">
        <f t="shared" si="65"/>
        <v>0</v>
      </c>
      <c r="H279">
        <f t="shared" si="66"/>
        <v>0</v>
      </c>
      <c r="I279">
        <f t="shared" si="67"/>
        <v>0</v>
      </c>
      <c r="J279">
        <f t="shared" si="68"/>
        <v>0</v>
      </c>
      <c r="K279" s="4" t="e">
        <f t="shared" si="69"/>
        <v>#N/A</v>
      </c>
      <c r="L279" t="e">
        <f t="shared" si="58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59"/>
        <v>0</v>
      </c>
      <c r="B280">
        <f t="shared" si="60"/>
        <v>0</v>
      </c>
      <c r="C280">
        <f t="shared" si="61"/>
        <v>0</v>
      </c>
      <c r="D280">
        <f t="shared" si="62"/>
        <v>0</v>
      </c>
      <c r="E280" t="e">
        <f t="shared" si="63"/>
        <v>#N/A</v>
      </c>
      <c r="F280">
        <f t="shared" si="64"/>
        <v>0</v>
      </c>
      <c r="G280">
        <f t="shared" si="65"/>
        <v>0</v>
      </c>
      <c r="H280">
        <f t="shared" si="66"/>
        <v>0</v>
      </c>
      <c r="I280">
        <f t="shared" si="67"/>
        <v>0</v>
      </c>
      <c r="J280">
        <f t="shared" si="68"/>
        <v>0</v>
      </c>
      <c r="K280" s="4" t="e">
        <f t="shared" si="69"/>
        <v>#N/A</v>
      </c>
      <c r="L280" t="e">
        <f t="shared" si="58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59"/>
        <v>0</v>
      </c>
      <c r="B281">
        <f t="shared" si="60"/>
        <v>0</v>
      </c>
      <c r="C281">
        <f t="shared" si="61"/>
        <v>0</v>
      </c>
      <c r="D281">
        <f t="shared" si="62"/>
        <v>0</v>
      </c>
      <c r="E281" t="e">
        <f t="shared" si="63"/>
        <v>#N/A</v>
      </c>
      <c r="F281">
        <f t="shared" si="64"/>
        <v>0</v>
      </c>
      <c r="G281">
        <f t="shared" si="65"/>
        <v>0</v>
      </c>
      <c r="H281">
        <f t="shared" si="66"/>
        <v>0</v>
      </c>
      <c r="I281">
        <f t="shared" si="67"/>
        <v>0</v>
      </c>
      <c r="J281">
        <f t="shared" si="68"/>
        <v>0</v>
      </c>
      <c r="K281" s="4" t="e">
        <f t="shared" si="69"/>
        <v>#N/A</v>
      </c>
      <c r="L281" t="e">
        <f t="shared" si="58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59"/>
        <v>0</v>
      </c>
      <c r="B282">
        <f t="shared" si="60"/>
        <v>0</v>
      </c>
      <c r="C282">
        <f t="shared" si="61"/>
        <v>0</v>
      </c>
      <c r="D282">
        <f t="shared" si="62"/>
        <v>0</v>
      </c>
      <c r="E282" t="e">
        <f t="shared" si="63"/>
        <v>#N/A</v>
      </c>
      <c r="F282">
        <f t="shared" si="64"/>
        <v>0</v>
      </c>
      <c r="G282">
        <f t="shared" si="65"/>
        <v>0</v>
      </c>
      <c r="H282">
        <f t="shared" si="66"/>
        <v>0</v>
      </c>
      <c r="I282">
        <f t="shared" si="67"/>
        <v>0</v>
      </c>
      <c r="J282">
        <f t="shared" si="68"/>
        <v>0</v>
      </c>
      <c r="K282" s="4" t="e">
        <f t="shared" si="69"/>
        <v>#N/A</v>
      </c>
      <c r="L282" t="e">
        <f t="shared" si="58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59"/>
        <v>0</v>
      </c>
      <c r="B283">
        <f t="shared" si="60"/>
        <v>0</v>
      </c>
      <c r="C283">
        <f t="shared" si="61"/>
        <v>0</v>
      </c>
      <c r="D283">
        <f t="shared" si="62"/>
        <v>0</v>
      </c>
      <c r="E283" t="e">
        <f t="shared" si="63"/>
        <v>#N/A</v>
      </c>
      <c r="F283">
        <f t="shared" si="64"/>
        <v>0</v>
      </c>
      <c r="G283">
        <f t="shared" si="65"/>
        <v>0</v>
      </c>
      <c r="H283">
        <f t="shared" si="66"/>
        <v>0</v>
      </c>
      <c r="I283">
        <f t="shared" si="67"/>
        <v>0</v>
      </c>
      <c r="J283">
        <f t="shared" si="68"/>
        <v>0</v>
      </c>
      <c r="K283" s="4" t="e">
        <f t="shared" si="69"/>
        <v>#N/A</v>
      </c>
      <c r="L283" t="e">
        <f t="shared" si="58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59"/>
        <v>0</v>
      </c>
      <c r="B284">
        <f t="shared" si="60"/>
        <v>0</v>
      </c>
      <c r="C284">
        <f t="shared" si="61"/>
        <v>0</v>
      </c>
      <c r="D284">
        <f t="shared" si="62"/>
        <v>0</v>
      </c>
      <c r="E284" t="e">
        <f t="shared" si="63"/>
        <v>#N/A</v>
      </c>
      <c r="F284">
        <f t="shared" si="64"/>
        <v>0</v>
      </c>
      <c r="G284">
        <f t="shared" si="65"/>
        <v>0</v>
      </c>
      <c r="H284">
        <f t="shared" si="66"/>
        <v>0</v>
      </c>
      <c r="I284">
        <f t="shared" si="67"/>
        <v>0</v>
      </c>
      <c r="J284">
        <f t="shared" si="68"/>
        <v>0</v>
      </c>
      <c r="K284" s="4" t="e">
        <f t="shared" si="69"/>
        <v>#N/A</v>
      </c>
      <c r="L284" t="e">
        <f t="shared" si="58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59"/>
        <v>0</v>
      </c>
      <c r="B285">
        <f t="shared" si="60"/>
        <v>0</v>
      </c>
      <c r="C285">
        <f t="shared" si="61"/>
        <v>0</v>
      </c>
      <c r="D285">
        <f t="shared" si="62"/>
        <v>0</v>
      </c>
      <c r="E285" t="e">
        <f t="shared" si="63"/>
        <v>#N/A</v>
      </c>
      <c r="F285">
        <f t="shared" si="64"/>
        <v>0</v>
      </c>
      <c r="G285">
        <f t="shared" si="65"/>
        <v>0</v>
      </c>
      <c r="H285">
        <f t="shared" si="66"/>
        <v>0</v>
      </c>
      <c r="I285">
        <f t="shared" si="67"/>
        <v>0</v>
      </c>
      <c r="J285">
        <f t="shared" si="68"/>
        <v>0</v>
      </c>
      <c r="K285" s="4" t="e">
        <f t="shared" si="69"/>
        <v>#N/A</v>
      </c>
      <c r="L285" t="e">
        <f t="shared" si="58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59"/>
        <v>0</v>
      </c>
      <c r="B286">
        <f t="shared" si="60"/>
        <v>0</v>
      </c>
      <c r="C286">
        <f t="shared" si="61"/>
        <v>0</v>
      </c>
      <c r="D286">
        <f t="shared" si="62"/>
        <v>0</v>
      </c>
      <c r="E286" t="e">
        <f t="shared" si="63"/>
        <v>#N/A</v>
      </c>
      <c r="F286">
        <f t="shared" si="64"/>
        <v>0</v>
      </c>
      <c r="G286">
        <f t="shared" si="65"/>
        <v>0</v>
      </c>
      <c r="H286">
        <f t="shared" si="66"/>
        <v>0</v>
      </c>
      <c r="I286">
        <f t="shared" si="67"/>
        <v>0</v>
      </c>
      <c r="J286">
        <f t="shared" si="68"/>
        <v>0</v>
      </c>
      <c r="K286" s="4" t="e">
        <f t="shared" si="69"/>
        <v>#N/A</v>
      </c>
      <c r="L286" t="e">
        <f t="shared" si="58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59"/>
        <v>0</v>
      </c>
      <c r="B287">
        <f t="shared" si="60"/>
        <v>0</v>
      </c>
      <c r="C287">
        <f t="shared" si="61"/>
        <v>0</v>
      </c>
      <c r="D287">
        <f t="shared" si="62"/>
        <v>0</v>
      </c>
      <c r="E287" t="e">
        <f t="shared" si="63"/>
        <v>#N/A</v>
      </c>
      <c r="F287">
        <f t="shared" si="64"/>
        <v>0</v>
      </c>
      <c r="G287">
        <f t="shared" si="65"/>
        <v>0</v>
      </c>
      <c r="H287">
        <f t="shared" si="66"/>
        <v>0</v>
      </c>
      <c r="I287">
        <f t="shared" si="67"/>
        <v>0</v>
      </c>
      <c r="J287">
        <f t="shared" si="68"/>
        <v>0</v>
      </c>
      <c r="K287" s="4" t="e">
        <f t="shared" si="69"/>
        <v>#N/A</v>
      </c>
      <c r="L287" t="e">
        <f t="shared" si="58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59"/>
        <v>0</v>
      </c>
      <c r="B288">
        <f t="shared" si="60"/>
        <v>0</v>
      </c>
      <c r="C288">
        <f t="shared" si="61"/>
        <v>0</v>
      </c>
      <c r="D288">
        <f t="shared" si="62"/>
        <v>0</v>
      </c>
      <c r="E288" t="e">
        <f t="shared" si="63"/>
        <v>#N/A</v>
      </c>
      <c r="F288">
        <f t="shared" si="64"/>
        <v>0</v>
      </c>
      <c r="G288">
        <f t="shared" si="65"/>
        <v>0</v>
      </c>
      <c r="H288">
        <f t="shared" si="66"/>
        <v>0</v>
      </c>
      <c r="I288">
        <f t="shared" si="67"/>
        <v>0</v>
      </c>
      <c r="J288">
        <f t="shared" si="68"/>
        <v>0</v>
      </c>
      <c r="K288" s="4" t="e">
        <f t="shared" si="69"/>
        <v>#N/A</v>
      </c>
      <c r="L288" t="e">
        <f t="shared" si="58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59"/>
        <v>0</v>
      </c>
      <c r="B289">
        <f t="shared" si="60"/>
        <v>0</v>
      </c>
      <c r="C289">
        <f t="shared" si="61"/>
        <v>0</v>
      </c>
      <c r="D289">
        <f t="shared" si="62"/>
        <v>0</v>
      </c>
      <c r="E289" t="e">
        <f t="shared" si="63"/>
        <v>#N/A</v>
      </c>
      <c r="F289">
        <f t="shared" si="64"/>
        <v>0</v>
      </c>
      <c r="G289">
        <f t="shared" si="65"/>
        <v>0</v>
      </c>
      <c r="H289">
        <f t="shared" si="66"/>
        <v>0</v>
      </c>
      <c r="I289">
        <f t="shared" si="67"/>
        <v>0</v>
      </c>
      <c r="J289">
        <f t="shared" si="68"/>
        <v>0</v>
      </c>
      <c r="K289" s="4" t="e">
        <f t="shared" si="69"/>
        <v>#N/A</v>
      </c>
      <c r="L289" t="e">
        <f t="shared" si="58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59"/>
        <v>0</v>
      </c>
      <c r="B290">
        <f t="shared" si="60"/>
        <v>0</v>
      </c>
      <c r="C290">
        <f t="shared" si="61"/>
        <v>0</v>
      </c>
      <c r="D290">
        <f t="shared" si="62"/>
        <v>0</v>
      </c>
      <c r="E290" t="e">
        <f t="shared" si="63"/>
        <v>#N/A</v>
      </c>
      <c r="F290">
        <f t="shared" si="64"/>
        <v>0</v>
      </c>
      <c r="G290">
        <f t="shared" si="65"/>
        <v>0</v>
      </c>
      <c r="H290">
        <f t="shared" si="66"/>
        <v>0</v>
      </c>
      <c r="I290">
        <f t="shared" si="67"/>
        <v>0</v>
      </c>
      <c r="J290">
        <f t="shared" si="68"/>
        <v>0</v>
      </c>
      <c r="K290" s="4" t="e">
        <f t="shared" si="69"/>
        <v>#N/A</v>
      </c>
      <c r="L290" t="e">
        <f t="shared" si="58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59"/>
        <v>0</v>
      </c>
      <c r="B291">
        <f t="shared" si="60"/>
        <v>0</v>
      </c>
      <c r="C291">
        <f t="shared" si="61"/>
        <v>0</v>
      </c>
      <c r="D291">
        <f t="shared" si="62"/>
        <v>0</v>
      </c>
      <c r="E291" t="e">
        <f t="shared" si="63"/>
        <v>#N/A</v>
      </c>
      <c r="F291">
        <f t="shared" si="64"/>
        <v>0</v>
      </c>
      <c r="G291">
        <f t="shared" si="65"/>
        <v>0</v>
      </c>
      <c r="H291">
        <f t="shared" si="66"/>
        <v>0</v>
      </c>
      <c r="I291">
        <f t="shared" si="67"/>
        <v>0</v>
      </c>
      <c r="J291">
        <f t="shared" si="68"/>
        <v>0</v>
      </c>
      <c r="K291" s="4" t="e">
        <f t="shared" si="69"/>
        <v>#N/A</v>
      </c>
      <c r="L291" t="e">
        <f t="shared" si="58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59"/>
        <v>0</v>
      </c>
      <c r="B292">
        <f t="shared" si="60"/>
        <v>0</v>
      </c>
      <c r="C292">
        <f t="shared" si="61"/>
        <v>0</v>
      </c>
      <c r="D292">
        <f t="shared" si="62"/>
        <v>0</v>
      </c>
      <c r="E292" t="e">
        <f t="shared" si="63"/>
        <v>#N/A</v>
      </c>
      <c r="F292">
        <f t="shared" si="64"/>
        <v>0</v>
      </c>
      <c r="G292">
        <f t="shared" si="65"/>
        <v>0</v>
      </c>
      <c r="H292">
        <f t="shared" si="66"/>
        <v>0</v>
      </c>
      <c r="I292">
        <f t="shared" si="67"/>
        <v>0</v>
      </c>
      <c r="J292">
        <f t="shared" si="68"/>
        <v>0</v>
      </c>
      <c r="K292" s="4" t="e">
        <f t="shared" si="69"/>
        <v>#N/A</v>
      </c>
      <c r="L292" t="e">
        <f t="shared" si="58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59"/>
        <v>0</v>
      </c>
      <c r="B293">
        <f t="shared" si="60"/>
        <v>0</v>
      </c>
      <c r="C293">
        <f t="shared" si="61"/>
        <v>0</v>
      </c>
      <c r="D293">
        <f t="shared" si="62"/>
        <v>0</v>
      </c>
      <c r="E293" t="e">
        <f t="shared" si="63"/>
        <v>#N/A</v>
      </c>
      <c r="F293">
        <f t="shared" si="64"/>
        <v>0</v>
      </c>
      <c r="G293">
        <f t="shared" si="65"/>
        <v>0</v>
      </c>
      <c r="H293">
        <f t="shared" si="66"/>
        <v>0</v>
      </c>
      <c r="I293">
        <f t="shared" si="67"/>
        <v>0</v>
      </c>
      <c r="J293">
        <f t="shared" si="68"/>
        <v>0</v>
      </c>
      <c r="K293" s="4" t="e">
        <f t="shared" si="69"/>
        <v>#N/A</v>
      </c>
      <c r="L293" t="e">
        <f t="shared" si="58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59"/>
        <v>0</v>
      </c>
      <c r="B294">
        <f t="shared" si="60"/>
        <v>0</v>
      </c>
      <c r="C294">
        <f t="shared" si="61"/>
        <v>0</v>
      </c>
      <c r="D294">
        <f t="shared" si="62"/>
        <v>0</v>
      </c>
      <c r="E294" t="e">
        <f t="shared" si="63"/>
        <v>#N/A</v>
      </c>
      <c r="F294">
        <f t="shared" si="64"/>
        <v>0</v>
      </c>
      <c r="G294">
        <f t="shared" si="65"/>
        <v>0</v>
      </c>
      <c r="H294">
        <f t="shared" si="66"/>
        <v>0</v>
      </c>
      <c r="I294">
        <f t="shared" si="67"/>
        <v>0</v>
      </c>
      <c r="J294">
        <f t="shared" si="68"/>
        <v>0</v>
      </c>
      <c r="K294" s="4" t="e">
        <f t="shared" si="69"/>
        <v>#N/A</v>
      </c>
      <c r="L294" t="e">
        <f t="shared" si="58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59"/>
        <v>0</v>
      </c>
      <c r="B295">
        <f t="shared" si="60"/>
        <v>0</v>
      </c>
      <c r="C295">
        <f t="shared" si="61"/>
        <v>0</v>
      </c>
      <c r="D295">
        <f t="shared" si="62"/>
        <v>0</v>
      </c>
      <c r="E295" t="e">
        <f t="shared" si="63"/>
        <v>#N/A</v>
      </c>
      <c r="F295">
        <f t="shared" si="64"/>
        <v>0</v>
      </c>
      <c r="G295">
        <f t="shared" si="65"/>
        <v>0</v>
      </c>
      <c r="H295">
        <f t="shared" si="66"/>
        <v>0</v>
      </c>
      <c r="I295">
        <f t="shared" si="67"/>
        <v>0</v>
      </c>
      <c r="J295">
        <f t="shared" si="68"/>
        <v>0</v>
      </c>
      <c r="K295" s="4" t="e">
        <f t="shared" si="69"/>
        <v>#N/A</v>
      </c>
      <c r="L295" t="e">
        <f t="shared" si="58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59"/>
        <v>0</v>
      </c>
      <c r="B296">
        <f t="shared" si="60"/>
        <v>0</v>
      </c>
      <c r="C296">
        <f t="shared" si="61"/>
        <v>0</v>
      </c>
      <c r="D296">
        <f t="shared" si="62"/>
        <v>0</v>
      </c>
      <c r="E296" t="e">
        <f t="shared" si="63"/>
        <v>#N/A</v>
      </c>
      <c r="F296">
        <f t="shared" si="64"/>
        <v>0</v>
      </c>
      <c r="G296">
        <f t="shared" si="65"/>
        <v>0</v>
      </c>
      <c r="H296">
        <f t="shared" si="66"/>
        <v>0</v>
      </c>
      <c r="I296">
        <f t="shared" si="67"/>
        <v>0</v>
      </c>
      <c r="J296">
        <f t="shared" si="68"/>
        <v>0</v>
      </c>
      <c r="K296" s="4" t="e">
        <f t="shared" si="69"/>
        <v>#N/A</v>
      </c>
      <c r="L296" t="e">
        <f t="shared" si="58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59"/>
        <v>0</v>
      </c>
      <c r="B297">
        <f t="shared" si="60"/>
        <v>0</v>
      </c>
      <c r="C297">
        <f t="shared" si="61"/>
        <v>0</v>
      </c>
      <c r="D297">
        <f t="shared" si="62"/>
        <v>0</v>
      </c>
      <c r="E297" t="e">
        <f t="shared" si="63"/>
        <v>#N/A</v>
      </c>
      <c r="F297">
        <f t="shared" si="64"/>
        <v>0</v>
      </c>
      <c r="G297">
        <f t="shared" si="65"/>
        <v>0</v>
      </c>
      <c r="H297">
        <f t="shared" si="66"/>
        <v>0</v>
      </c>
      <c r="I297">
        <f t="shared" si="67"/>
        <v>0</v>
      </c>
      <c r="J297">
        <f t="shared" si="68"/>
        <v>0</v>
      </c>
      <c r="K297" s="4" t="e">
        <f t="shared" si="69"/>
        <v>#N/A</v>
      </c>
      <c r="L297" t="e">
        <f t="shared" si="58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59"/>
        <v>0</v>
      </c>
      <c r="B298">
        <f t="shared" si="60"/>
        <v>0</v>
      </c>
      <c r="C298">
        <f t="shared" si="61"/>
        <v>0</v>
      </c>
      <c r="D298">
        <f t="shared" si="62"/>
        <v>0</v>
      </c>
      <c r="E298" t="e">
        <f t="shared" si="63"/>
        <v>#N/A</v>
      </c>
      <c r="F298">
        <f t="shared" si="64"/>
        <v>0</v>
      </c>
      <c r="G298">
        <f t="shared" si="65"/>
        <v>0</v>
      </c>
      <c r="H298">
        <f t="shared" si="66"/>
        <v>0</v>
      </c>
      <c r="I298">
        <f t="shared" si="67"/>
        <v>0</v>
      </c>
      <c r="J298">
        <f t="shared" si="68"/>
        <v>0</v>
      </c>
      <c r="K298" s="4" t="e">
        <f t="shared" si="69"/>
        <v>#N/A</v>
      </c>
      <c r="L298" t="e">
        <f t="shared" si="58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59"/>
        <v>0</v>
      </c>
      <c r="B299">
        <f t="shared" si="60"/>
        <v>0</v>
      </c>
      <c r="C299">
        <f t="shared" si="61"/>
        <v>0</v>
      </c>
      <c r="D299">
        <f t="shared" si="62"/>
        <v>0</v>
      </c>
      <c r="E299" t="e">
        <f t="shared" si="63"/>
        <v>#N/A</v>
      </c>
      <c r="F299">
        <f t="shared" si="64"/>
        <v>0</v>
      </c>
      <c r="G299">
        <f t="shared" si="65"/>
        <v>0</v>
      </c>
      <c r="H299">
        <f t="shared" si="66"/>
        <v>0</v>
      </c>
      <c r="I299">
        <f t="shared" si="67"/>
        <v>0</v>
      </c>
      <c r="J299">
        <f t="shared" si="68"/>
        <v>0</v>
      </c>
      <c r="K299" s="4" t="e">
        <f t="shared" si="69"/>
        <v>#N/A</v>
      </c>
      <c r="L299" t="e">
        <f t="shared" si="58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59"/>
        <v>0</v>
      </c>
      <c r="B300">
        <f t="shared" si="60"/>
        <v>0</v>
      </c>
      <c r="C300">
        <f t="shared" si="61"/>
        <v>0</v>
      </c>
      <c r="D300">
        <f t="shared" si="62"/>
        <v>0</v>
      </c>
      <c r="E300" t="e">
        <f t="shared" si="63"/>
        <v>#N/A</v>
      </c>
      <c r="F300">
        <f t="shared" si="64"/>
        <v>0</v>
      </c>
      <c r="G300">
        <f t="shared" si="65"/>
        <v>0</v>
      </c>
      <c r="H300">
        <f t="shared" si="66"/>
        <v>0</v>
      </c>
      <c r="I300">
        <f t="shared" si="67"/>
        <v>0</v>
      </c>
      <c r="J300">
        <f t="shared" si="68"/>
        <v>0</v>
      </c>
      <c r="K300" s="4" t="e">
        <f t="shared" si="69"/>
        <v>#N/A</v>
      </c>
      <c r="L300" t="e">
        <f t="shared" ref="L300:L363" si="72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59"/>
        <v>0</v>
      </c>
      <c r="B301">
        <f t="shared" si="60"/>
        <v>0</v>
      </c>
      <c r="C301">
        <f t="shared" si="61"/>
        <v>0</v>
      </c>
      <c r="D301">
        <f t="shared" si="62"/>
        <v>0</v>
      </c>
      <c r="E301" t="e">
        <f t="shared" si="63"/>
        <v>#N/A</v>
      </c>
      <c r="F301">
        <f t="shared" si="64"/>
        <v>0</v>
      </c>
      <c r="G301">
        <f t="shared" si="65"/>
        <v>0</v>
      </c>
      <c r="H301">
        <f t="shared" si="66"/>
        <v>0</v>
      </c>
      <c r="I301">
        <f t="shared" si="67"/>
        <v>0</v>
      </c>
      <c r="J301">
        <f t="shared" si="68"/>
        <v>0</v>
      </c>
      <c r="K301" s="4" t="e">
        <f t="shared" si="69"/>
        <v>#N/A</v>
      </c>
      <c r="L301" t="e">
        <f t="shared" si="72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59"/>
        <v>0</v>
      </c>
      <c r="B302">
        <f t="shared" si="60"/>
        <v>0</v>
      </c>
      <c r="C302">
        <f t="shared" si="61"/>
        <v>0</v>
      </c>
      <c r="D302">
        <f t="shared" si="62"/>
        <v>0</v>
      </c>
      <c r="E302" t="e">
        <f t="shared" si="63"/>
        <v>#N/A</v>
      </c>
      <c r="F302">
        <f t="shared" si="64"/>
        <v>0</v>
      </c>
      <c r="G302">
        <f t="shared" si="65"/>
        <v>0</v>
      </c>
      <c r="H302">
        <f t="shared" si="66"/>
        <v>0</v>
      </c>
      <c r="I302">
        <f t="shared" si="67"/>
        <v>0</v>
      </c>
      <c r="J302">
        <f t="shared" si="68"/>
        <v>0</v>
      </c>
      <c r="K302" s="4" t="e">
        <f t="shared" si="69"/>
        <v>#N/A</v>
      </c>
      <c r="L302" t="e">
        <f t="shared" si="72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59"/>
        <v>0</v>
      </c>
      <c r="B303">
        <f t="shared" si="60"/>
        <v>0</v>
      </c>
      <c r="C303">
        <f t="shared" si="61"/>
        <v>0</v>
      </c>
      <c r="D303">
        <f t="shared" si="62"/>
        <v>0</v>
      </c>
      <c r="E303" t="e">
        <f t="shared" si="63"/>
        <v>#N/A</v>
      </c>
      <c r="F303">
        <f t="shared" si="64"/>
        <v>0</v>
      </c>
      <c r="G303">
        <f t="shared" si="65"/>
        <v>0</v>
      </c>
      <c r="H303">
        <f t="shared" si="66"/>
        <v>0</v>
      </c>
      <c r="I303">
        <f t="shared" si="67"/>
        <v>0</v>
      </c>
      <c r="J303">
        <f t="shared" si="68"/>
        <v>0</v>
      </c>
      <c r="K303" s="4" t="e">
        <f t="shared" si="69"/>
        <v>#N/A</v>
      </c>
      <c r="L303" t="e">
        <f t="shared" si="72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59"/>
        <v>0</v>
      </c>
      <c r="B304">
        <f t="shared" si="60"/>
        <v>0</v>
      </c>
      <c r="C304">
        <f t="shared" si="61"/>
        <v>0</v>
      </c>
      <c r="D304">
        <f t="shared" si="62"/>
        <v>0</v>
      </c>
      <c r="E304" t="e">
        <f t="shared" si="63"/>
        <v>#N/A</v>
      </c>
      <c r="F304">
        <f t="shared" si="64"/>
        <v>0</v>
      </c>
      <c r="G304">
        <f t="shared" si="65"/>
        <v>0</v>
      </c>
      <c r="H304">
        <f t="shared" si="66"/>
        <v>0</v>
      </c>
      <c r="I304">
        <f t="shared" si="67"/>
        <v>0</v>
      </c>
      <c r="J304">
        <f t="shared" si="68"/>
        <v>0</v>
      </c>
      <c r="K304" s="4" t="e">
        <f t="shared" si="69"/>
        <v>#N/A</v>
      </c>
      <c r="L304" t="e">
        <f t="shared" si="72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59"/>
        <v>0</v>
      </c>
      <c r="B305">
        <f t="shared" si="60"/>
        <v>0</v>
      </c>
      <c r="C305">
        <f t="shared" si="61"/>
        <v>0</v>
      </c>
      <c r="D305">
        <f t="shared" si="62"/>
        <v>0</v>
      </c>
      <c r="E305" t="e">
        <f t="shared" si="63"/>
        <v>#N/A</v>
      </c>
      <c r="F305">
        <f t="shared" si="64"/>
        <v>0</v>
      </c>
      <c r="G305">
        <f t="shared" si="65"/>
        <v>0</v>
      </c>
      <c r="H305">
        <f t="shared" si="66"/>
        <v>0</v>
      </c>
      <c r="I305">
        <f t="shared" si="67"/>
        <v>0</v>
      </c>
      <c r="J305">
        <f t="shared" si="68"/>
        <v>0</v>
      </c>
      <c r="K305" s="4" t="e">
        <f t="shared" si="69"/>
        <v>#N/A</v>
      </c>
      <c r="L305" t="e">
        <f t="shared" si="72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59"/>
        <v>0</v>
      </c>
      <c r="B306">
        <f t="shared" si="60"/>
        <v>0</v>
      </c>
      <c r="C306">
        <f t="shared" si="61"/>
        <v>0</v>
      </c>
      <c r="D306">
        <f t="shared" si="62"/>
        <v>0</v>
      </c>
      <c r="E306" t="e">
        <f t="shared" si="63"/>
        <v>#N/A</v>
      </c>
      <c r="F306">
        <f t="shared" si="64"/>
        <v>0</v>
      </c>
      <c r="G306">
        <f t="shared" si="65"/>
        <v>0</v>
      </c>
      <c r="H306">
        <f t="shared" si="66"/>
        <v>0</v>
      </c>
      <c r="I306">
        <f t="shared" si="67"/>
        <v>0</v>
      </c>
      <c r="J306">
        <f t="shared" si="68"/>
        <v>0</v>
      </c>
      <c r="K306" s="4" t="e">
        <f t="shared" si="69"/>
        <v>#N/A</v>
      </c>
      <c r="L306" t="e">
        <f t="shared" si="72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59"/>
        <v>0</v>
      </c>
      <c r="B307">
        <f t="shared" si="60"/>
        <v>0</v>
      </c>
      <c r="C307">
        <f t="shared" si="61"/>
        <v>0</v>
      </c>
      <c r="D307">
        <f t="shared" si="62"/>
        <v>0</v>
      </c>
      <c r="E307" t="e">
        <f t="shared" si="63"/>
        <v>#N/A</v>
      </c>
      <c r="F307">
        <f t="shared" si="64"/>
        <v>0</v>
      </c>
      <c r="G307">
        <f t="shared" si="65"/>
        <v>0</v>
      </c>
      <c r="H307">
        <f t="shared" si="66"/>
        <v>0</v>
      </c>
      <c r="I307">
        <f t="shared" si="67"/>
        <v>0</v>
      </c>
      <c r="J307">
        <f t="shared" si="68"/>
        <v>0</v>
      </c>
      <c r="K307" s="4" t="e">
        <f t="shared" si="69"/>
        <v>#N/A</v>
      </c>
      <c r="L307" t="e">
        <f t="shared" si="72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59"/>
        <v>0</v>
      </c>
      <c r="B308">
        <f t="shared" si="60"/>
        <v>0</v>
      </c>
      <c r="C308">
        <f t="shared" si="61"/>
        <v>0</v>
      </c>
      <c r="D308">
        <f t="shared" si="62"/>
        <v>0</v>
      </c>
      <c r="E308" t="e">
        <f t="shared" si="63"/>
        <v>#N/A</v>
      </c>
      <c r="F308">
        <f t="shared" si="64"/>
        <v>0</v>
      </c>
      <c r="G308">
        <f t="shared" si="65"/>
        <v>0</v>
      </c>
      <c r="H308">
        <f t="shared" si="66"/>
        <v>0</v>
      </c>
      <c r="I308">
        <f t="shared" si="67"/>
        <v>0</v>
      </c>
      <c r="J308">
        <f t="shared" si="68"/>
        <v>0</v>
      </c>
      <c r="K308" s="4" t="e">
        <f t="shared" si="69"/>
        <v>#N/A</v>
      </c>
      <c r="L308" t="e">
        <f t="shared" si="72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59"/>
        <v>0</v>
      </c>
      <c r="B309">
        <f t="shared" si="60"/>
        <v>0</v>
      </c>
      <c r="C309">
        <f t="shared" si="61"/>
        <v>0</v>
      </c>
      <c r="D309">
        <f t="shared" si="62"/>
        <v>0</v>
      </c>
      <c r="E309" t="e">
        <f t="shared" si="63"/>
        <v>#N/A</v>
      </c>
      <c r="F309">
        <f t="shared" si="64"/>
        <v>0</v>
      </c>
      <c r="G309">
        <f t="shared" si="65"/>
        <v>0</v>
      </c>
      <c r="H309">
        <f t="shared" si="66"/>
        <v>0</v>
      </c>
      <c r="I309">
        <f t="shared" si="67"/>
        <v>0</v>
      </c>
      <c r="J309">
        <f t="shared" si="68"/>
        <v>0</v>
      </c>
      <c r="K309" s="4" t="e">
        <f t="shared" si="69"/>
        <v>#N/A</v>
      </c>
      <c r="L309" t="e">
        <f t="shared" si="72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59"/>
        <v>0</v>
      </c>
      <c r="B310">
        <f t="shared" si="60"/>
        <v>0</v>
      </c>
      <c r="C310">
        <f t="shared" si="61"/>
        <v>0</v>
      </c>
      <c r="D310">
        <f t="shared" si="62"/>
        <v>0</v>
      </c>
      <c r="E310" t="e">
        <f t="shared" si="63"/>
        <v>#N/A</v>
      </c>
      <c r="F310">
        <f t="shared" si="64"/>
        <v>0</v>
      </c>
      <c r="G310">
        <f t="shared" si="65"/>
        <v>0</v>
      </c>
      <c r="H310">
        <f t="shared" si="66"/>
        <v>0</v>
      </c>
      <c r="I310">
        <f t="shared" si="67"/>
        <v>0</v>
      </c>
      <c r="J310">
        <f t="shared" si="68"/>
        <v>0</v>
      </c>
      <c r="K310" s="4" t="e">
        <f t="shared" si="69"/>
        <v>#N/A</v>
      </c>
      <c r="L310" t="e">
        <f t="shared" si="72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59"/>
        <v>0</v>
      </c>
      <c r="B311">
        <f t="shared" si="60"/>
        <v>0</v>
      </c>
      <c r="C311">
        <f t="shared" si="61"/>
        <v>0</v>
      </c>
      <c r="D311">
        <f t="shared" si="62"/>
        <v>0</v>
      </c>
      <c r="E311" t="e">
        <f t="shared" si="63"/>
        <v>#N/A</v>
      </c>
      <c r="F311">
        <f t="shared" si="64"/>
        <v>0</v>
      </c>
      <c r="G311">
        <f t="shared" si="65"/>
        <v>0</v>
      </c>
      <c r="H311">
        <f t="shared" si="66"/>
        <v>0</v>
      </c>
      <c r="I311">
        <f t="shared" si="67"/>
        <v>0</v>
      </c>
      <c r="J311">
        <f t="shared" si="68"/>
        <v>0</v>
      </c>
      <c r="K311" s="4" t="e">
        <f t="shared" si="69"/>
        <v>#N/A</v>
      </c>
      <c r="L311" t="e">
        <f t="shared" si="72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59"/>
        <v>0</v>
      </c>
      <c r="B312">
        <f t="shared" si="60"/>
        <v>0</v>
      </c>
      <c r="C312">
        <f t="shared" si="61"/>
        <v>0</v>
      </c>
      <c r="D312">
        <f t="shared" si="62"/>
        <v>0</v>
      </c>
      <c r="E312" t="e">
        <f t="shared" si="63"/>
        <v>#N/A</v>
      </c>
      <c r="F312">
        <f t="shared" si="64"/>
        <v>0</v>
      </c>
      <c r="G312">
        <f t="shared" si="65"/>
        <v>0</v>
      </c>
      <c r="H312">
        <f t="shared" si="66"/>
        <v>0</v>
      </c>
      <c r="I312">
        <f t="shared" si="67"/>
        <v>0</v>
      </c>
      <c r="J312">
        <f t="shared" si="68"/>
        <v>0</v>
      </c>
      <c r="K312" s="4" t="e">
        <f t="shared" si="69"/>
        <v>#N/A</v>
      </c>
      <c r="L312" t="e">
        <f t="shared" si="72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59"/>
        <v>0</v>
      </c>
      <c r="B313">
        <f t="shared" si="60"/>
        <v>0</v>
      </c>
      <c r="C313">
        <f t="shared" si="61"/>
        <v>0</v>
      </c>
      <c r="D313">
        <f t="shared" si="62"/>
        <v>0</v>
      </c>
      <c r="E313" t="e">
        <f t="shared" si="63"/>
        <v>#N/A</v>
      </c>
      <c r="F313">
        <f t="shared" si="64"/>
        <v>0</v>
      </c>
      <c r="G313">
        <f t="shared" si="65"/>
        <v>0</v>
      </c>
      <c r="H313">
        <f t="shared" si="66"/>
        <v>0</v>
      </c>
      <c r="I313">
        <f t="shared" si="67"/>
        <v>0</v>
      </c>
      <c r="J313">
        <f t="shared" si="68"/>
        <v>0</v>
      </c>
      <c r="K313" s="4" t="e">
        <f t="shared" si="69"/>
        <v>#N/A</v>
      </c>
      <c r="L313" t="e">
        <f t="shared" si="72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59"/>
        <v>0</v>
      </c>
      <c r="B314">
        <f t="shared" si="60"/>
        <v>0</v>
      </c>
      <c r="C314">
        <f t="shared" si="61"/>
        <v>0</v>
      </c>
      <c r="D314">
        <f t="shared" si="62"/>
        <v>0</v>
      </c>
      <c r="E314" t="e">
        <f t="shared" si="63"/>
        <v>#N/A</v>
      </c>
      <c r="F314">
        <f t="shared" si="64"/>
        <v>0</v>
      </c>
      <c r="G314">
        <f t="shared" si="65"/>
        <v>0</v>
      </c>
      <c r="H314">
        <f t="shared" si="66"/>
        <v>0</v>
      </c>
      <c r="I314">
        <f t="shared" si="67"/>
        <v>0</v>
      </c>
      <c r="J314">
        <f t="shared" si="68"/>
        <v>0</v>
      </c>
      <c r="K314" s="4" t="e">
        <f t="shared" si="69"/>
        <v>#N/A</v>
      </c>
      <c r="L314" t="e">
        <f t="shared" si="72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59"/>
        <v>0</v>
      </c>
      <c r="B315">
        <f t="shared" si="60"/>
        <v>0</v>
      </c>
      <c r="C315">
        <f t="shared" si="61"/>
        <v>0</v>
      </c>
      <c r="D315">
        <f t="shared" si="62"/>
        <v>0</v>
      </c>
      <c r="E315" t="e">
        <f t="shared" si="63"/>
        <v>#N/A</v>
      </c>
      <c r="F315">
        <f t="shared" si="64"/>
        <v>0</v>
      </c>
      <c r="G315">
        <f t="shared" si="65"/>
        <v>0</v>
      </c>
      <c r="H315">
        <f t="shared" si="66"/>
        <v>0</v>
      </c>
      <c r="I315">
        <f t="shared" si="67"/>
        <v>0</v>
      </c>
      <c r="J315">
        <f t="shared" si="68"/>
        <v>0</v>
      </c>
      <c r="K315" s="4" t="e">
        <f t="shared" si="69"/>
        <v>#N/A</v>
      </c>
      <c r="L315" t="e">
        <f t="shared" si="72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59"/>
        <v>0</v>
      </c>
      <c r="B316">
        <f t="shared" si="60"/>
        <v>0</v>
      </c>
      <c r="C316">
        <f t="shared" si="61"/>
        <v>0</v>
      </c>
      <c r="D316">
        <f t="shared" si="62"/>
        <v>0</v>
      </c>
      <c r="E316" t="e">
        <f t="shared" si="63"/>
        <v>#N/A</v>
      </c>
      <c r="F316">
        <f t="shared" si="64"/>
        <v>0</v>
      </c>
      <c r="G316">
        <f t="shared" si="65"/>
        <v>0</v>
      </c>
      <c r="H316">
        <f t="shared" si="66"/>
        <v>0</v>
      </c>
      <c r="I316">
        <f t="shared" si="67"/>
        <v>0</v>
      </c>
      <c r="J316">
        <f t="shared" si="68"/>
        <v>0</v>
      </c>
      <c r="K316" s="4" t="e">
        <f t="shared" si="69"/>
        <v>#N/A</v>
      </c>
      <c r="L316" t="e">
        <f t="shared" si="72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59"/>
        <v>0</v>
      </c>
      <c r="B317">
        <f t="shared" si="60"/>
        <v>0</v>
      </c>
      <c r="C317">
        <f t="shared" si="61"/>
        <v>0</v>
      </c>
      <c r="D317">
        <f t="shared" si="62"/>
        <v>0</v>
      </c>
      <c r="E317" t="e">
        <f t="shared" si="63"/>
        <v>#N/A</v>
      </c>
      <c r="F317">
        <f t="shared" si="64"/>
        <v>0</v>
      </c>
      <c r="G317">
        <f t="shared" si="65"/>
        <v>0</v>
      </c>
      <c r="H317">
        <f t="shared" si="66"/>
        <v>0</v>
      </c>
      <c r="I317">
        <f t="shared" si="67"/>
        <v>0</v>
      </c>
      <c r="J317">
        <f t="shared" si="68"/>
        <v>0</v>
      </c>
      <c r="K317" s="4" t="e">
        <f t="shared" si="69"/>
        <v>#N/A</v>
      </c>
      <c r="L317" t="e">
        <f t="shared" si="72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59"/>
        <v>0</v>
      </c>
      <c r="B318">
        <f t="shared" si="60"/>
        <v>0</v>
      </c>
      <c r="C318">
        <f t="shared" si="61"/>
        <v>0</v>
      </c>
      <c r="D318">
        <f t="shared" si="62"/>
        <v>0</v>
      </c>
      <c r="E318" t="e">
        <f t="shared" si="63"/>
        <v>#N/A</v>
      </c>
      <c r="F318">
        <f t="shared" si="64"/>
        <v>0</v>
      </c>
      <c r="G318">
        <f t="shared" si="65"/>
        <v>0</v>
      </c>
      <c r="H318">
        <f t="shared" si="66"/>
        <v>0</v>
      </c>
      <c r="I318">
        <f t="shared" si="67"/>
        <v>0</v>
      </c>
      <c r="J318">
        <f t="shared" si="68"/>
        <v>0</v>
      </c>
      <c r="K318" s="4" t="e">
        <f t="shared" si="69"/>
        <v>#N/A</v>
      </c>
      <c r="L318" t="e">
        <f t="shared" si="72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59"/>
        <v>0</v>
      </c>
      <c r="B319">
        <f t="shared" si="60"/>
        <v>0</v>
      </c>
      <c r="C319">
        <f t="shared" si="61"/>
        <v>0</v>
      </c>
      <c r="D319">
        <f t="shared" si="62"/>
        <v>0</v>
      </c>
      <c r="E319" t="e">
        <f t="shared" si="63"/>
        <v>#N/A</v>
      </c>
      <c r="F319">
        <f t="shared" si="64"/>
        <v>0</v>
      </c>
      <c r="G319">
        <f t="shared" si="65"/>
        <v>0</v>
      </c>
      <c r="H319">
        <f t="shared" si="66"/>
        <v>0</v>
      </c>
      <c r="I319">
        <f t="shared" si="67"/>
        <v>0</v>
      </c>
      <c r="J319">
        <f t="shared" si="68"/>
        <v>0</v>
      </c>
      <c r="K319" s="4" t="e">
        <f t="shared" si="69"/>
        <v>#N/A</v>
      </c>
      <c r="L319" t="e">
        <f t="shared" si="72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59"/>
        <v>0</v>
      </c>
      <c r="B320">
        <f t="shared" si="60"/>
        <v>0</v>
      </c>
      <c r="C320">
        <f t="shared" si="61"/>
        <v>0</v>
      </c>
      <c r="D320">
        <f t="shared" si="62"/>
        <v>0</v>
      </c>
      <c r="E320" t="e">
        <f t="shared" si="63"/>
        <v>#N/A</v>
      </c>
      <c r="F320">
        <f t="shared" si="64"/>
        <v>0</v>
      </c>
      <c r="G320">
        <f t="shared" si="65"/>
        <v>0</v>
      </c>
      <c r="H320">
        <f t="shared" si="66"/>
        <v>0</v>
      </c>
      <c r="I320">
        <f t="shared" si="67"/>
        <v>0</v>
      </c>
      <c r="J320">
        <f t="shared" si="68"/>
        <v>0</v>
      </c>
      <c r="K320" s="4" t="e">
        <f t="shared" si="69"/>
        <v>#N/A</v>
      </c>
      <c r="L320" t="e">
        <f t="shared" si="72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59"/>
        <v>0</v>
      </c>
      <c r="B321">
        <f t="shared" si="60"/>
        <v>0</v>
      </c>
      <c r="C321">
        <f t="shared" si="61"/>
        <v>0</v>
      </c>
      <c r="D321">
        <f t="shared" si="62"/>
        <v>0</v>
      </c>
      <c r="E321" t="e">
        <f t="shared" si="63"/>
        <v>#N/A</v>
      </c>
      <c r="F321">
        <f t="shared" si="64"/>
        <v>0</v>
      </c>
      <c r="G321">
        <f t="shared" si="65"/>
        <v>0</v>
      </c>
      <c r="H321">
        <f t="shared" si="66"/>
        <v>0</v>
      </c>
      <c r="I321">
        <f t="shared" si="67"/>
        <v>0</v>
      </c>
      <c r="J321">
        <f t="shared" si="68"/>
        <v>0</v>
      </c>
      <c r="K321" s="4" t="e">
        <f t="shared" si="69"/>
        <v>#N/A</v>
      </c>
      <c r="L321" t="e">
        <f t="shared" si="72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3">bd_campaign</f>
        <v>0</v>
      </c>
      <c r="B322">
        <f t="shared" ref="B322:B385" si="74">bd_site</f>
        <v>0</v>
      </c>
      <c r="C322">
        <f t="shared" ref="C322:C385" si="75">bd_placement</f>
        <v>0</v>
      </c>
      <c r="D322">
        <f t="shared" ref="D322:D385" si="76">bd_placementID</f>
        <v>0</v>
      </c>
      <c r="E322" t="e">
        <f t="shared" ref="E322:E385" si="77">VLOOKUP(CONCATENATE(bd_adtype,"_",bd_creativetype),tabela,2,FALSE)</f>
        <v>#N/A</v>
      </c>
      <c r="F322">
        <f t="shared" ref="F322:F385" si="78">bd_ad</f>
        <v>0</v>
      </c>
      <c r="G322">
        <f t="shared" ref="G322:G385" si="79">bd_adid</f>
        <v>0</v>
      </c>
      <c r="H322">
        <f t="shared" ref="H322:H385" si="80">bd_creativetype</f>
        <v>0</v>
      </c>
      <c r="I322">
        <f t="shared" ref="I322:I385" si="81">bd_impression</f>
        <v>0</v>
      </c>
      <c r="J322">
        <f t="shared" ref="J322:J385" si="82">bd_clicks</f>
        <v>0</v>
      </c>
      <c r="K322" s="4" t="e">
        <f t="shared" ref="K322:K385" si="83">VLOOKUP(E322,tabela,2,FALSE)</f>
        <v>#N/A</v>
      </c>
      <c r="L322" t="e">
        <f t="shared" si="72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3"/>
        <v>0</v>
      </c>
      <c r="B323">
        <f t="shared" si="74"/>
        <v>0</v>
      </c>
      <c r="C323">
        <f t="shared" si="75"/>
        <v>0</v>
      </c>
      <c r="D323">
        <f t="shared" si="76"/>
        <v>0</v>
      </c>
      <c r="E323" t="e">
        <f t="shared" si="77"/>
        <v>#N/A</v>
      </c>
      <c r="F323">
        <f t="shared" si="78"/>
        <v>0</v>
      </c>
      <c r="G323">
        <f t="shared" si="79"/>
        <v>0</v>
      </c>
      <c r="H323">
        <f t="shared" si="80"/>
        <v>0</v>
      </c>
      <c r="I323">
        <f t="shared" si="81"/>
        <v>0</v>
      </c>
      <c r="J323">
        <f t="shared" si="82"/>
        <v>0</v>
      </c>
      <c r="K323" s="4" t="e">
        <f t="shared" si="83"/>
        <v>#N/A</v>
      </c>
      <c r="L323" t="e">
        <f t="shared" si="72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3"/>
        <v>0</v>
      </c>
      <c r="B324">
        <f t="shared" si="74"/>
        <v>0</v>
      </c>
      <c r="C324">
        <f t="shared" si="75"/>
        <v>0</v>
      </c>
      <c r="D324">
        <f t="shared" si="76"/>
        <v>0</v>
      </c>
      <c r="E324" t="e">
        <f t="shared" si="77"/>
        <v>#N/A</v>
      </c>
      <c r="F324">
        <f t="shared" si="78"/>
        <v>0</v>
      </c>
      <c r="G324">
        <f t="shared" si="79"/>
        <v>0</v>
      </c>
      <c r="H324">
        <f t="shared" si="80"/>
        <v>0</v>
      </c>
      <c r="I324">
        <f t="shared" si="81"/>
        <v>0</v>
      </c>
      <c r="J324">
        <f t="shared" si="82"/>
        <v>0</v>
      </c>
      <c r="K324" s="4" t="e">
        <f t="shared" si="83"/>
        <v>#N/A</v>
      </c>
      <c r="L324" t="e">
        <f t="shared" si="72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3"/>
        <v>0</v>
      </c>
      <c r="B325">
        <f t="shared" si="74"/>
        <v>0</v>
      </c>
      <c r="C325">
        <f t="shared" si="75"/>
        <v>0</v>
      </c>
      <c r="D325">
        <f t="shared" si="76"/>
        <v>0</v>
      </c>
      <c r="E325" t="e">
        <f t="shared" si="77"/>
        <v>#N/A</v>
      </c>
      <c r="F325">
        <f t="shared" si="78"/>
        <v>0</v>
      </c>
      <c r="G325">
        <f t="shared" si="79"/>
        <v>0</v>
      </c>
      <c r="H325">
        <f t="shared" si="80"/>
        <v>0</v>
      </c>
      <c r="I325">
        <f t="shared" si="81"/>
        <v>0</v>
      </c>
      <c r="J325">
        <f t="shared" si="82"/>
        <v>0</v>
      </c>
      <c r="K325" s="4" t="e">
        <f t="shared" si="83"/>
        <v>#N/A</v>
      </c>
      <c r="L325" t="e">
        <f t="shared" si="72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3"/>
        <v>0</v>
      </c>
      <c r="B326">
        <f t="shared" si="74"/>
        <v>0</v>
      </c>
      <c r="C326">
        <f t="shared" si="75"/>
        <v>0</v>
      </c>
      <c r="D326">
        <f t="shared" si="76"/>
        <v>0</v>
      </c>
      <c r="E326" t="e">
        <f t="shared" si="77"/>
        <v>#N/A</v>
      </c>
      <c r="F326">
        <f t="shared" si="78"/>
        <v>0</v>
      </c>
      <c r="G326">
        <f t="shared" si="79"/>
        <v>0</v>
      </c>
      <c r="H326">
        <f t="shared" si="80"/>
        <v>0</v>
      </c>
      <c r="I326">
        <f t="shared" si="81"/>
        <v>0</v>
      </c>
      <c r="J326">
        <f t="shared" si="82"/>
        <v>0</v>
      </c>
      <c r="K326" s="4" t="e">
        <f t="shared" si="83"/>
        <v>#N/A</v>
      </c>
      <c r="L326" t="e">
        <f t="shared" si="72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3"/>
        <v>0</v>
      </c>
      <c r="B327">
        <f t="shared" si="74"/>
        <v>0</v>
      </c>
      <c r="C327">
        <f t="shared" si="75"/>
        <v>0</v>
      </c>
      <c r="D327">
        <f t="shared" si="76"/>
        <v>0</v>
      </c>
      <c r="E327" t="e">
        <f t="shared" si="77"/>
        <v>#N/A</v>
      </c>
      <c r="F327">
        <f t="shared" si="78"/>
        <v>0</v>
      </c>
      <c r="G327">
        <f t="shared" si="79"/>
        <v>0</v>
      </c>
      <c r="H327">
        <f t="shared" si="80"/>
        <v>0</v>
      </c>
      <c r="I327">
        <f t="shared" si="81"/>
        <v>0</v>
      </c>
      <c r="J327">
        <f t="shared" si="82"/>
        <v>0</v>
      </c>
      <c r="K327" s="4" t="e">
        <f t="shared" si="83"/>
        <v>#N/A</v>
      </c>
      <c r="L327" t="e">
        <f t="shared" si="72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3"/>
        <v>0</v>
      </c>
      <c r="B328">
        <f t="shared" si="74"/>
        <v>0</v>
      </c>
      <c r="C328">
        <f t="shared" si="75"/>
        <v>0</v>
      </c>
      <c r="D328">
        <f t="shared" si="76"/>
        <v>0</v>
      </c>
      <c r="E328" t="e">
        <f t="shared" si="77"/>
        <v>#N/A</v>
      </c>
      <c r="F328">
        <f t="shared" si="78"/>
        <v>0</v>
      </c>
      <c r="G328">
        <f t="shared" si="79"/>
        <v>0</v>
      </c>
      <c r="H328">
        <f t="shared" si="80"/>
        <v>0</v>
      </c>
      <c r="I328">
        <f t="shared" si="81"/>
        <v>0</v>
      </c>
      <c r="J328">
        <f t="shared" si="82"/>
        <v>0</v>
      </c>
      <c r="K328" s="4" t="e">
        <f t="shared" si="83"/>
        <v>#N/A</v>
      </c>
      <c r="L328" t="e">
        <f t="shared" si="72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3"/>
        <v>0</v>
      </c>
      <c r="B329">
        <f t="shared" si="74"/>
        <v>0</v>
      </c>
      <c r="C329">
        <f t="shared" si="75"/>
        <v>0</v>
      </c>
      <c r="D329">
        <f t="shared" si="76"/>
        <v>0</v>
      </c>
      <c r="E329" t="e">
        <f t="shared" si="77"/>
        <v>#N/A</v>
      </c>
      <c r="F329">
        <f t="shared" si="78"/>
        <v>0</v>
      </c>
      <c r="G329">
        <f t="shared" si="79"/>
        <v>0</v>
      </c>
      <c r="H329">
        <f t="shared" si="80"/>
        <v>0</v>
      </c>
      <c r="I329">
        <f t="shared" si="81"/>
        <v>0</v>
      </c>
      <c r="J329">
        <f t="shared" si="82"/>
        <v>0</v>
      </c>
      <c r="K329" s="4" t="e">
        <f t="shared" si="83"/>
        <v>#N/A</v>
      </c>
      <c r="L329" t="e">
        <f t="shared" si="72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3"/>
        <v>0</v>
      </c>
      <c r="B330">
        <f t="shared" si="74"/>
        <v>0</v>
      </c>
      <c r="C330">
        <f t="shared" si="75"/>
        <v>0</v>
      </c>
      <c r="D330">
        <f t="shared" si="76"/>
        <v>0</v>
      </c>
      <c r="E330" t="e">
        <f t="shared" si="77"/>
        <v>#N/A</v>
      </c>
      <c r="F330">
        <f t="shared" si="78"/>
        <v>0</v>
      </c>
      <c r="G330">
        <f t="shared" si="79"/>
        <v>0</v>
      </c>
      <c r="H330">
        <f t="shared" si="80"/>
        <v>0</v>
      </c>
      <c r="I330">
        <f t="shared" si="81"/>
        <v>0</v>
      </c>
      <c r="J330">
        <f t="shared" si="82"/>
        <v>0</v>
      </c>
      <c r="K330" s="4" t="e">
        <f t="shared" si="83"/>
        <v>#N/A</v>
      </c>
      <c r="L330" t="e">
        <f t="shared" si="72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3"/>
        <v>0</v>
      </c>
      <c r="B331">
        <f t="shared" si="74"/>
        <v>0</v>
      </c>
      <c r="C331">
        <f t="shared" si="75"/>
        <v>0</v>
      </c>
      <c r="D331">
        <f t="shared" si="76"/>
        <v>0</v>
      </c>
      <c r="E331" t="e">
        <f t="shared" si="77"/>
        <v>#N/A</v>
      </c>
      <c r="F331">
        <f t="shared" si="78"/>
        <v>0</v>
      </c>
      <c r="G331">
        <f t="shared" si="79"/>
        <v>0</v>
      </c>
      <c r="H331">
        <f t="shared" si="80"/>
        <v>0</v>
      </c>
      <c r="I331">
        <f t="shared" si="81"/>
        <v>0</v>
      </c>
      <c r="J331">
        <f t="shared" si="82"/>
        <v>0</v>
      </c>
      <c r="K331" s="4" t="e">
        <f t="shared" si="83"/>
        <v>#N/A</v>
      </c>
      <c r="L331" t="e">
        <f t="shared" si="72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3"/>
        <v>0</v>
      </c>
      <c r="B332">
        <f t="shared" si="74"/>
        <v>0</v>
      </c>
      <c r="C332">
        <f t="shared" si="75"/>
        <v>0</v>
      </c>
      <c r="D332">
        <f t="shared" si="76"/>
        <v>0</v>
      </c>
      <c r="E332" t="e">
        <f t="shared" si="77"/>
        <v>#N/A</v>
      </c>
      <c r="F332">
        <f t="shared" si="78"/>
        <v>0</v>
      </c>
      <c r="G332">
        <f t="shared" si="79"/>
        <v>0</v>
      </c>
      <c r="H332">
        <f t="shared" si="80"/>
        <v>0</v>
      </c>
      <c r="I332">
        <f t="shared" si="81"/>
        <v>0</v>
      </c>
      <c r="J332">
        <f t="shared" si="82"/>
        <v>0</v>
      </c>
      <c r="K332" s="4" t="e">
        <f t="shared" si="83"/>
        <v>#N/A</v>
      </c>
      <c r="L332" t="e">
        <f t="shared" si="72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3"/>
        <v>0</v>
      </c>
      <c r="B333">
        <f t="shared" si="74"/>
        <v>0</v>
      </c>
      <c r="C333">
        <f t="shared" si="75"/>
        <v>0</v>
      </c>
      <c r="D333">
        <f t="shared" si="76"/>
        <v>0</v>
      </c>
      <c r="E333" t="e">
        <f t="shared" si="77"/>
        <v>#N/A</v>
      </c>
      <c r="F333">
        <f t="shared" si="78"/>
        <v>0</v>
      </c>
      <c r="G333">
        <f t="shared" si="79"/>
        <v>0</v>
      </c>
      <c r="H333">
        <f t="shared" si="80"/>
        <v>0</v>
      </c>
      <c r="I333">
        <f t="shared" si="81"/>
        <v>0</v>
      </c>
      <c r="J333">
        <f t="shared" si="82"/>
        <v>0</v>
      </c>
      <c r="K333" s="4" t="e">
        <f t="shared" si="83"/>
        <v>#N/A</v>
      </c>
      <c r="L333" t="e">
        <f t="shared" si="72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3"/>
        <v>0</v>
      </c>
      <c r="B334">
        <f t="shared" si="74"/>
        <v>0</v>
      </c>
      <c r="C334">
        <f t="shared" si="75"/>
        <v>0</v>
      </c>
      <c r="D334">
        <f t="shared" si="76"/>
        <v>0</v>
      </c>
      <c r="E334" t="e">
        <f t="shared" si="77"/>
        <v>#N/A</v>
      </c>
      <c r="F334">
        <f t="shared" si="78"/>
        <v>0</v>
      </c>
      <c r="G334">
        <f t="shared" si="79"/>
        <v>0</v>
      </c>
      <c r="H334">
        <f t="shared" si="80"/>
        <v>0</v>
      </c>
      <c r="I334">
        <f t="shared" si="81"/>
        <v>0</v>
      </c>
      <c r="J334">
        <f t="shared" si="82"/>
        <v>0</v>
      </c>
      <c r="K334" s="4" t="e">
        <f t="shared" si="83"/>
        <v>#N/A</v>
      </c>
      <c r="L334" t="e">
        <f t="shared" si="72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3"/>
        <v>0</v>
      </c>
      <c r="B335">
        <f t="shared" si="74"/>
        <v>0</v>
      </c>
      <c r="C335">
        <f t="shared" si="75"/>
        <v>0</v>
      </c>
      <c r="D335">
        <f t="shared" si="76"/>
        <v>0</v>
      </c>
      <c r="E335" t="e">
        <f t="shared" si="77"/>
        <v>#N/A</v>
      </c>
      <c r="F335">
        <f t="shared" si="78"/>
        <v>0</v>
      </c>
      <c r="G335">
        <f t="shared" si="79"/>
        <v>0</v>
      </c>
      <c r="H335">
        <f t="shared" si="80"/>
        <v>0</v>
      </c>
      <c r="I335">
        <f t="shared" si="81"/>
        <v>0</v>
      </c>
      <c r="J335">
        <f t="shared" si="82"/>
        <v>0</v>
      </c>
      <c r="K335" s="4" t="e">
        <f t="shared" si="83"/>
        <v>#N/A</v>
      </c>
      <c r="L335" t="e">
        <f t="shared" si="72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3"/>
        <v>0</v>
      </c>
      <c r="B336">
        <f t="shared" si="74"/>
        <v>0</v>
      </c>
      <c r="C336">
        <f t="shared" si="75"/>
        <v>0</v>
      </c>
      <c r="D336">
        <f t="shared" si="76"/>
        <v>0</v>
      </c>
      <c r="E336" t="e">
        <f t="shared" si="77"/>
        <v>#N/A</v>
      </c>
      <c r="F336">
        <f t="shared" si="78"/>
        <v>0</v>
      </c>
      <c r="G336">
        <f t="shared" si="79"/>
        <v>0</v>
      </c>
      <c r="H336">
        <f t="shared" si="80"/>
        <v>0</v>
      </c>
      <c r="I336">
        <f t="shared" si="81"/>
        <v>0</v>
      </c>
      <c r="J336">
        <f t="shared" si="82"/>
        <v>0</v>
      </c>
      <c r="K336" s="4" t="e">
        <f t="shared" si="83"/>
        <v>#N/A</v>
      </c>
      <c r="L336" t="e">
        <f t="shared" si="72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3"/>
        <v>0</v>
      </c>
      <c r="B337">
        <f t="shared" si="74"/>
        <v>0</v>
      </c>
      <c r="C337">
        <f t="shared" si="75"/>
        <v>0</v>
      </c>
      <c r="D337">
        <f t="shared" si="76"/>
        <v>0</v>
      </c>
      <c r="E337" t="e">
        <f t="shared" si="77"/>
        <v>#N/A</v>
      </c>
      <c r="F337">
        <f t="shared" si="78"/>
        <v>0</v>
      </c>
      <c r="G337">
        <f t="shared" si="79"/>
        <v>0</v>
      </c>
      <c r="H337">
        <f t="shared" si="80"/>
        <v>0</v>
      </c>
      <c r="I337">
        <f t="shared" si="81"/>
        <v>0</v>
      </c>
      <c r="J337">
        <f t="shared" si="82"/>
        <v>0</v>
      </c>
      <c r="K337" s="4" t="e">
        <f t="shared" si="83"/>
        <v>#N/A</v>
      </c>
      <c r="L337" t="e">
        <f t="shared" si="72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3"/>
        <v>0</v>
      </c>
      <c r="B338">
        <f t="shared" si="74"/>
        <v>0</v>
      </c>
      <c r="C338">
        <f t="shared" si="75"/>
        <v>0</v>
      </c>
      <c r="D338">
        <f t="shared" si="76"/>
        <v>0</v>
      </c>
      <c r="E338" t="e">
        <f t="shared" si="77"/>
        <v>#N/A</v>
      </c>
      <c r="F338">
        <f t="shared" si="78"/>
        <v>0</v>
      </c>
      <c r="G338">
        <f t="shared" si="79"/>
        <v>0</v>
      </c>
      <c r="H338">
        <f t="shared" si="80"/>
        <v>0</v>
      </c>
      <c r="I338">
        <f t="shared" si="81"/>
        <v>0</v>
      </c>
      <c r="J338">
        <f t="shared" si="82"/>
        <v>0</v>
      </c>
      <c r="K338" s="4" t="e">
        <f t="shared" si="83"/>
        <v>#N/A</v>
      </c>
      <c r="L338" t="e">
        <f t="shared" si="72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3"/>
        <v>0</v>
      </c>
      <c r="B339">
        <f t="shared" si="74"/>
        <v>0</v>
      </c>
      <c r="C339">
        <f t="shared" si="75"/>
        <v>0</v>
      </c>
      <c r="D339">
        <f t="shared" si="76"/>
        <v>0</v>
      </c>
      <c r="E339" t="e">
        <f t="shared" si="77"/>
        <v>#N/A</v>
      </c>
      <c r="F339">
        <f t="shared" si="78"/>
        <v>0</v>
      </c>
      <c r="G339">
        <f t="shared" si="79"/>
        <v>0</v>
      </c>
      <c r="H339">
        <f t="shared" si="80"/>
        <v>0</v>
      </c>
      <c r="I339">
        <f t="shared" si="81"/>
        <v>0</v>
      </c>
      <c r="J339">
        <f t="shared" si="82"/>
        <v>0</v>
      </c>
      <c r="K339" s="4" t="e">
        <f t="shared" si="83"/>
        <v>#N/A</v>
      </c>
      <c r="L339" t="e">
        <f t="shared" si="72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3"/>
        <v>0</v>
      </c>
      <c r="B340">
        <f t="shared" si="74"/>
        <v>0</v>
      </c>
      <c r="C340">
        <f t="shared" si="75"/>
        <v>0</v>
      </c>
      <c r="D340">
        <f t="shared" si="76"/>
        <v>0</v>
      </c>
      <c r="E340" t="e">
        <f t="shared" si="77"/>
        <v>#N/A</v>
      </c>
      <c r="F340">
        <f t="shared" si="78"/>
        <v>0</v>
      </c>
      <c r="G340">
        <f t="shared" si="79"/>
        <v>0</v>
      </c>
      <c r="H340">
        <f t="shared" si="80"/>
        <v>0</v>
      </c>
      <c r="I340">
        <f t="shared" si="81"/>
        <v>0</v>
      </c>
      <c r="J340">
        <f t="shared" si="82"/>
        <v>0</v>
      </c>
      <c r="K340" s="4" t="e">
        <f t="shared" si="83"/>
        <v>#N/A</v>
      </c>
      <c r="L340" t="e">
        <f t="shared" si="72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3"/>
        <v>0</v>
      </c>
      <c r="B341">
        <f t="shared" si="74"/>
        <v>0</v>
      </c>
      <c r="C341">
        <f t="shared" si="75"/>
        <v>0</v>
      </c>
      <c r="D341">
        <f t="shared" si="76"/>
        <v>0</v>
      </c>
      <c r="E341" t="e">
        <f t="shared" si="77"/>
        <v>#N/A</v>
      </c>
      <c r="F341">
        <f t="shared" si="78"/>
        <v>0</v>
      </c>
      <c r="G341">
        <f t="shared" si="79"/>
        <v>0</v>
      </c>
      <c r="H341">
        <f t="shared" si="80"/>
        <v>0</v>
      </c>
      <c r="I341">
        <f t="shared" si="81"/>
        <v>0</v>
      </c>
      <c r="J341">
        <f t="shared" si="82"/>
        <v>0</v>
      </c>
      <c r="K341" s="4" t="e">
        <f t="shared" si="83"/>
        <v>#N/A</v>
      </c>
      <c r="L341" t="e">
        <f t="shared" si="72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3"/>
        <v>0</v>
      </c>
      <c r="B342">
        <f t="shared" si="74"/>
        <v>0</v>
      </c>
      <c r="C342">
        <f t="shared" si="75"/>
        <v>0</v>
      </c>
      <c r="D342">
        <f t="shared" si="76"/>
        <v>0</v>
      </c>
      <c r="E342" t="e">
        <f t="shared" si="77"/>
        <v>#N/A</v>
      </c>
      <c r="F342">
        <f t="shared" si="78"/>
        <v>0</v>
      </c>
      <c r="G342">
        <f t="shared" si="79"/>
        <v>0</v>
      </c>
      <c r="H342">
        <f t="shared" si="80"/>
        <v>0</v>
      </c>
      <c r="I342">
        <f t="shared" si="81"/>
        <v>0</v>
      </c>
      <c r="J342">
        <f t="shared" si="82"/>
        <v>0</v>
      </c>
      <c r="K342" s="4" t="e">
        <f t="shared" si="83"/>
        <v>#N/A</v>
      </c>
      <c r="L342" t="e">
        <f t="shared" si="72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3"/>
        <v>0</v>
      </c>
      <c r="B343">
        <f t="shared" si="74"/>
        <v>0</v>
      </c>
      <c r="C343">
        <f t="shared" si="75"/>
        <v>0</v>
      </c>
      <c r="D343">
        <f t="shared" si="76"/>
        <v>0</v>
      </c>
      <c r="E343" t="e">
        <f t="shared" si="77"/>
        <v>#N/A</v>
      </c>
      <c r="F343">
        <f t="shared" si="78"/>
        <v>0</v>
      </c>
      <c r="G343">
        <f t="shared" si="79"/>
        <v>0</v>
      </c>
      <c r="H343">
        <f t="shared" si="80"/>
        <v>0</v>
      </c>
      <c r="I343">
        <f t="shared" si="81"/>
        <v>0</v>
      </c>
      <c r="J343">
        <f t="shared" si="82"/>
        <v>0</v>
      </c>
      <c r="K343" s="4" t="e">
        <f t="shared" si="83"/>
        <v>#N/A</v>
      </c>
      <c r="L343" t="e">
        <f t="shared" si="72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3"/>
        <v>0</v>
      </c>
      <c r="B344">
        <f t="shared" si="74"/>
        <v>0</v>
      </c>
      <c r="C344">
        <f t="shared" si="75"/>
        <v>0</v>
      </c>
      <c r="D344">
        <f t="shared" si="76"/>
        <v>0</v>
      </c>
      <c r="E344" t="e">
        <f t="shared" si="77"/>
        <v>#N/A</v>
      </c>
      <c r="F344">
        <f t="shared" si="78"/>
        <v>0</v>
      </c>
      <c r="G344">
        <f t="shared" si="79"/>
        <v>0</v>
      </c>
      <c r="H344">
        <f t="shared" si="80"/>
        <v>0</v>
      </c>
      <c r="I344">
        <f t="shared" si="81"/>
        <v>0</v>
      </c>
      <c r="J344">
        <f t="shared" si="82"/>
        <v>0</v>
      </c>
      <c r="K344" s="4" t="e">
        <f t="shared" si="83"/>
        <v>#N/A</v>
      </c>
      <c r="L344" t="e">
        <f t="shared" si="72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3"/>
        <v>0</v>
      </c>
      <c r="B345">
        <f t="shared" si="74"/>
        <v>0</v>
      </c>
      <c r="C345">
        <f t="shared" si="75"/>
        <v>0</v>
      </c>
      <c r="D345">
        <f t="shared" si="76"/>
        <v>0</v>
      </c>
      <c r="E345" t="e">
        <f t="shared" si="77"/>
        <v>#N/A</v>
      </c>
      <c r="F345">
        <f t="shared" si="78"/>
        <v>0</v>
      </c>
      <c r="G345">
        <f t="shared" si="79"/>
        <v>0</v>
      </c>
      <c r="H345">
        <f t="shared" si="80"/>
        <v>0</v>
      </c>
      <c r="I345">
        <f t="shared" si="81"/>
        <v>0</v>
      </c>
      <c r="J345">
        <f t="shared" si="82"/>
        <v>0</v>
      </c>
      <c r="K345" s="4" t="e">
        <f t="shared" si="83"/>
        <v>#N/A</v>
      </c>
      <c r="L345" t="e">
        <f t="shared" si="72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3"/>
        <v>0</v>
      </c>
      <c r="B346">
        <f t="shared" si="74"/>
        <v>0</v>
      </c>
      <c r="C346">
        <f t="shared" si="75"/>
        <v>0</v>
      </c>
      <c r="D346">
        <f t="shared" si="76"/>
        <v>0</v>
      </c>
      <c r="E346" t="e">
        <f t="shared" si="77"/>
        <v>#N/A</v>
      </c>
      <c r="F346">
        <f t="shared" si="78"/>
        <v>0</v>
      </c>
      <c r="G346">
        <f t="shared" si="79"/>
        <v>0</v>
      </c>
      <c r="H346">
        <f t="shared" si="80"/>
        <v>0</v>
      </c>
      <c r="I346">
        <f t="shared" si="81"/>
        <v>0</v>
      </c>
      <c r="J346">
        <f t="shared" si="82"/>
        <v>0</v>
      </c>
      <c r="K346" s="4" t="e">
        <f t="shared" si="83"/>
        <v>#N/A</v>
      </c>
      <c r="L346" t="e">
        <f t="shared" si="72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3"/>
        <v>0</v>
      </c>
      <c r="B347">
        <f t="shared" si="74"/>
        <v>0</v>
      </c>
      <c r="C347">
        <f t="shared" si="75"/>
        <v>0</v>
      </c>
      <c r="D347">
        <f t="shared" si="76"/>
        <v>0</v>
      </c>
      <c r="E347" t="e">
        <f t="shared" si="77"/>
        <v>#N/A</v>
      </c>
      <c r="F347">
        <f t="shared" si="78"/>
        <v>0</v>
      </c>
      <c r="G347">
        <f t="shared" si="79"/>
        <v>0</v>
      </c>
      <c r="H347">
        <f t="shared" si="80"/>
        <v>0</v>
      </c>
      <c r="I347">
        <f t="shared" si="81"/>
        <v>0</v>
      </c>
      <c r="J347">
        <f t="shared" si="82"/>
        <v>0</v>
      </c>
      <c r="K347" s="4" t="e">
        <f t="shared" si="83"/>
        <v>#N/A</v>
      </c>
      <c r="L347" t="e">
        <f t="shared" si="72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3"/>
        <v>0</v>
      </c>
      <c r="B348">
        <f t="shared" si="74"/>
        <v>0</v>
      </c>
      <c r="C348">
        <f t="shared" si="75"/>
        <v>0</v>
      </c>
      <c r="D348">
        <f t="shared" si="76"/>
        <v>0</v>
      </c>
      <c r="E348" t="e">
        <f t="shared" si="77"/>
        <v>#N/A</v>
      </c>
      <c r="F348">
        <f t="shared" si="78"/>
        <v>0</v>
      </c>
      <c r="G348">
        <f t="shared" si="79"/>
        <v>0</v>
      </c>
      <c r="H348">
        <f t="shared" si="80"/>
        <v>0</v>
      </c>
      <c r="I348">
        <f t="shared" si="81"/>
        <v>0</v>
      </c>
      <c r="J348">
        <f t="shared" si="82"/>
        <v>0</v>
      </c>
      <c r="K348" s="4" t="e">
        <f t="shared" si="83"/>
        <v>#N/A</v>
      </c>
      <c r="L348" t="e">
        <f t="shared" si="72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3"/>
        <v>0</v>
      </c>
      <c r="B349">
        <f t="shared" si="74"/>
        <v>0</v>
      </c>
      <c r="C349">
        <f t="shared" si="75"/>
        <v>0</v>
      </c>
      <c r="D349">
        <f t="shared" si="76"/>
        <v>0</v>
      </c>
      <c r="E349" t="e">
        <f t="shared" si="77"/>
        <v>#N/A</v>
      </c>
      <c r="F349">
        <f t="shared" si="78"/>
        <v>0</v>
      </c>
      <c r="G349">
        <f t="shared" si="79"/>
        <v>0</v>
      </c>
      <c r="H349">
        <f t="shared" si="80"/>
        <v>0</v>
      </c>
      <c r="I349">
        <f t="shared" si="81"/>
        <v>0</v>
      </c>
      <c r="J349">
        <f t="shared" si="82"/>
        <v>0</v>
      </c>
      <c r="K349" s="4" t="e">
        <f t="shared" si="83"/>
        <v>#N/A</v>
      </c>
      <c r="L349" t="e">
        <f t="shared" si="72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3"/>
        <v>0</v>
      </c>
      <c r="B350">
        <f t="shared" si="74"/>
        <v>0</v>
      </c>
      <c r="C350">
        <f t="shared" si="75"/>
        <v>0</v>
      </c>
      <c r="D350">
        <f t="shared" si="76"/>
        <v>0</v>
      </c>
      <c r="E350" t="e">
        <f t="shared" si="77"/>
        <v>#N/A</v>
      </c>
      <c r="F350">
        <f t="shared" si="78"/>
        <v>0</v>
      </c>
      <c r="G350">
        <f t="shared" si="79"/>
        <v>0</v>
      </c>
      <c r="H350">
        <f t="shared" si="80"/>
        <v>0</v>
      </c>
      <c r="I350">
        <f t="shared" si="81"/>
        <v>0</v>
      </c>
      <c r="J350">
        <f t="shared" si="82"/>
        <v>0</v>
      </c>
      <c r="K350" s="4" t="e">
        <f t="shared" si="83"/>
        <v>#N/A</v>
      </c>
      <c r="L350" t="e">
        <f t="shared" si="72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3"/>
        <v>0</v>
      </c>
      <c r="B351">
        <f t="shared" si="74"/>
        <v>0</v>
      </c>
      <c r="C351">
        <f t="shared" si="75"/>
        <v>0</v>
      </c>
      <c r="D351">
        <f t="shared" si="76"/>
        <v>0</v>
      </c>
      <c r="E351" t="e">
        <f t="shared" si="77"/>
        <v>#N/A</v>
      </c>
      <c r="F351">
        <f t="shared" si="78"/>
        <v>0</v>
      </c>
      <c r="G351">
        <f t="shared" si="79"/>
        <v>0</v>
      </c>
      <c r="H351">
        <f t="shared" si="80"/>
        <v>0</v>
      </c>
      <c r="I351">
        <f t="shared" si="81"/>
        <v>0</v>
      </c>
      <c r="J351">
        <f t="shared" si="82"/>
        <v>0</v>
      </c>
      <c r="K351" s="4" t="e">
        <f t="shared" si="83"/>
        <v>#N/A</v>
      </c>
      <c r="L351" t="e">
        <f t="shared" si="72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3"/>
        <v>0</v>
      </c>
      <c r="B352">
        <f t="shared" si="74"/>
        <v>0</v>
      </c>
      <c r="C352">
        <f t="shared" si="75"/>
        <v>0</v>
      </c>
      <c r="D352">
        <f t="shared" si="76"/>
        <v>0</v>
      </c>
      <c r="E352" t="e">
        <f t="shared" si="77"/>
        <v>#N/A</v>
      </c>
      <c r="F352">
        <f t="shared" si="78"/>
        <v>0</v>
      </c>
      <c r="G352">
        <f t="shared" si="79"/>
        <v>0</v>
      </c>
      <c r="H352">
        <f t="shared" si="80"/>
        <v>0</v>
      </c>
      <c r="I352">
        <f t="shared" si="81"/>
        <v>0</v>
      </c>
      <c r="J352">
        <f t="shared" si="82"/>
        <v>0</v>
      </c>
      <c r="K352" s="4" t="e">
        <f t="shared" si="83"/>
        <v>#N/A</v>
      </c>
      <c r="L352" t="e">
        <f t="shared" si="72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3"/>
        <v>0</v>
      </c>
      <c r="B353">
        <f t="shared" si="74"/>
        <v>0</v>
      </c>
      <c r="C353">
        <f t="shared" si="75"/>
        <v>0</v>
      </c>
      <c r="D353">
        <f t="shared" si="76"/>
        <v>0</v>
      </c>
      <c r="E353" t="e">
        <f t="shared" si="77"/>
        <v>#N/A</v>
      </c>
      <c r="F353">
        <f t="shared" si="78"/>
        <v>0</v>
      </c>
      <c r="G353">
        <f t="shared" si="79"/>
        <v>0</v>
      </c>
      <c r="H353">
        <f t="shared" si="80"/>
        <v>0</v>
      </c>
      <c r="I353">
        <f t="shared" si="81"/>
        <v>0</v>
      </c>
      <c r="J353">
        <f t="shared" si="82"/>
        <v>0</v>
      </c>
      <c r="K353" s="4" t="e">
        <f t="shared" si="83"/>
        <v>#N/A</v>
      </c>
      <c r="L353" t="e">
        <f t="shared" si="72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3"/>
        <v>0</v>
      </c>
      <c r="B354">
        <f t="shared" si="74"/>
        <v>0</v>
      </c>
      <c r="C354">
        <f t="shared" si="75"/>
        <v>0</v>
      </c>
      <c r="D354">
        <f t="shared" si="76"/>
        <v>0</v>
      </c>
      <c r="E354" t="e">
        <f t="shared" si="77"/>
        <v>#N/A</v>
      </c>
      <c r="F354">
        <f t="shared" si="78"/>
        <v>0</v>
      </c>
      <c r="G354">
        <f t="shared" si="79"/>
        <v>0</v>
      </c>
      <c r="H354">
        <f t="shared" si="80"/>
        <v>0</v>
      </c>
      <c r="I354">
        <f t="shared" si="81"/>
        <v>0</v>
      </c>
      <c r="J354">
        <f t="shared" si="82"/>
        <v>0</v>
      </c>
      <c r="K354" s="4" t="e">
        <f t="shared" si="83"/>
        <v>#N/A</v>
      </c>
      <c r="L354" t="e">
        <f t="shared" si="72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3"/>
        <v>0</v>
      </c>
      <c r="B355">
        <f t="shared" si="74"/>
        <v>0</v>
      </c>
      <c r="C355">
        <f t="shared" si="75"/>
        <v>0</v>
      </c>
      <c r="D355">
        <f t="shared" si="76"/>
        <v>0</v>
      </c>
      <c r="E355" t="e">
        <f t="shared" si="77"/>
        <v>#N/A</v>
      </c>
      <c r="F355">
        <f t="shared" si="78"/>
        <v>0</v>
      </c>
      <c r="G355">
        <f t="shared" si="79"/>
        <v>0</v>
      </c>
      <c r="H355">
        <f t="shared" si="80"/>
        <v>0</v>
      </c>
      <c r="I355">
        <f t="shared" si="81"/>
        <v>0</v>
      </c>
      <c r="J355">
        <f t="shared" si="82"/>
        <v>0</v>
      </c>
      <c r="K355" s="4" t="e">
        <f t="shared" si="83"/>
        <v>#N/A</v>
      </c>
      <c r="L355" t="e">
        <f t="shared" si="72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3"/>
        <v>0</v>
      </c>
      <c r="B356">
        <f t="shared" si="74"/>
        <v>0</v>
      </c>
      <c r="C356">
        <f t="shared" si="75"/>
        <v>0</v>
      </c>
      <c r="D356">
        <f t="shared" si="76"/>
        <v>0</v>
      </c>
      <c r="E356" t="e">
        <f t="shared" si="77"/>
        <v>#N/A</v>
      </c>
      <c r="F356">
        <f t="shared" si="78"/>
        <v>0</v>
      </c>
      <c r="G356">
        <f t="shared" si="79"/>
        <v>0</v>
      </c>
      <c r="H356">
        <f t="shared" si="80"/>
        <v>0</v>
      </c>
      <c r="I356">
        <f t="shared" si="81"/>
        <v>0</v>
      </c>
      <c r="J356">
        <f t="shared" si="82"/>
        <v>0</v>
      </c>
      <c r="K356" s="4" t="e">
        <f t="shared" si="83"/>
        <v>#N/A</v>
      </c>
      <c r="L356" t="e">
        <f t="shared" si="72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3"/>
        <v>0</v>
      </c>
      <c r="B357">
        <f t="shared" si="74"/>
        <v>0</v>
      </c>
      <c r="C357">
        <f t="shared" si="75"/>
        <v>0</v>
      </c>
      <c r="D357">
        <f t="shared" si="76"/>
        <v>0</v>
      </c>
      <c r="E357" t="e">
        <f t="shared" si="77"/>
        <v>#N/A</v>
      </c>
      <c r="F357">
        <f t="shared" si="78"/>
        <v>0</v>
      </c>
      <c r="G357">
        <f t="shared" si="79"/>
        <v>0</v>
      </c>
      <c r="H357">
        <f t="shared" si="80"/>
        <v>0</v>
      </c>
      <c r="I357">
        <f t="shared" si="81"/>
        <v>0</v>
      </c>
      <c r="J357">
        <f t="shared" si="82"/>
        <v>0</v>
      </c>
      <c r="K357" s="4" t="e">
        <f t="shared" si="83"/>
        <v>#N/A</v>
      </c>
      <c r="L357" t="e">
        <f t="shared" si="72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3"/>
        <v>0</v>
      </c>
      <c r="B358">
        <f t="shared" si="74"/>
        <v>0</v>
      </c>
      <c r="C358">
        <f t="shared" si="75"/>
        <v>0</v>
      </c>
      <c r="D358">
        <f t="shared" si="76"/>
        <v>0</v>
      </c>
      <c r="E358" t="e">
        <f t="shared" si="77"/>
        <v>#N/A</v>
      </c>
      <c r="F358">
        <f t="shared" si="78"/>
        <v>0</v>
      </c>
      <c r="G358">
        <f t="shared" si="79"/>
        <v>0</v>
      </c>
      <c r="H358">
        <f t="shared" si="80"/>
        <v>0</v>
      </c>
      <c r="I358">
        <f t="shared" si="81"/>
        <v>0</v>
      </c>
      <c r="J358">
        <f t="shared" si="82"/>
        <v>0</v>
      </c>
      <c r="K358" s="4" t="e">
        <f t="shared" si="83"/>
        <v>#N/A</v>
      </c>
      <c r="L358" t="e">
        <f t="shared" si="72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3"/>
        <v>0</v>
      </c>
      <c r="B359">
        <f t="shared" si="74"/>
        <v>0</v>
      </c>
      <c r="C359">
        <f t="shared" si="75"/>
        <v>0</v>
      </c>
      <c r="D359">
        <f t="shared" si="76"/>
        <v>0</v>
      </c>
      <c r="E359" t="e">
        <f t="shared" si="77"/>
        <v>#N/A</v>
      </c>
      <c r="F359">
        <f t="shared" si="78"/>
        <v>0</v>
      </c>
      <c r="G359">
        <f t="shared" si="79"/>
        <v>0</v>
      </c>
      <c r="H359">
        <f t="shared" si="80"/>
        <v>0</v>
      </c>
      <c r="I359">
        <f t="shared" si="81"/>
        <v>0</v>
      </c>
      <c r="J359">
        <f t="shared" si="82"/>
        <v>0</v>
      </c>
      <c r="K359" s="4" t="e">
        <f t="shared" si="83"/>
        <v>#N/A</v>
      </c>
      <c r="L359" t="e">
        <f t="shared" si="72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3"/>
        <v>0</v>
      </c>
      <c r="B360">
        <f t="shared" si="74"/>
        <v>0</v>
      </c>
      <c r="C360">
        <f t="shared" si="75"/>
        <v>0</v>
      </c>
      <c r="D360">
        <f t="shared" si="76"/>
        <v>0</v>
      </c>
      <c r="E360" t="e">
        <f t="shared" si="77"/>
        <v>#N/A</v>
      </c>
      <c r="F360">
        <f t="shared" si="78"/>
        <v>0</v>
      </c>
      <c r="G360">
        <f t="shared" si="79"/>
        <v>0</v>
      </c>
      <c r="H360">
        <f t="shared" si="80"/>
        <v>0</v>
      </c>
      <c r="I360">
        <f t="shared" si="81"/>
        <v>0</v>
      </c>
      <c r="J360">
        <f t="shared" si="82"/>
        <v>0</v>
      </c>
      <c r="K360" s="4" t="e">
        <f t="shared" si="83"/>
        <v>#N/A</v>
      </c>
      <c r="L360" t="e">
        <f t="shared" si="72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3"/>
        <v>0</v>
      </c>
      <c r="B361">
        <f t="shared" si="74"/>
        <v>0</v>
      </c>
      <c r="C361">
        <f t="shared" si="75"/>
        <v>0</v>
      </c>
      <c r="D361">
        <f t="shared" si="76"/>
        <v>0</v>
      </c>
      <c r="E361" t="e">
        <f t="shared" si="77"/>
        <v>#N/A</v>
      </c>
      <c r="F361">
        <f t="shared" si="78"/>
        <v>0</v>
      </c>
      <c r="G361">
        <f t="shared" si="79"/>
        <v>0</v>
      </c>
      <c r="H361">
        <f t="shared" si="80"/>
        <v>0</v>
      </c>
      <c r="I361">
        <f t="shared" si="81"/>
        <v>0</v>
      </c>
      <c r="J361">
        <f t="shared" si="82"/>
        <v>0</v>
      </c>
      <c r="K361" s="4" t="e">
        <f t="shared" si="83"/>
        <v>#N/A</v>
      </c>
      <c r="L361" t="e">
        <f t="shared" si="72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3"/>
        <v>0</v>
      </c>
      <c r="B362">
        <f t="shared" si="74"/>
        <v>0</v>
      </c>
      <c r="C362">
        <f t="shared" si="75"/>
        <v>0</v>
      </c>
      <c r="D362">
        <f t="shared" si="76"/>
        <v>0</v>
      </c>
      <c r="E362" t="e">
        <f t="shared" si="77"/>
        <v>#N/A</v>
      </c>
      <c r="F362">
        <f t="shared" si="78"/>
        <v>0</v>
      </c>
      <c r="G362">
        <f t="shared" si="79"/>
        <v>0</v>
      </c>
      <c r="H362">
        <f t="shared" si="80"/>
        <v>0</v>
      </c>
      <c r="I362">
        <f t="shared" si="81"/>
        <v>0</v>
      </c>
      <c r="J362">
        <f t="shared" si="82"/>
        <v>0</v>
      </c>
      <c r="K362" s="4" t="e">
        <f t="shared" si="83"/>
        <v>#N/A</v>
      </c>
      <c r="L362" t="e">
        <f t="shared" si="72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3"/>
        <v>0</v>
      </c>
      <c r="B363">
        <f t="shared" si="74"/>
        <v>0</v>
      </c>
      <c r="C363">
        <f t="shared" si="75"/>
        <v>0</v>
      </c>
      <c r="D363">
        <f t="shared" si="76"/>
        <v>0</v>
      </c>
      <c r="E363" t="e">
        <f t="shared" si="77"/>
        <v>#N/A</v>
      </c>
      <c r="F363">
        <f t="shared" si="78"/>
        <v>0</v>
      </c>
      <c r="G363">
        <f t="shared" si="79"/>
        <v>0</v>
      </c>
      <c r="H363">
        <f t="shared" si="80"/>
        <v>0</v>
      </c>
      <c r="I363">
        <f t="shared" si="81"/>
        <v>0</v>
      </c>
      <c r="J363">
        <f t="shared" si="82"/>
        <v>0</v>
      </c>
      <c r="K363" s="4" t="e">
        <f t="shared" si="83"/>
        <v>#N/A</v>
      </c>
      <c r="L363" t="e">
        <f t="shared" si="72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3"/>
        <v>0</v>
      </c>
      <c r="B364">
        <f t="shared" si="74"/>
        <v>0</v>
      </c>
      <c r="C364">
        <f t="shared" si="75"/>
        <v>0</v>
      </c>
      <c r="D364">
        <f t="shared" si="76"/>
        <v>0</v>
      </c>
      <c r="E364" t="e">
        <f t="shared" si="77"/>
        <v>#N/A</v>
      </c>
      <c r="F364">
        <f t="shared" si="78"/>
        <v>0</v>
      </c>
      <c r="G364">
        <f t="shared" si="79"/>
        <v>0</v>
      </c>
      <c r="H364">
        <f t="shared" si="80"/>
        <v>0</v>
      </c>
      <c r="I364">
        <f t="shared" si="81"/>
        <v>0</v>
      </c>
      <c r="J364">
        <f t="shared" si="82"/>
        <v>0</v>
      </c>
      <c r="K364" s="4" t="e">
        <f t="shared" si="83"/>
        <v>#N/A</v>
      </c>
      <c r="L364" t="e">
        <f t="shared" ref="L364:L427" si="86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3"/>
        <v>0</v>
      </c>
      <c r="B365">
        <f t="shared" si="74"/>
        <v>0</v>
      </c>
      <c r="C365">
        <f t="shared" si="75"/>
        <v>0</v>
      </c>
      <c r="D365">
        <f t="shared" si="76"/>
        <v>0</v>
      </c>
      <c r="E365" t="e">
        <f t="shared" si="77"/>
        <v>#N/A</v>
      </c>
      <c r="F365">
        <f t="shared" si="78"/>
        <v>0</v>
      </c>
      <c r="G365">
        <f t="shared" si="79"/>
        <v>0</v>
      </c>
      <c r="H365">
        <f t="shared" si="80"/>
        <v>0</v>
      </c>
      <c r="I365">
        <f t="shared" si="81"/>
        <v>0</v>
      </c>
      <c r="J365">
        <f t="shared" si="82"/>
        <v>0</v>
      </c>
      <c r="K365" s="4" t="e">
        <f t="shared" si="83"/>
        <v>#N/A</v>
      </c>
      <c r="L365" t="e">
        <f t="shared" si="86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3"/>
        <v>0</v>
      </c>
      <c r="B366">
        <f t="shared" si="74"/>
        <v>0</v>
      </c>
      <c r="C366">
        <f t="shared" si="75"/>
        <v>0</v>
      </c>
      <c r="D366">
        <f t="shared" si="76"/>
        <v>0</v>
      </c>
      <c r="E366" t="e">
        <f t="shared" si="77"/>
        <v>#N/A</v>
      </c>
      <c r="F366">
        <f t="shared" si="78"/>
        <v>0</v>
      </c>
      <c r="G366">
        <f t="shared" si="79"/>
        <v>0</v>
      </c>
      <c r="H366">
        <f t="shared" si="80"/>
        <v>0</v>
      </c>
      <c r="I366">
        <f t="shared" si="81"/>
        <v>0</v>
      </c>
      <c r="J366">
        <f t="shared" si="82"/>
        <v>0</v>
      </c>
      <c r="K366" s="4" t="e">
        <f t="shared" si="83"/>
        <v>#N/A</v>
      </c>
      <c r="L366" t="e">
        <f t="shared" si="86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3"/>
        <v>0</v>
      </c>
      <c r="B367">
        <f t="shared" si="74"/>
        <v>0</v>
      </c>
      <c r="C367">
        <f t="shared" si="75"/>
        <v>0</v>
      </c>
      <c r="D367">
        <f t="shared" si="76"/>
        <v>0</v>
      </c>
      <c r="E367" t="e">
        <f t="shared" si="77"/>
        <v>#N/A</v>
      </c>
      <c r="F367">
        <f t="shared" si="78"/>
        <v>0</v>
      </c>
      <c r="G367">
        <f t="shared" si="79"/>
        <v>0</v>
      </c>
      <c r="H367">
        <f t="shared" si="80"/>
        <v>0</v>
      </c>
      <c r="I367">
        <f t="shared" si="81"/>
        <v>0</v>
      </c>
      <c r="J367">
        <f t="shared" si="82"/>
        <v>0</v>
      </c>
      <c r="K367" s="4" t="e">
        <f t="shared" si="83"/>
        <v>#N/A</v>
      </c>
      <c r="L367" t="e">
        <f t="shared" si="86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3"/>
        <v>0</v>
      </c>
      <c r="B368">
        <f t="shared" si="74"/>
        <v>0</v>
      </c>
      <c r="C368">
        <f t="shared" si="75"/>
        <v>0</v>
      </c>
      <c r="D368">
        <f t="shared" si="76"/>
        <v>0</v>
      </c>
      <c r="E368" t="e">
        <f t="shared" si="77"/>
        <v>#N/A</v>
      </c>
      <c r="F368">
        <f t="shared" si="78"/>
        <v>0</v>
      </c>
      <c r="G368">
        <f t="shared" si="79"/>
        <v>0</v>
      </c>
      <c r="H368">
        <f t="shared" si="80"/>
        <v>0</v>
      </c>
      <c r="I368">
        <f t="shared" si="81"/>
        <v>0</v>
      </c>
      <c r="J368">
        <f t="shared" si="82"/>
        <v>0</v>
      </c>
      <c r="K368" s="4" t="e">
        <f t="shared" si="83"/>
        <v>#N/A</v>
      </c>
      <c r="L368" t="e">
        <f t="shared" si="86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3"/>
        <v>0</v>
      </c>
      <c r="B369">
        <f t="shared" si="74"/>
        <v>0</v>
      </c>
      <c r="C369">
        <f t="shared" si="75"/>
        <v>0</v>
      </c>
      <c r="D369">
        <f t="shared" si="76"/>
        <v>0</v>
      </c>
      <c r="E369" t="e">
        <f t="shared" si="77"/>
        <v>#N/A</v>
      </c>
      <c r="F369">
        <f t="shared" si="78"/>
        <v>0</v>
      </c>
      <c r="G369">
        <f t="shared" si="79"/>
        <v>0</v>
      </c>
      <c r="H369">
        <f t="shared" si="80"/>
        <v>0</v>
      </c>
      <c r="I369">
        <f t="shared" si="81"/>
        <v>0</v>
      </c>
      <c r="J369">
        <f t="shared" si="82"/>
        <v>0</v>
      </c>
      <c r="K369" s="4" t="e">
        <f t="shared" si="83"/>
        <v>#N/A</v>
      </c>
      <c r="L369" t="e">
        <f t="shared" si="86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3"/>
        <v>0</v>
      </c>
      <c r="B370">
        <f t="shared" si="74"/>
        <v>0</v>
      </c>
      <c r="C370">
        <f t="shared" si="75"/>
        <v>0</v>
      </c>
      <c r="D370">
        <f t="shared" si="76"/>
        <v>0</v>
      </c>
      <c r="E370" t="e">
        <f t="shared" si="77"/>
        <v>#N/A</v>
      </c>
      <c r="F370">
        <f t="shared" si="78"/>
        <v>0</v>
      </c>
      <c r="G370">
        <f t="shared" si="79"/>
        <v>0</v>
      </c>
      <c r="H370">
        <f t="shared" si="80"/>
        <v>0</v>
      </c>
      <c r="I370">
        <f t="shared" si="81"/>
        <v>0</v>
      </c>
      <c r="J370">
        <f t="shared" si="82"/>
        <v>0</v>
      </c>
      <c r="K370" s="4" t="e">
        <f t="shared" si="83"/>
        <v>#N/A</v>
      </c>
      <c r="L370" t="e">
        <f t="shared" si="86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3"/>
        <v>0</v>
      </c>
      <c r="B371">
        <f t="shared" si="74"/>
        <v>0</v>
      </c>
      <c r="C371">
        <f t="shared" si="75"/>
        <v>0</v>
      </c>
      <c r="D371">
        <f t="shared" si="76"/>
        <v>0</v>
      </c>
      <c r="E371" t="e">
        <f t="shared" si="77"/>
        <v>#N/A</v>
      </c>
      <c r="F371">
        <f t="shared" si="78"/>
        <v>0</v>
      </c>
      <c r="G371">
        <f t="shared" si="79"/>
        <v>0</v>
      </c>
      <c r="H371">
        <f t="shared" si="80"/>
        <v>0</v>
      </c>
      <c r="I371">
        <f t="shared" si="81"/>
        <v>0</v>
      </c>
      <c r="J371">
        <f t="shared" si="82"/>
        <v>0</v>
      </c>
      <c r="K371" s="4" t="e">
        <f t="shared" si="83"/>
        <v>#N/A</v>
      </c>
      <c r="L371" t="e">
        <f t="shared" si="86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3"/>
        <v>0</v>
      </c>
      <c r="B372">
        <f t="shared" si="74"/>
        <v>0</v>
      </c>
      <c r="C372">
        <f t="shared" si="75"/>
        <v>0</v>
      </c>
      <c r="D372">
        <f t="shared" si="76"/>
        <v>0</v>
      </c>
      <c r="E372" t="e">
        <f t="shared" si="77"/>
        <v>#N/A</v>
      </c>
      <c r="F372">
        <f t="shared" si="78"/>
        <v>0</v>
      </c>
      <c r="G372">
        <f t="shared" si="79"/>
        <v>0</v>
      </c>
      <c r="H372">
        <f t="shared" si="80"/>
        <v>0</v>
      </c>
      <c r="I372">
        <f t="shared" si="81"/>
        <v>0</v>
      </c>
      <c r="J372">
        <f t="shared" si="82"/>
        <v>0</v>
      </c>
      <c r="K372" s="4" t="e">
        <f t="shared" si="83"/>
        <v>#N/A</v>
      </c>
      <c r="L372" t="e">
        <f t="shared" si="86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3"/>
        <v>0</v>
      </c>
      <c r="B373">
        <f t="shared" si="74"/>
        <v>0</v>
      </c>
      <c r="C373">
        <f t="shared" si="75"/>
        <v>0</v>
      </c>
      <c r="D373">
        <f t="shared" si="76"/>
        <v>0</v>
      </c>
      <c r="E373" t="e">
        <f t="shared" si="77"/>
        <v>#N/A</v>
      </c>
      <c r="F373">
        <f t="shared" si="78"/>
        <v>0</v>
      </c>
      <c r="G373">
        <f t="shared" si="79"/>
        <v>0</v>
      </c>
      <c r="H373">
        <f t="shared" si="80"/>
        <v>0</v>
      </c>
      <c r="I373">
        <f t="shared" si="81"/>
        <v>0</v>
      </c>
      <c r="J373">
        <f t="shared" si="82"/>
        <v>0</v>
      </c>
      <c r="K373" s="4" t="e">
        <f t="shared" si="83"/>
        <v>#N/A</v>
      </c>
      <c r="L373" t="e">
        <f t="shared" si="86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3"/>
        <v>0</v>
      </c>
      <c r="B374">
        <f t="shared" si="74"/>
        <v>0</v>
      </c>
      <c r="C374">
        <f t="shared" si="75"/>
        <v>0</v>
      </c>
      <c r="D374">
        <f t="shared" si="76"/>
        <v>0</v>
      </c>
      <c r="E374" t="e">
        <f t="shared" si="77"/>
        <v>#N/A</v>
      </c>
      <c r="F374">
        <f t="shared" si="78"/>
        <v>0</v>
      </c>
      <c r="G374">
        <f t="shared" si="79"/>
        <v>0</v>
      </c>
      <c r="H374">
        <f t="shared" si="80"/>
        <v>0</v>
      </c>
      <c r="I374">
        <f t="shared" si="81"/>
        <v>0</v>
      </c>
      <c r="J374">
        <f t="shared" si="82"/>
        <v>0</v>
      </c>
      <c r="K374" s="4" t="e">
        <f t="shared" si="83"/>
        <v>#N/A</v>
      </c>
      <c r="L374" t="e">
        <f t="shared" si="86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3"/>
        <v>0</v>
      </c>
      <c r="B375">
        <f t="shared" si="74"/>
        <v>0</v>
      </c>
      <c r="C375">
        <f t="shared" si="75"/>
        <v>0</v>
      </c>
      <c r="D375">
        <f t="shared" si="76"/>
        <v>0</v>
      </c>
      <c r="E375" t="e">
        <f t="shared" si="77"/>
        <v>#N/A</v>
      </c>
      <c r="F375">
        <f t="shared" si="78"/>
        <v>0</v>
      </c>
      <c r="G375">
        <f t="shared" si="79"/>
        <v>0</v>
      </c>
      <c r="H375">
        <f t="shared" si="80"/>
        <v>0</v>
      </c>
      <c r="I375">
        <f t="shared" si="81"/>
        <v>0</v>
      </c>
      <c r="J375">
        <f t="shared" si="82"/>
        <v>0</v>
      </c>
      <c r="K375" s="4" t="e">
        <f t="shared" si="83"/>
        <v>#N/A</v>
      </c>
      <c r="L375" t="e">
        <f t="shared" si="86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3"/>
        <v>0</v>
      </c>
      <c r="B376">
        <f t="shared" si="74"/>
        <v>0</v>
      </c>
      <c r="C376">
        <f t="shared" si="75"/>
        <v>0</v>
      </c>
      <c r="D376">
        <f t="shared" si="76"/>
        <v>0</v>
      </c>
      <c r="E376" t="e">
        <f t="shared" si="77"/>
        <v>#N/A</v>
      </c>
      <c r="F376">
        <f t="shared" si="78"/>
        <v>0</v>
      </c>
      <c r="G376">
        <f t="shared" si="79"/>
        <v>0</v>
      </c>
      <c r="H376">
        <f t="shared" si="80"/>
        <v>0</v>
      </c>
      <c r="I376">
        <f t="shared" si="81"/>
        <v>0</v>
      </c>
      <c r="J376">
        <f t="shared" si="82"/>
        <v>0</v>
      </c>
      <c r="K376" s="4" t="e">
        <f t="shared" si="83"/>
        <v>#N/A</v>
      </c>
      <c r="L376" t="e">
        <f t="shared" si="86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3"/>
        <v>0</v>
      </c>
      <c r="B377">
        <f t="shared" si="74"/>
        <v>0</v>
      </c>
      <c r="C377">
        <f t="shared" si="75"/>
        <v>0</v>
      </c>
      <c r="D377">
        <f t="shared" si="76"/>
        <v>0</v>
      </c>
      <c r="E377" t="e">
        <f t="shared" si="77"/>
        <v>#N/A</v>
      </c>
      <c r="F377">
        <f t="shared" si="78"/>
        <v>0</v>
      </c>
      <c r="G377">
        <f t="shared" si="79"/>
        <v>0</v>
      </c>
      <c r="H377">
        <f t="shared" si="80"/>
        <v>0</v>
      </c>
      <c r="I377">
        <f t="shared" si="81"/>
        <v>0</v>
      </c>
      <c r="J377">
        <f t="shared" si="82"/>
        <v>0</v>
      </c>
      <c r="K377" s="4" t="e">
        <f t="shared" si="83"/>
        <v>#N/A</v>
      </c>
      <c r="L377" t="e">
        <f t="shared" si="86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3"/>
        <v>0</v>
      </c>
      <c r="B378">
        <f t="shared" si="74"/>
        <v>0</v>
      </c>
      <c r="C378">
        <f t="shared" si="75"/>
        <v>0</v>
      </c>
      <c r="D378">
        <f t="shared" si="76"/>
        <v>0</v>
      </c>
      <c r="E378" t="e">
        <f t="shared" si="77"/>
        <v>#N/A</v>
      </c>
      <c r="F378">
        <f t="shared" si="78"/>
        <v>0</v>
      </c>
      <c r="G378">
        <f t="shared" si="79"/>
        <v>0</v>
      </c>
      <c r="H378">
        <f t="shared" si="80"/>
        <v>0</v>
      </c>
      <c r="I378">
        <f t="shared" si="81"/>
        <v>0</v>
      </c>
      <c r="J378">
        <f t="shared" si="82"/>
        <v>0</v>
      </c>
      <c r="K378" s="4" t="e">
        <f t="shared" si="83"/>
        <v>#N/A</v>
      </c>
      <c r="L378" t="e">
        <f t="shared" si="86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3"/>
        <v>0</v>
      </c>
      <c r="B379">
        <f t="shared" si="74"/>
        <v>0</v>
      </c>
      <c r="C379">
        <f t="shared" si="75"/>
        <v>0</v>
      </c>
      <c r="D379">
        <f t="shared" si="76"/>
        <v>0</v>
      </c>
      <c r="E379" t="e">
        <f t="shared" si="77"/>
        <v>#N/A</v>
      </c>
      <c r="F379">
        <f t="shared" si="78"/>
        <v>0</v>
      </c>
      <c r="G379">
        <f t="shared" si="79"/>
        <v>0</v>
      </c>
      <c r="H379">
        <f t="shared" si="80"/>
        <v>0</v>
      </c>
      <c r="I379">
        <f t="shared" si="81"/>
        <v>0</v>
      </c>
      <c r="J379">
        <f t="shared" si="82"/>
        <v>0</v>
      </c>
      <c r="K379" s="4" t="e">
        <f t="shared" si="83"/>
        <v>#N/A</v>
      </c>
      <c r="L379" t="e">
        <f t="shared" si="86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3"/>
        <v>0</v>
      </c>
      <c r="B380">
        <f t="shared" si="74"/>
        <v>0</v>
      </c>
      <c r="C380">
        <f t="shared" si="75"/>
        <v>0</v>
      </c>
      <c r="D380">
        <f t="shared" si="76"/>
        <v>0</v>
      </c>
      <c r="E380" t="e">
        <f t="shared" si="77"/>
        <v>#N/A</v>
      </c>
      <c r="F380">
        <f t="shared" si="78"/>
        <v>0</v>
      </c>
      <c r="G380">
        <f t="shared" si="79"/>
        <v>0</v>
      </c>
      <c r="H380">
        <f t="shared" si="80"/>
        <v>0</v>
      </c>
      <c r="I380">
        <f t="shared" si="81"/>
        <v>0</v>
      </c>
      <c r="J380">
        <f t="shared" si="82"/>
        <v>0</v>
      </c>
      <c r="K380" s="4" t="e">
        <f t="shared" si="83"/>
        <v>#N/A</v>
      </c>
      <c r="L380" t="e">
        <f t="shared" si="86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3"/>
        <v>0</v>
      </c>
      <c r="B381">
        <f t="shared" si="74"/>
        <v>0</v>
      </c>
      <c r="C381">
        <f t="shared" si="75"/>
        <v>0</v>
      </c>
      <c r="D381">
        <f t="shared" si="76"/>
        <v>0</v>
      </c>
      <c r="E381" t="e">
        <f t="shared" si="77"/>
        <v>#N/A</v>
      </c>
      <c r="F381">
        <f t="shared" si="78"/>
        <v>0</v>
      </c>
      <c r="G381">
        <f t="shared" si="79"/>
        <v>0</v>
      </c>
      <c r="H381">
        <f t="shared" si="80"/>
        <v>0</v>
      </c>
      <c r="I381">
        <f t="shared" si="81"/>
        <v>0</v>
      </c>
      <c r="J381">
        <f t="shared" si="82"/>
        <v>0</v>
      </c>
      <c r="K381" s="4" t="e">
        <f t="shared" si="83"/>
        <v>#N/A</v>
      </c>
      <c r="L381" t="e">
        <f t="shared" si="86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3"/>
        <v>0</v>
      </c>
      <c r="B382">
        <f t="shared" si="74"/>
        <v>0</v>
      </c>
      <c r="C382">
        <f t="shared" si="75"/>
        <v>0</v>
      </c>
      <c r="D382">
        <f t="shared" si="76"/>
        <v>0</v>
      </c>
      <c r="E382" t="e">
        <f t="shared" si="77"/>
        <v>#N/A</v>
      </c>
      <c r="F382">
        <f t="shared" si="78"/>
        <v>0</v>
      </c>
      <c r="G382">
        <f t="shared" si="79"/>
        <v>0</v>
      </c>
      <c r="H382">
        <f t="shared" si="80"/>
        <v>0</v>
      </c>
      <c r="I382">
        <f t="shared" si="81"/>
        <v>0</v>
      </c>
      <c r="J382">
        <f t="shared" si="82"/>
        <v>0</v>
      </c>
      <c r="K382" s="4" t="e">
        <f t="shared" si="83"/>
        <v>#N/A</v>
      </c>
      <c r="L382" t="e">
        <f t="shared" si="86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3"/>
        <v>0</v>
      </c>
      <c r="B383">
        <f t="shared" si="74"/>
        <v>0</v>
      </c>
      <c r="C383">
        <f t="shared" si="75"/>
        <v>0</v>
      </c>
      <c r="D383">
        <f t="shared" si="76"/>
        <v>0</v>
      </c>
      <c r="E383" t="e">
        <f t="shared" si="77"/>
        <v>#N/A</v>
      </c>
      <c r="F383">
        <f t="shared" si="78"/>
        <v>0</v>
      </c>
      <c r="G383">
        <f t="shared" si="79"/>
        <v>0</v>
      </c>
      <c r="H383">
        <f t="shared" si="80"/>
        <v>0</v>
      </c>
      <c r="I383">
        <f t="shared" si="81"/>
        <v>0</v>
      </c>
      <c r="J383">
        <f t="shared" si="82"/>
        <v>0</v>
      </c>
      <c r="K383" s="4" t="e">
        <f t="shared" si="83"/>
        <v>#N/A</v>
      </c>
      <c r="L383" t="e">
        <f t="shared" si="86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3"/>
        <v>0</v>
      </c>
      <c r="B384">
        <f t="shared" si="74"/>
        <v>0</v>
      </c>
      <c r="C384">
        <f t="shared" si="75"/>
        <v>0</v>
      </c>
      <c r="D384">
        <f t="shared" si="76"/>
        <v>0</v>
      </c>
      <c r="E384" t="e">
        <f t="shared" si="77"/>
        <v>#N/A</v>
      </c>
      <c r="F384">
        <f t="shared" si="78"/>
        <v>0</v>
      </c>
      <c r="G384">
        <f t="shared" si="79"/>
        <v>0</v>
      </c>
      <c r="H384">
        <f t="shared" si="80"/>
        <v>0</v>
      </c>
      <c r="I384">
        <f t="shared" si="81"/>
        <v>0</v>
      </c>
      <c r="J384">
        <f t="shared" si="82"/>
        <v>0</v>
      </c>
      <c r="K384" s="4" t="e">
        <f t="shared" si="83"/>
        <v>#N/A</v>
      </c>
      <c r="L384" t="e">
        <f t="shared" si="86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3"/>
        <v>0</v>
      </c>
      <c r="B385">
        <f t="shared" si="74"/>
        <v>0</v>
      </c>
      <c r="C385">
        <f t="shared" si="75"/>
        <v>0</v>
      </c>
      <c r="D385">
        <f t="shared" si="76"/>
        <v>0</v>
      </c>
      <c r="E385" t="e">
        <f t="shared" si="77"/>
        <v>#N/A</v>
      </c>
      <c r="F385">
        <f t="shared" si="78"/>
        <v>0</v>
      </c>
      <c r="G385">
        <f t="shared" si="79"/>
        <v>0</v>
      </c>
      <c r="H385">
        <f t="shared" si="80"/>
        <v>0</v>
      </c>
      <c r="I385">
        <f t="shared" si="81"/>
        <v>0</v>
      </c>
      <c r="J385">
        <f t="shared" si="82"/>
        <v>0</v>
      </c>
      <c r="K385" s="4" t="e">
        <f t="shared" si="83"/>
        <v>#N/A</v>
      </c>
      <c r="L385" t="e">
        <f t="shared" si="86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7">bd_campaign</f>
        <v>0</v>
      </c>
      <c r="B386">
        <f t="shared" ref="B386:B449" si="88">bd_site</f>
        <v>0</v>
      </c>
      <c r="C386">
        <f t="shared" ref="C386:C449" si="89">bd_placement</f>
        <v>0</v>
      </c>
      <c r="D386">
        <f t="shared" ref="D386:D449" si="90">bd_placementID</f>
        <v>0</v>
      </c>
      <c r="E386" t="e">
        <f t="shared" ref="E386:E449" si="91">VLOOKUP(CONCATENATE(bd_adtype,"_",bd_creativetype),tabela,2,FALSE)</f>
        <v>#N/A</v>
      </c>
      <c r="F386">
        <f t="shared" ref="F386:F449" si="92">bd_ad</f>
        <v>0</v>
      </c>
      <c r="G386">
        <f t="shared" ref="G386:G449" si="93">bd_adid</f>
        <v>0</v>
      </c>
      <c r="H386">
        <f t="shared" ref="H386:H449" si="94">bd_creativetype</f>
        <v>0</v>
      </c>
      <c r="I386">
        <f t="shared" ref="I386:I449" si="95">bd_impression</f>
        <v>0</v>
      </c>
      <c r="J386">
        <f t="shared" ref="J386:J449" si="96">bd_clicks</f>
        <v>0</v>
      </c>
      <c r="K386" s="4" t="e">
        <f t="shared" ref="K386:K449" si="97">VLOOKUP(E386,tabela,2,FALSE)</f>
        <v>#N/A</v>
      </c>
      <c r="L386" t="e">
        <f t="shared" si="86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7"/>
        <v>0</v>
      </c>
      <c r="B387">
        <f t="shared" si="88"/>
        <v>0</v>
      </c>
      <c r="C387">
        <f t="shared" si="89"/>
        <v>0</v>
      </c>
      <c r="D387">
        <f t="shared" si="90"/>
        <v>0</v>
      </c>
      <c r="E387" t="e">
        <f t="shared" si="91"/>
        <v>#N/A</v>
      </c>
      <c r="F387">
        <f t="shared" si="92"/>
        <v>0</v>
      </c>
      <c r="G387">
        <f t="shared" si="93"/>
        <v>0</v>
      </c>
      <c r="H387">
        <f t="shared" si="94"/>
        <v>0</v>
      </c>
      <c r="I387">
        <f t="shared" si="95"/>
        <v>0</v>
      </c>
      <c r="J387">
        <f t="shared" si="96"/>
        <v>0</v>
      </c>
      <c r="K387" s="4" t="e">
        <f t="shared" si="97"/>
        <v>#N/A</v>
      </c>
      <c r="L387" t="e">
        <f t="shared" si="86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7"/>
        <v>0</v>
      </c>
      <c r="B388">
        <f t="shared" si="88"/>
        <v>0</v>
      </c>
      <c r="C388">
        <f t="shared" si="89"/>
        <v>0</v>
      </c>
      <c r="D388">
        <f t="shared" si="90"/>
        <v>0</v>
      </c>
      <c r="E388" t="e">
        <f t="shared" si="91"/>
        <v>#N/A</v>
      </c>
      <c r="F388">
        <f t="shared" si="92"/>
        <v>0</v>
      </c>
      <c r="G388">
        <f t="shared" si="93"/>
        <v>0</v>
      </c>
      <c r="H388">
        <f t="shared" si="94"/>
        <v>0</v>
      </c>
      <c r="I388">
        <f t="shared" si="95"/>
        <v>0</v>
      </c>
      <c r="J388">
        <f t="shared" si="96"/>
        <v>0</v>
      </c>
      <c r="K388" s="4" t="e">
        <f t="shared" si="97"/>
        <v>#N/A</v>
      </c>
      <c r="L388" t="e">
        <f t="shared" si="86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7"/>
        <v>0</v>
      </c>
      <c r="B389">
        <f t="shared" si="88"/>
        <v>0</v>
      </c>
      <c r="C389">
        <f t="shared" si="89"/>
        <v>0</v>
      </c>
      <c r="D389">
        <f t="shared" si="90"/>
        <v>0</v>
      </c>
      <c r="E389" t="e">
        <f t="shared" si="91"/>
        <v>#N/A</v>
      </c>
      <c r="F389">
        <f t="shared" si="92"/>
        <v>0</v>
      </c>
      <c r="G389">
        <f t="shared" si="93"/>
        <v>0</v>
      </c>
      <c r="H389">
        <f t="shared" si="94"/>
        <v>0</v>
      </c>
      <c r="I389">
        <f t="shared" si="95"/>
        <v>0</v>
      </c>
      <c r="J389">
        <f t="shared" si="96"/>
        <v>0</v>
      </c>
      <c r="K389" s="4" t="e">
        <f t="shared" si="97"/>
        <v>#N/A</v>
      </c>
      <c r="L389" t="e">
        <f t="shared" si="86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7"/>
        <v>0</v>
      </c>
      <c r="B390">
        <f t="shared" si="88"/>
        <v>0</v>
      </c>
      <c r="C390">
        <f t="shared" si="89"/>
        <v>0</v>
      </c>
      <c r="D390">
        <f t="shared" si="90"/>
        <v>0</v>
      </c>
      <c r="E390" t="e">
        <f t="shared" si="91"/>
        <v>#N/A</v>
      </c>
      <c r="F390">
        <f t="shared" si="92"/>
        <v>0</v>
      </c>
      <c r="G390">
        <f t="shared" si="93"/>
        <v>0</v>
      </c>
      <c r="H390">
        <f t="shared" si="94"/>
        <v>0</v>
      </c>
      <c r="I390">
        <f t="shared" si="95"/>
        <v>0</v>
      </c>
      <c r="J390">
        <f t="shared" si="96"/>
        <v>0</v>
      </c>
      <c r="K390" s="4" t="e">
        <f t="shared" si="97"/>
        <v>#N/A</v>
      </c>
      <c r="L390" t="e">
        <f t="shared" si="86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7"/>
        <v>0</v>
      </c>
      <c r="B391">
        <f t="shared" si="88"/>
        <v>0</v>
      </c>
      <c r="C391">
        <f t="shared" si="89"/>
        <v>0</v>
      </c>
      <c r="D391">
        <f t="shared" si="90"/>
        <v>0</v>
      </c>
      <c r="E391" t="e">
        <f t="shared" si="91"/>
        <v>#N/A</v>
      </c>
      <c r="F391">
        <f t="shared" si="92"/>
        <v>0</v>
      </c>
      <c r="G391">
        <f t="shared" si="93"/>
        <v>0</v>
      </c>
      <c r="H391">
        <f t="shared" si="94"/>
        <v>0</v>
      </c>
      <c r="I391">
        <f t="shared" si="95"/>
        <v>0</v>
      </c>
      <c r="J391">
        <f t="shared" si="96"/>
        <v>0</v>
      </c>
      <c r="K391" s="4" t="e">
        <f t="shared" si="97"/>
        <v>#N/A</v>
      </c>
      <c r="L391" t="e">
        <f t="shared" si="86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7"/>
        <v>0</v>
      </c>
      <c r="B392">
        <f t="shared" si="88"/>
        <v>0</v>
      </c>
      <c r="C392">
        <f t="shared" si="89"/>
        <v>0</v>
      </c>
      <c r="D392">
        <f t="shared" si="90"/>
        <v>0</v>
      </c>
      <c r="E392" t="e">
        <f t="shared" si="91"/>
        <v>#N/A</v>
      </c>
      <c r="F392">
        <f t="shared" si="92"/>
        <v>0</v>
      </c>
      <c r="G392">
        <f t="shared" si="93"/>
        <v>0</v>
      </c>
      <c r="H392">
        <f t="shared" si="94"/>
        <v>0</v>
      </c>
      <c r="I392">
        <f t="shared" si="95"/>
        <v>0</v>
      </c>
      <c r="J392">
        <f t="shared" si="96"/>
        <v>0</v>
      </c>
      <c r="K392" s="4" t="e">
        <f t="shared" si="97"/>
        <v>#N/A</v>
      </c>
      <c r="L392" t="e">
        <f t="shared" si="86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4"/>
  <sheetViews>
    <sheetView showGridLines="0" tabSelected="1" workbookViewId="0">
      <selection activeCell="B2" sqref="B2:I9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>
      <c r="H2" s="25" t="s">
        <v>46</v>
      </c>
      <c r="I2" s="25"/>
    </row>
    <row r="3" spans="1:9">
      <c r="B3" s="12" t="s">
        <v>18</v>
      </c>
      <c r="C3" s="12" t="s">
        <v>26</v>
      </c>
      <c r="D3" s="12" t="s">
        <v>19</v>
      </c>
      <c r="E3" s="12" t="s">
        <v>92</v>
      </c>
      <c r="F3" s="27" t="s">
        <v>50</v>
      </c>
      <c r="H3" s="23" t="s">
        <v>49</v>
      </c>
      <c r="I3" s="23" t="s">
        <v>50</v>
      </c>
    </row>
    <row r="4" spans="1:9">
      <c r="B4" s="13" t="s">
        <v>12</v>
      </c>
      <c r="C4" s="2">
        <v>0.1</v>
      </c>
      <c r="D4" s="2">
        <f>SUMIF(adtype_filtrada,$B4,impressoes_filtrada)</f>
        <v>18298956</v>
      </c>
      <c r="E4" s="14">
        <f>C4*D4/1000</f>
        <v>1829.8956000000001</v>
      </c>
      <c r="F4" s="28"/>
      <c r="H4" s="14">
        <f>SUM(total_adops_filtrada)</f>
        <v>26343.170550000006</v>
      </c>
      <c r="I4" s="14">
        <f>SUM(total_ferramenta_filtrada)</f>
        <v>10735.199820000007</v>
      </c>
    </row>
    <row r="5" spans="1:9">
      <c r="B5" s="13" t="s">
        <v>11</v>
      </c>
      <c r="C5" s="2">
        <v>0.1</v>
      </c>
      <c r="D5" s="2">
        <f>SUMIF(adtype_filtrada,$B5,impressoes_filtrada)</f>
        <v>2</v>
      </c>
      <c r="E5" s="14">
        <f>C5*D5/1000</f>
        <v>2.0000000000000001E-4</v>
      </c>
      <c r="F5" s="28"/>
    </row>
    <row r="6" spans="1:9">
      <c r="B6" s="13" t="s">
        <v>10</v>
      </c>
      <c r="C6" s="2">
        <v>2.5000000000000001E-2</v>
      </c>
      <c r="D6" s="2">
        <f>SUMIF(adtype_filtrada,$B6,clicks_filtrada)</f>
        <v>813563</v>
      </c>
      <c r="E6" s="14">
        <f>C6*D6</f>
        <v>20339.075000000001</v>
      </c>
      <c r="F6" s="28"/>
    </row>
    <row r="7" spans="1:9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8"/>
    </row>
    <row r="8" spans="1:9">
      <c r="B8" s="13" t="s">
        <v>29</v>
      </c>
      <c r="C8" s="2">
        <v>0.35</v>
      </c>
      <c r="D8" s="2">
        <f>SUMIF(adtype_filtrada,$B8,impressoes_filtrada)</f>
        <v>11926285</v>
      </c>
      <c r="E8" s="14">
        <f>C8*D8/1000</f>
        <v>4174.1997499999998</v>
      </c>
      <c r="F8" s="28"/>
    </row>
    <row r="9" spans="1:9">
      <c r="B9" s="12" t="s">
        <v>22</v>
      </c>
      <c r="C9" s="12"/>
      <c r="D9" s="12"/>
      <c r="E9" s="15">
        <f>SUM(E4:E8)</f>
        <v>26343.170549999999</v>
      </c>
      <c r="F9" s="29"/>
    </row>
    <row r="13" spans="1:9">
      <c r="A13" s="9"/>
      <c r="B13" s="10" t="s">
        <v>0</v>
      </c>
      <c r="C13" s="10"/>
      <c r="D13" s="10"/>
    </row>
    <row r="14" spans="1:9">
      <c r="A14" s="9"/>
      <c r="B14" s="17"/>
      <c r="C14" s="10"/>
      <c r="D14" s="10"/>
    </row>
    <row r="15" spans="1:9" ht="6.75" customHeight="1">
      <c r="A15" s="9"/>
      <c r="B15" s="10"/>
      <c r="C15" s="10"/>
      <c r="D15" s="10"/>
    </row>
    <row r="18" spans="1:15" ht="7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52</v>
      </c>
      <c r="C19" t="s">
        <v>53</v>
      </c>
      <c r="D19" t="s">
        <v>54</v>
      </c>
      <c r="E19" t="s">
        <v>55</v>
      </c>
      <c r="F19" t="s">
        <v>10</v>
      </c>
      <c r="G19" t="s">
        <v>54</v>
      </c>
      <c r="H19" t="s">
        <v>56</v>
      </c>
      <c r="I19" t="s">
        <v>30</v>
      </c>
      <c r="J19">
        <v>280</v>
      </c>
      <c r="K19">
        <v>249</v>
      </c>
      <c r="L19" s="4">
        <v>3.5000000000000001E-3</v>
      </c>
      <c r="M19">
        <v>2.5000000000000001E-2</v>
      </c>
      <c r="N19" s="4">
        <v>0.87150000000000005</v>
      </c>
      <c r="O19" s="4">
        <v>6.2250000000000005</v>
      </c>
    </row>
    <row r="20" spans="1:15">
      <c r="B20" t="s">
        <v>165</v>
      </c>
      <c r="C20" t="s">
        <v>57</v>
      </c>
      <c r="D20" t="s">
        <v>93</v>
      </c>
      <c r="E20" t="s">
        <v>94</v>
      </c>
      <c r="F20" t="s">
        <v>10</v>
      </c>
      <c r="G20" t="s">
        <v>93</v>
      </c>
      <c r="H20" t="s">
        <v>95</v>
      </c>
      <c r="I20" t="s">
        <v>30</v>
      </c>
      <c r="J20">
        <v>0</v>
      </c>
      <c r="K20">
        <v>627</v>
      </c>
      <c r="L20" s="4">
        <v>3.5000000000000001E-3</v>
      </c>
      <c r="M20">
        <v>2.5000000000000001E-2</v>
      </c>
      <c r="N20" s="4">
        <v>2.1945000000000001</v>
      </c>
      <c r="O20" s="4">
        <v>15.675000000000001</v>
      </c>
    </row>
    <row r="21" spans="1:15">
      <c r="B21" t="s">
        <v>165</v>
      </c>
      <c r="C21" t="s">
        <v>57</v>
      </c>
      <c r="D21" t="s">
        <v>59</v>
      </c>
      <c r="E21" t="s">
        <v>60</v>
      </c>
      <c r="F21" t="s">
        <v>10</v>
      </c>
      <c r="G21" t="s">
        <v>59</v>
      </c>
      <c r="H21" t="s">
        <v>61</v>
      </c>
      <c r="I21" t="s">
        <v>30</v>
      </c>
      <c r="J21">
        <v>5327</v>
      </c>
      <c r="K21">
        <v>59</v>
      </c>
      <c r="L21" s="4">
        <v>3.5000000000000001E-3</v>
      </c>
      <c r="M21">
        <v>2.5000000000000001E-2</v>
      </c>
      <c r="N21" s="4">
        <v>0.20650000000000002</v>
      </c>
      <c r="O21" s="4">
        <v>1.4750000000000001</v>
      </c>
    </row>
    <row r="22" spans="1:15">
      <c r="B22" t="s">
        <v>166</v>
      </c>
      <c r="C22" t="s">
        <v>57</v>
      </c>
      <c r="D22" t="s">
        <v>167</v>
      </c>
      <c r="E22" t="s">
        <v>168</v>
      </c>
      <c r="F22" t="s">
        <v>12</v>
      </c>
      <c r="G22" t="s">
        <v>167</v>
      </c>
      <c r="H22" t="s">
        <v>169</v>
      </c>
      <c r="I22" t="s">
        <v>58</v>
      </c>
      <c r="J22">
        <v>258813</v>
      </c>
      <c r="K22">
        <v>431</v>
      </c>
      <c r="L22" s="4">
        <v>0.04</v>
      </c>
      <c r="M22">
        <v>0.1</v>
      </c>
      <c r="N22" s="4">
        <v>10.35252</v>
      </c>
      <c r="O22" s="4">
        <v>25.881300000000003</v>
      </c>
    </row>
    <row r="23" spans="1:15">
      <c r="B23" t="s">
        <v>166</v>
      </c>
      <c r="C23" t="s">
        <v>57</v>
      </c>
      <c r="D23" t="s">
        <v>170</v>
      </c>
      <c r="E23" t="s">
        <v>171</v>
      </c>
      <c r="F23" t="s">
        <v>12</v>
      </c>
      <c r="G23" t="s">
        <v>170</v>
      </c>
      <c r="H23" t="s">
        <v>172</v>
      </c>
      <c r="I23" t="s">
        <v>58</v>
      </c>
      <c r="J23">
        <v>216593</v>
      </c>
      <c r="K23">
        <v>250</v>
      </c>
      <c r="L23" s="4">
        <v>0.04</v>
      </c>
      <c r="M23">
        <v>0.1</v>
      </c>
      <c r="N23" s="4">
        <v>8.6637199999999996</v>
      </c>
      <c r="O23" s="4">
        <v>21.659300000000002</v>
      </c>
    </row>
    <row r="24" spans="1:15">
      <c r="B24" t="s">
        <v>166</v>
      </c>
      <c r="C24" t="s">
        <v>57</v>
      </c>
      <c r="D24" t="s">
        <v>173</v>
      </c>
      <c r="E24" t="s">
        <v>174</v>
      </c>
      <c r="F24" t="s">
        <v>12</v>
      </c>
      <c r="G24" t="s">
        <v>173</v>
      </c>
      <c r="H24" t="s">
        <v>175</v>
      </c>
      <c r="I24" t="s">
        <v>58</v>
      </c>
      <c r="J24">
        <v>323133</v>
      </c>
      <c r="K24">
        <v>408</v>
      </c>
      <c r="L24" s="4">
        <v>0.04</v>
      </c>
      <c r="M24">
        <v>0.1</v>
      </c>
      <c r="N24" s="4">
        <v>12.925319999999999</v>
      </c>
      <c r="O24" s="4">
        <v>32.313300000000005</v>
      </c>
    </row>
    <row r="25" spans="1:15">
      <c r="B25" t="s">
        <v>166</v>
      </c>
      <c r="C25" t="s">
        <v>57</v>
      </c>
      <c r="D25" t="s">
        <v>176</v>
      </c>
      <c r="E25" t="s">
        <v>177</v>
      </c>
      <c r="F25" t="s">
        <v>12</v>
      </c>
      <c r="G25" t="s">
        <v>176</v>
      </c>
      <c r="H25" t="s">
        <v>178</v>
      </c>
      <c r="I25" t="s">
        <v>58</v>
      </c>
      <c r="J25">
        <v>147694</v>
      </c>
      <c r="K25">
        <v>180</v>
      </c>
      <c r="L25" s="4">
        <v>0.04</v>
      </c>
      <c r="M25">
        <v>0.1</v>
      </c>
      <c r="N25" s="4">
        <v>5.9077600000000006</v>
      </c>
      <c r="O25" s="4">
        <v>14.769400000000001</v>
      </c>
    </row>
    <row r="26" spans="1:15">
      <c r="B26" t="s">
        <v>166</v>
      </c>
      <c r="C26" t="s">
        <v>57</v>
      </c>
      <c r="D26" t="s">
        <v>179</v>
      </c>
      <c r="E26" t="s">
        <v>180</v>
      </c>
      <c r="F26" t="s">
        <v>12</v>
      </c>
      <c r="G26" t="s">
        <v>179</v>
      </c>
      <c r="H26" t="s">
        <v>181</v>
      </c>
      <c r="I26" t="s">
        <v>58</v>
      </c>
      <c r="J26">
        <v>3</v>
      </c>
      <c r="K26">
        <v>2</v>
      </c>
      <c r="L26" s="4">
        <v>0.04</v>
      </c>
      <c r="M26">
        <v>0.1</v>
      </c>
      <c r="N26" s="4">
        <v>1.1999999999999999E-4</v>
      </c>
      <c r="O26" s="4">
        <v>3.0000000000000003E-4</v>
      </c>
    </row>
    <row r="27" spans="1:15">
      <c r="B27" t="s">
        <v>166</v>
      </c>
      <c r="C27" t="s">
        <v>57</v>
      </c>
      <c r="D27" t="s">
        <v>182</v>
      </c>
      <c r="E27" t="s">
        <v>183</v>
      </c>
      <c r="F27" t="s">
        <v>10</v>
      </c>
      <c r="G27" t="s">
        <v>182</v>
      </c>
      <c r="H27" t="s">
        <v>184</v>
      </c>
      <c r="I27" t="s">
        <v>30</v>
      </c>
      <c r="J27">
        <v>77904</v>
      </c>
      <c r="K27">
        <v>693</v>
      </c>
      <c r="L27" s="4">
        <v>3.5000000000000001E-3</v>
      </c>
      <c r="M27">
        <v>2.5000000000000001E-2</v>
      </c>
      <c r="N27" s="4">
        <v>2.4255</v>
      </c>
      <c r="O27" s="4">
        <v>17.324999999999999</v>
      </c>
    </row>
    <row r="28" spans="1:15">
      <c r="B28" t="s">
        <v>166</v>
      </c>
      <c r="C28" t="s">
        <v>57</v>
      </c>
      <c r="D28" t="s">
        <v>185</v>
      </c>
      <c r="E28" t="s">
        <v>186</v>
      </c>
      <c r="F28" t="s">
        <v>10</v>
      </c>
      <c r="G28" t="s">
        <v>185</v>
      </c>
      <c r="H28" t="s">
        <v>187</v>
      </c>
      <c r="I28" t="s">
        <v>30</v>
      </c>
      <c r="J28">
        <v>706230</v>
      </c>
      <c r="K28">
        <v>7161</v>
      </c>
      <c r="L28" s="4">
        <v>3.5000000000000001E-3</v>
      </c>
      <c r="M28">
        <v>2.5000000000000001E-2</v>
      </c>
      <c r="N28" s="4">
        <v>25.063500000000001</v>
      </c>
      <c r="O28" s="4">
        <v>179.02500000000001</v>
      </c>
    </row>
    <row r="29" spans="1:15">
      <c r="B29" t="s">
        <v>166</v>
      </c>
      <c r="C29" t="s">
        <v>57</v>
      </c>
      <c r="D29" t="s">
        <v>188</v>
      </c>
      <c r="E29" t="s">
        <v>189</v>
      </c>
      <c r="F29" t="s">
        <v>12</v>
      </c>
      <c r="G29" t="s">
        <v>188</v>
      </c>
      <c r="H29" t="s">
        <v>190</v>
      </c>
      <c r="I29" t="s">
        <v>58</v>
      </c>
      <c r="J29">
        <v>19206</v>
      </c>
      <c r="K29">
        <v>3</v>
      </c>
      <c r="L29" s="4">
        <v>0.04</v>
      </c>
      <c r="M29">
        <v>0.1</v>
      </c>
      <c r="N29" s="4">
        <v>0.76824000000000003</v>
      </c>
      <c r="O29" s="4">
        <v>1.9206000000000001</v>
      </c>
    </row>
    <row r="30" spans="1:15">
      <c r="B30" t="s">
        <v>166</v>
      </c>
      <c r="C30" t="s">
        <v>57</v>
      </c>
      <c r="D30" t="s">
        <v>191</v>
      </c>
      <c r="E30" t="s">
        <v>192</v>
      </c>
      <c r="F30" t="s">
        <v>12</v>
      </c>
      <c r="G30" t="s">
        <v>191</v>
      </c>
      <c r="H30" t="s">
        <v>193</v>
      </c>
      <c r="I30" t="s">
        <v>58</v>
      </c>
      <c r="J30">
        <v>6752</v>
      </c>
      <c r="K30">
        <v>10</v>
      </c>
      <c r="L30" s="4">
        <v>0.04</v>
      </c>
      <c r="M30">
        <v>0.1</v>
      </c>
      <c r="N30" s="4">
        <v>0.27007999999999999</v>
      </c>
      <c r="O30" s="4">
        <v>0.67520000000000002</v>
      </c>
    </row>
    <row r="31" spans="1:15">
      <c r="B31" t="s">
        <v>166</v>
      </c>
      <c r="C31" t="s">
        <v>57</v>
      </c>
      <c r="D31" t="s">
        <v>194</v>
      </c>
      <c r="E31" t="s">
        <v>195</v>
      </c>
      <c r="F31" t="s">
        <v>12</v>
      </c>
      <c r="G31" t="s">
        <v>194</v>
      </c>
      <c r="H31" t="s">
        <v>196</v>
      </c>
      <c r="I31" t="s">
        <v>58</v>
      </c>
      <c r="J31">
        <v>9234</v>
      </c>
      <c r="K31">
        <v>7</v>
      </c>
      <c r="L31" s="4">
        <v>0.04</v>
      </c>
      <c r="M31">
        <v>0.1</v>
      </c>
      <c r="N31" s="4">
        <v>0.36936000000000002</v>
      </c>
      <c r="O31" s="4">
        <v>0.92340000000000011</v>
      </c>
    </row>
    <row r="32" spans="1:15">
      <c r="B32" t="s">
        <v>166</v>
      </c>
      <c r="C32" t="s">
        <v>57</v>
      </c>
      <c r="D32" t="s">
        <v>197</v>
      </c>
      <c r="E32" t="s">
        <v>198</v>
      </c>
      <c r="F32" t="s">
        <v>12</v>
      </c>
      <c r="G32" t="s">
        <v>197</v>
      </c>
      <c r="H32" t="s">
        <v>199</v>
      </c>
      <c r="I32" t="s">
        <v>58</v>
      </c>
      <c r="J32">
        <v>4731</v>
      </c>
      <c r="K32">
        <v>2</v>
      </c>
      <c r="L32" s="4">
        <v>0.04</v>
      </c>
      <c r="M32">
        <v>0.1</v>
      </c>
      <c r="N32" s="4">
        <v>0.18924000000000002</v>
      </c>
      <c r="O32" s="4">
        <v>0.47310000000000002</v>
      </c>
    </row>
    <row r="33" spans="2:15">
      <c r="B33" t="s">
        <v>62</v>
      </c>
      <c r="C33" t="s">
        <v>63</v>
      </c>
      <c r="D33" t="s">
        <v>64</v>
      </c>
      <c r="E33" t="s">
        <v>65</v>
      </c>
      <c r="F33" t="s">
        <v>10</v>
      </c>
      <c r="G33" t="s">
        <v>64</v>
      </c>
      <c r="H33" t="s">
        <v>66</v>
      </c>
      <c r="I33" t="s">
        <v>30</v>
      </c>
      <c r="J33">
        <v>10</v>
      </c>
      <c r="K33">
        <v>13</v>
      </c>
      <c r="L33" s="4">
        <v>3.5000000000000001E-3</v>
      </c>
      <c r="M33">
        <v>2.5000000000000001E-2</v>
      </c>
      <c r="N33" s="4">
        <v>4.5499999999999999E-2</v>
      </c>
      <c r="O33" s="4">
        <v>0.32500000000000001</v>
      </c>
    </row>
    <row r="34" spans="2:15">
      <c r="B34" t="s">
        <v>62</v>
      </c>
      <c r="C34" t="s">
        <v>63</v>
      </c>
      <c r="D34" t="s">
        <v>67</v>
      </c>
      <c r="E34" t="s">
        <v>68</v>
      </c>
      <c r="F34" t="s">
        <v>10</v>
      </c>
      <c r="G34" t="s">
        <v>67</v>
      </c>
      <c r="H34" t="s">
        <v>69</v>
      </c>
      <c r="I34" t="s">
        <v>30</v>
      </c>
      <c r="J34">
        <v>0</v>
      </c>
      <c r="K34">
        <v>2</v>
      </c>
      <c r="L34" s="4">
        <v>3.5000000000000001E-3</v>
      </c>
      <c r="M34">
        <v>2.5000000000000001E-2</v>
      </c>
      <c r="N34" s="4">
        <v>7.0000000000000001E-3</v>
      </c>
      <c r="O34" s="4">
        <v>0.05</v>
      </c>
    </row>
    <row r="35" spans="2:15">
      <c r="B35" t="s">
        <v>62</v>
      </c>
      <c r="C35" t="s">
        <v>63</v>
      </c>
      <c r="D35" t="s">
        <v>70</v>
      </c>
      <c r="E35" t="s">
        <v>71</v>
      </c>
      <c r="F35" t="s">
        <v>10</v>
      </c>
      <c r="G35" t="s">
        <v>70</v>
      </c>
      <c r="H35" t="s">
        <v>72</v>
      </c>
      <c r="I35" t="s">
        <v>30</v>
      </c>
      <c r="J35">
        <v>0</v>
      </c>
      <c r="K35">
        <v>2</v>
      </c>
      <c r="L35" s="4">
        <v>3.5000000000000001E-3</v>
      </c>
      <c r="M35">
        <v>2.5000000000000001E-2</v>
      </c>
      <c r="N35" s="4">
        <v>7.0000000000000001E-3</v>
      </c>
      <c r="O35" s="4">
        <v>0.05</v>
      </c>
    </row>
    <row r="36" spans="2:15">
      <c r="B36" t="s">
        <v>62</v>
      </c>
      <c r="C36" t="s">
        <v>63</v>
      </c>
      <c r="D36" t="s">
        <v>73</v>
      </c>
      <c r="E36" t="s">
        <v>74</v>
      </c>
      <c r="F36" t="s">
        <v>10</v>
      </c>
      <c r="G36" t="s">
        <v>73</v>
      </c>
      <c r="H36" t="s">
        <v>75</v>
      </c>
      <c r="I36" t="s">
        <v>30</v>
      </c>
      <c r="J36">
        <v>0</v>
      </c>
      <c r="K36">
        <v>39</v>
      </c>
      <c r="L36" s="4">
        <v>3.5000000000000001E-3</v>
      </c>
      <c r="M36">
        <v>2.5000000000000001E-2</v>
      </c>
      <c r="N36" s="4">
        <v>0.13650000000000001</v>
      </c>
      <c r="O36" s="4">
        <v>0.97500000000000009</v>
      </c>
    </row>
    <row r="37" spans="2:15">
      <c r="B37" t="s">
        <v>62</v>
      </c>
      <c r="C37" t="s">
        <v>57</v>
      </c>
      <c r="D37" t="s">
        <v>96</v>
      </c>
      <c r="E37" t="s">
        <v>97</v>
      </c>
      <c r="F37" t="s">
        <v>10</v>
      </c>
      <c r="G37" t="s">
        <v>96</v>
      </c>
      <c r="H37" t="s">
        <v>98</v>
      </c>
      <c r="I37" t="s">
        <v>30</v>
      </c>
      <c r="J37">
        <v>7268</v>
      </c>
      <c r="K37">
        <v>32</v>
      </c>
      <c r="L37" s="4">
        <v>3.5000000000000001E-3</v>
      </c>
      <c r="M37">
        <v>2.5000000000000001E-2</v>
      </c>
      <c r="N37" s="4">
        <v>0.112</v>
      </c>
      <c r="O37" s="4">
        <v>0.8</v>
      </c>
    </row>
    <row r="38" spans="2:15">
      <c r="B38" t="s">
        <v>62</v>
      </c>
      <c r="C38" t="s">
        <v>57</v>
      </c>
      <c r="D38" t="s">
        <v>99</v>
      </c>
      <c r="E38" t="s">
        <v>100</v>
      </c>
      <c r="F38" t="s">
        <v>10</v>
      </c>
      <c r="G38" t="s">
        <v>99</v>
      </c>
      <c r="H38" t="s">
        <v>101</v>
      </c>
      <c r="I38" t="s">
        <v>30</v>
      </c>
      <c r="J38">
        <v>7247</v>
      </c>
      <c r="K38">
        <v>38</v>
      </c>
      <c r="L38" s="4">
        <v>3.5000000000000001E-3</v>
      </c>
      <c r="M38">
        <v>2.5000000000000001E-2</v>
      </c>
      <c r="N38" s="4">
        <v>0.13300000000000001</v>
      </c>
      <c r="O38" s="4">
        <v>0.95000000000000007</v>
      </c>
    </row>
    <row r="39" spans="2:15">
      <c r="B39" t="s">
        <v>62</v>
      </c>
      <c r="C39" t="s">
        <v>57</v>
      </c>
      <c r="D39" t="s">
        <v>102</v>
      </c>
      <c r="E39" t="s">
        <v>103</v>
      </c>
      <c r="F39" t="s">
        <v>12</v>
      </c>
      <c r="G39" t="s">
        <v>102</v>
      </c>
      <c r="H39" t="s">
        <v>104</v>
      </c>
      <c r="I39" t="s">
        <v>58</v>
      </c>
      <c r="J39">
        <v>91</v>
      </c>
      <c r="K39">
        <v>1</v>
      </c>
      <c r="L39" s="4">
        <v>0.04</v>
      </c>
      <c r="M39">
        <v>0.1</v>
      </c>
      <c r="N39" s="4">
        <v>3.64E-3</v>
      </c>
      <c r="O39" s="4">
        <v>9.1000000000000004E-3</v>
      </c>
    </row>
    <row r="40" spans="2:15">
      <c r="B40" t="s">
        <v>62</v>
      </c>
      <c r="C40" t="s">
        <v>57</v>
      </c>
      <c r="D40" t="s">
        <v>105</v>
      </c>
      <c r="E40" t="s">
        <v>106</v>
      </c>
      <c r="F40" t="s">
        <v>12</v>
      </c>
      <c r="G40" t="s">
        <v>105</v>
      </c>
      <c r="H40" t="s">
        <v>107</v>
      </c>
      <c r="I40" t="s">
        <v>58</v>
      </c>
      <c r="J40">
        <v>82</v>
      </c>
      <c r="K40">
        <v>0</v>
      </c>
      <c r="L40" s="4">
        <v>0.04</v>
      </c>
      <c r="M40">
        <v>0.1</v>
      </c>
      <c r="N40" s="4">
        <v>3.2800000000000004E-3</v>
      </c>
      <c r="O40" s="4">
        <v>8.2000000000000007E-3</v>
      </c>
    </row>
    <row r="41" spans="2:15">
      <c r="B41" t="s">
        <v>62</v>
      </c>
      <c r="C41" t="s">
        <v>57</v>
      </c>
      <c r="D41" t="s">
        <v>108</v>
      </c>
      <c r="E41" t="s">
        <v>109</v>
      </c>
      <c r="F41" t="s">
        <v>10</v>
      </c>
      <c r="G41" t="s">
        <v>108</v>
      </c>
      <c r="H41" t="s">
        <v>110</v>
      </c>
      <c r="I41" t="s">
        <v>30</v>
      </c>
      <c r="J41">
        <v>1</v>
      </c>
      <c r="K41">
        <v>5</v>
      </c>
      <c r="L41" s="4">
        <v>3.5000000000000001E-3</v>
      </c>
      <c r="M41">
        <v>2.5000000000000001E-2</v>
      </c>
      <c r="N41" s="4">
        <v>1.7500000000000002E-2</v>
      </c>
      <c r="O41" s="4">
        <v>0.125</v>
      </c>
    </row>
    <row r="42" spans="2:15">
      <c r="B42" t="s">
        <v>62</v>
      </c>
      <c r="C42" t="s">
        <v>57</v>
      </c>
      <c r="D42" t="s">
        <v>111</v>
      </c>
      <c r="E42" t="s">
        <v>112</v>
      </c>
      <c r="F42" t="s">
        <v>10</v>
      </c>
      <c r="G42" t="s">
        <v>111</v>
      </c>
      <c r="H42" t="s">
        <v>113</v>
      </c>
      <c r="I42" t="s">
        <v>30</v>
      </c>
      <c r="J42">
        <v>22201</v>
      </c>
      <c r="K42">
        <v>65</v>
      </c>
      <c r="L42" s="4">
        <v>3.5000000000000001E-3</v>
      </c>
      <c r="M42">
        <v>2.5000000000000001E-2</v>
      </c>
      <c r="N42" s="4">
        <v>0.22750000000000001</v>
      </c>
      <c r="O42" s="4">
        <v>1.625</v>
      </c>
    </row>
    <row r="43" spans="2:15">
      <c r="B43" t="s">
        <v>62</v>
      </c>
      <c r="C43" t="s">
        <v>57</v>
      </c>
      <c r="D43" t="s">
        <v>114</v>
      </c>
      <c r="E43" t="s">
        <v>115</v>
      </c>
      <c r="F43" t="s">
        <v>10</v>
      </c>
      <c r="G43" t="s">
        <v>114</v>
      </c>
      <c r="H43" t="s">
        <v>116</v>
      </c>
      <c r="I43" t="s">
        <v>30</v>
      </c>
      <c r="J43">
        <v>25566</v>
      </c>
      <c r="K43">
        <v>132</v>
      </c>
      <c r="L43" s="4">
        <v>3.5000000000000001E-3</v>
      </c>
      <c r="M43">
        <v>2.5000000000000001E-2</v>
      </c>
      <c r="N43" s="4">
        <v>0.46200000000000002</v>
      </c>
      <c r="O43" s="4">
        <v>3.3000000000000003</v>
      </c>
    </row>
    <row r="44" spans="2:15">
      <c r="B44" t="s">
        <v>62</v>
      </c>
      <c r="C44" t="s">
        <v>57</v>
      </c>
      <c r="D44" t="s">
        <v>117</v>
      </c>
      <c r="E44" t="s">
        <v>118</v>
      </c>
      <c r="F44" t="s">
        <v>10</v>
      </c>
      <c r="G44" t="s">
        <v>117</v>
      </c>
      <c r="H44" t="s">
        <v>119</v>
      </c>
      <c r="I44" t="s">
        <v>30</v>
      </c>
      <c r="J44">
        <v>10286</v>
      </c>
      <c r="K44">
        <v>56</v>
      </c>
      <c r="L44" s="4">
        <v>3.5000000000000001E-3</v>
      </c>
      <c r="M44">
        <v>2.5000000000000001E-2</v>
      </c>
      <c r="N44" s="4">
        <v>0.19600000000000001</v>
      </c>
      <c r="O44" s="4">
        <v>1.4000000000000001</v>
      </c>
    </row>
    <row r="45" spans="2:15">
      <c r="B45" t="s">
        <v>62</v>
      </c>
      <c r="C45" t="s">
        <v>57</v>
      </c>
      <c r="D45" t="s">
        <v>120</v>
      </c>
      <c r="E45" t="s">
        <v>121</v>
      </c>
      <c r="F45" t="s">
        <v>10</v>
      </c>
      <c r="G45" t="s">
        <v>120</v>
      </c>
      <c r="H45" t="s">
        <v>122</v>
      </c>
      <c r="I45" t="s">
        <v>30</v>
      </c>
      <c r="J45">
        <v>1</v>
      </c>
      <c r="K45">
        <v>0</v>
      </c>
      <c r="L45" s="4">
        <v>3.5000000000000001E-3</v>
      </c>
      <c r="M45">
        <v>2.5000000000000001E-2</v>
      </c>
      <c r="N45" s="4">
        <v>0</v>
      </c>
      <c r="O45" s="4">
        <v>0</v>
      </c>
    </row>
    <row r="46" spans="2:15">
      <c r="B46" t="s">
        <v>62</v>
      </c>
      <c r="C46" t="s">
        <v>57</v>
      </c>
      <c r="D46" t="s">
        <v>123</v>
      </c>
      <c r="E46" t="s">
        <v>124</v>
      </c>
      <c r="F46" t="s">
        <v>12</v>
      </c>
      <c r="G46" t="s">
        <v>123</v>
      </c>
      <c r="H46" t="s">
        <v>125</v>
      </c>
      <c r="I46" t="s">
        <v>58</v>
      </c>
      <c r="J46">
        <v>2</v>
      </c>
      <c r="K46">
        <v>0</v>
      </c>
      <c r="L46" s="4">
        <v>0.04</v>
      </c>
      <c r="M46">
        <v>0.1</v>
      </c>
      <c r="N46" s="4">
        <v>8.0000000000000007E-5</v>
      </c>
      <c r="O46" s="4">
        <v>2.0000000000000001E-4</v>
      </c>
    </row>
    <row r="47" spans="2:15">
      <c r="B47" t="s">
        <v>62</v>
      </c>
      <c r="C47" t="s">
        <v>57</v>
      </c>
      <c r="D47" t="s">
        <v>126</v>
      </c>
      <c r="E47" t="s">
        <v>127</v>
      </c>
      <c r="F47" t="s">
        <v>10</v>
      </c>
      <c r="G47" t="s">
        <v>126</v>
      </c>
      <c r="H47" t="s">
        <v>128</v>
      </c>
      <c r="I47" t="s">
        <v>30</v>
      </c>
      <c r="J47">
        <v>0</v>
      </c>
      <c r="K47">
        <v>6</v>
      </c>
      <c r="L47" s="4">
        <v>3.5000000000000001E-3</v>
      </c>
      <c r="M47">
        <v>2.5000000000000001E-2</v>
      </c>
      <c r="N47" s="4">
        <v>2.1000000000000001E-2</v>
      </c>
      <c r="O47" s="4">
        <v>0.15000000000000002</v>
      </c>
    </row>
    <row r="48" spans="2:15">
      <c r="B48" t="s">
        <v>62</v>
      </c>
      <c r="C48" t="s">
        <v>57</v>
      </c>
      <c r="D48" t="s">
        <v>129</v>
      </c>
      <c r="E48" t="s">
        <v>130</v>
      </c>
      <c r="F48" t="s">
        <v>10</v>
      </c>
      <c r="G48" t="s">
        <v>129</v>
      </c>
      <c r="H48" t="s">
        <v>131</v>
      </c>
      <c r="I48" t="s">
        <v>30</v>
      </c>
      <c r="J48">
        <v>30</v>
      </c>
      <c r="K48">
        <v>48</v>
      </c>
      <c r="L48" s="4">
        <v>3.5000000000000001E-3</v>
      </c>
      <c r="M48">
        <v>2.5000000000000001E-2</v>
      </c>
      <c r="N48" s="4">
        <v>0.16800000000000001</v>
      </c>
      <c r="O48" s="4">
        <v>1.2000000000000002</v>
      </c>
    </row>
    <row r="49" spans="2:15">
      <c r="B49" t="s">
        <v>62</v>
      </c>
      <c r="C49" t="s">
        <v>57</v>
      </c>
      <c r="D49" t="s">
        <v>132</v>
      </c>
      <c r="E49" t="s">
        <v>133</v>
      </c>
      <c r="F49" t="s">
        <v>10</v>
      </c>
      <c r="G49" t="s">
        <v>132</v>
      </c>
      <c r="H49" t="s">
        <v>134</v>
      </c>
      <c r="I49" t="s">
        <v>30</v>
      </c>
      <c r="J49">
        <v>33</v>
      </c>
      <c r="K49">
        <v>49</v>
      </c>
      <c r="L49" s="4">
        <v>3.5000000000000001E-3</v>
      </c>
      <c r="M49">
        <v>2.5000000000000001E-2</v>
      </c>
      <c r="N49" s="4">
        <v>0.17150000000000001</v>
      </c>
      <c r="O49" s="4">
        <v>1.2250000000000001</v>
      </c>
    </row>
    <row r="50" spans="2:15">
      <c r="B50" t="s">
        <v>62</v>
      </c>
      <c r="C50" t="s">
        <v>57</v>
      </c>
      <c r="D50" t="s">
        <v>135</v>
      </c>
      <c r="E50" t="s">
        <v>136</v>
      </c>
      <c r="F50" t="s">
        <v>10</v>
      </c>
      <c r="G50" t="s">
        <v>135</v>
      </c>
      <c r="H50" t="s">
        <v>137</v>
      </c>
      <c r="I50" t="s">
        <v>30</v>
      </c>
      <c r="J50">
        <v>5</v>
      </c>
      <c r="K50">
        <v>7</v>
      </c>
      <c r="L50" s="4">
        <v>3.5000000000000001E-3</v>
      </c>
      <c r="M50">
        <v>2.5000000000000001E-2</v>
      </c>
      <c r="N50" s="4">
        <v>2.4500000000000001E-2</v>
      </c>
      <c r="O50" s="4">
        <v>0.17500000000000002</v>
      </c>
    </row>
    <row r="51" spans="2:15">
      <c r="B51" t="s">
        <v>62</v>
      </c>
      <c r="C51" t="s">
        <v>57</v>
      </c>
      <c r="D51" t="s">
        <v>138</v>
      </c>
      <c r="E51" t="s">
        <v>139</v>
      </c>
      <c r="F51" t="s">
        <v>10</v>
      </c>
      <c r="G51" t="s">
        <v>138</v>
      </c>
      <c r="H51" t="s">
        <v>140</v>
      </c>
      <c r="I51" t="s">
        <v>30</v>
      </c>
      <c r="J51">
        <v>572</v>
      </c>
      <c r="K51">
        <v>0</v>
      </c>
      <c r="L51" s="4">
        <v>3.5000000000000001E-3</v>
      </c>
      <c r="M51">
        <v>2.5000000000000001E-2</v>
      </c>
      <c r="N51" s="4">
        <v>0</v>
      </c>
      <c r="O51" s="4">
        <v>0</v>
      </c>
    </row>
    <row r="52" spans="2:15">
      <c r="B52" t="s">
        <v>62</v>
      </c>
      <c r="C52" t="s">
        <v>57</v>
      </c>
      <c r="D52" t="s">
        <v>200</v>
      </c>
      <c r="E52" t="s">
        <v>201</v>
      </c>
      <c r="F52" t="s">
        <v>12</v>
      </c>
      <c r="G52" t="s">
        <v>200</v>
      </c>
      <c r="H52" t="s">
        <v>202</v>
      </c>
      <c r="I52" t="s">
        <v>58</v>
      </c>
      <c r="J52">
        <v>1</v>
      </c>
      <c r="K52">
        <v>0</v>
      </c>
      <c r="L52" s="4">
        <v>0.04</v>
      </c>
      <c r="M52">
        <v>0.1</v>
      </c>
      <c r="N52" s="4">
        <v>4.0000000000000003E-5</v>
      </c>
      <c r="O52" s="4">
        <v>1E-4</v>
      </c>
    </row>
    <row r="53" spans="2:15">
      <c r="B53" t="s">
        <v>62</v>
      </c>
      <c r="C53" t="s">
        <v>57</v>
      </c>
      <c r="D53" t="s">
        <v>141</v>
      </c>
      <c r="E53" t="s">
        <v>142</v>
      </c>
      <c r="F53" t="s">
        <v>10</v>
      </c>
      <c r="G53" t="s">
        <v>141</v>
      </c>
      <c r="H53" t="s">
        <v>143</v>
      </c>
      <c r="I53" t="s">
        <v>30</v>
      </c>
      <c r="J53">
        <v>1803</v>
      </c>
      <c r="K53">
        <v>1</v>
      </c>
      <c r="L53" s="4">
        <v>3.5000000000000001E-3</v>
      </c>
      <c r="M53">
        <v>2.5000000000000001E-2</v>
      </c>
      <c r="N53" s="4">
        <v>3.5000000000000001E-3</v>
      </c>
      <c r="O53" s="4">
        <v>2.5000000000000001E-2</v>
      </c>
    </row>
    <row r="54" spans="2:15">
      <c r="B54" t="s">
        <v>62</v>
      </c>
      <c r="C54" t="s">
        <v>57</v>
      </c>
      <c r="D54" t="s">
        <v>76</v>
      </c>
      <c r="E54" t="s">
        <v>77</v>
      </c>
      <c r="F54" t="s">
        <v>10</v>
      </c>
      <c r="G54" t="s">
        <v>76</v>
      </c>
      <c r="H54" t="s">
        <v>78</v>
      </c>
      <c r="I54" t="s">
        <v>30</v>
      </c>
      <c r="J54">
        <v>1</v>
      </c>
      <c r="K54">
        <v>2</v>
      </c>
      <c r="L54" s="4">
        <v>3.5000000000000001E-3</v>
      </c>
      <c r="M54">
        <v>2.5000000000000001E-2</v>
      </c>
      <c r="N54" s="4">
        <v>7.0000000000000001E-3</v>
      </c>
      <c r="O54" s="4">
        <v>0.05</v>
      </c>
    </row>
    <row r="55" spans="2:15">
      <c r="B55" t="s">
        <v>62</v>
      </c>
      <c r="C55" t="s">
        <v>53</v>
      </c>
      <c r="D55" t="s">
        <v>144</v>
      </c>
      <c r="E55" t="s">
        <v>145</v>
      </c>
      <c r="F55" t="s">
        <v>10</v>
      </c>
      <c r="G55" t="s">
        <v>144</v>
      </c>
      <c r="H55" t="s">
        <v>146</v>
      </c>
      <c r="I55" t="s">
        <v>30</v>
      </c>
      <c r="J55">
        <v>454</v>
      </c>
      <c r="K55">
        <v>67</v>
      </c>
      <c r="L55" s="4">
        <v>3.5000000000000001E-3</v>
      </c>
      <c r="M55">
        <v>2.5000000000000001E-2</v>
      </c>
      <c r="N55" s="4">
        <v>0.23450000000000001</v>
      </c>
      <c r="O55" s="4">
        <v>1.675</v>
      </c>
    </row>
    <row r="56" spans="2:15">
      <c r="B56" t="s">
        <v>62</v>
      </c>
      <c r="C56" t="s">
        <v>53</v>
      </c>
      <c r="D56" t="s">
        <v>147</v>
      </c>
      <c r="E56" t="s">
        <v>148</v>
      </c>
      <c r="F56" t="s">
        <v>10</v>
      </c>
      <c r="G56" t="s">
        <v>147</v>
      </c>
      <c r="H56" t="s">
        <v>149</v>
      </c>
      <c r="I56" t="s">
        <v>30</v>
      </c>
      <c r="J56">
        <v>2200</v>
      </c>
      <c r="K56">
        <v>191</v>
      </c>
      <c r="L56" s="4">
        <v>3.5000000000000001E-3</v>
      </c>
      <c r="M56">
        <v>2.5000000000000001E-2</v>
      </c>
      <c r="N56" s="4">
        <v>0.66849999999999998</v>
      </c>
      <c r="O56" s="4">
        <v>4.7750000000000004</v>
      </c>
    </row>
    <row r="57" spans="2:15">
      <c r="B57" t="s">
        <v>62</v>
      </c>
      <c r="C57" t="s">
        <v>53</v>
      </c>
      <c r="D57" t="s">
        <v>150</v>
      </c>
      <c r="E57" t="s">
        <v>151</v>
      </c>
      <c r="F57" t="s">
        <v>10</v>
      </c>
      <c r="G57" t="s">
        <v>150</v>
      </c>
      <c r="H57" t="s">
        <v>152</v>
      </c>
      <c r="I57" t="s">
        <v>30</v>
      </c>
      <c r="J57">
        <v>1966</v>
      </c>
      <c r="K57">
        <v>503</v>
      </c>
      <c r="L57" s="4">
        <v>3.5000000000000001E-3</v>
      </c>
      <c r="M57">
        <v>2.5000000000000001E-2</v>
      </c>
      <c r="N57" s="4">
        <v>1.7605</v>
      </c>
      <c r="O57" s="4">
        <v>12.575000000000001</v>
      </c>
    </row>
    <row r="58" spans="2:15">
      <c r="B58" t="s">
        <v>62</v>
      </c>
      <c r="C58" t="s">
        <v>53</v>
      </c>
      <c r="D58" t="s">
        <v>153</v>
      </c>
      <c r="E58" t="s">
        <v>154</v>
      </c>
      <c r="F58" t="s">
        <v>10</v>
      </c>
      <c r="G58" t="s">
        <v>153</v>
      </c>
      <c r="H58" t="s">
        <v>155</v>
      </c>
      <c r="I58" t="s">
        <v>30</v>
      </c>
      <c r="J58">
        <v>13</v>
      </c>
      <c r="K58">
        <v>34</v>
      </c>
      <c r="L58" s="4">
        <v>3.5000000000000001E-3</v>
      </c>
      <c r="M58">
        <v>2.5000000000000001E-2</v>
      </c>
      <c r="N58" s="4">
        <v>0.11900000000000001</v>
      </c>
      <c r="O58" s="4">
        <v>0.85000000000000009</v>
      </c>
    </row>
    <row r="59" spans="2:15">
      <c r="B59" t="s">
        <v>62</v>
      </c>
      <c r="C59" t="s">
        <v>53</v>
      </c>
      <c r="D59" t="s">
        <v>156</v>
      </c>
      <c r="E59" t="s">
        <v>157</v>
      </c>
      <c r="F59" t="s">
        <v>10</v>
      </c>
      <c r="G59" t="s">
        <v>156</v>
      </c>
      <c r="H59" t="s">
        <v>158</v>
      </c>
      <c r="I59" t="s">
        <v>30</v>
      </c>
      <c r="J59">
        <v>1912</v>
      </c>
      <c r="K59">
        <v>253</v>
      </c>
      <c r="L59" s="4">
        <v>3.5000000000000001E-3</v>
      </c>
      <c r="M59">
        <v>2.5000000000000001E-2</v>
      </c>
      <c r="N59" s="4">
        <v>0.88550000000000006</v>
      </c>
      <c r="O59" s="4">
        <v>6.3250000000000002</v>
      </c>
    </row>
    <row r="60" spans="2:15">
      <c r="B60" t="s">
        <v>62</v>
      </c>
      <c r="C60" t="s">
        <v>53</v>
      </c>
      <c r="D60" t="s">
        <v>159</v>
      </c>
      <c r="E60" t="s">
        <v>160</v>
      </c>
      <c r="F60" t="s">
        <v>10</v>
      </c>
      <c r="G60" t="s">
        <v>159</v>
      </c>
      <c r="H60" t="s">
        <v>161</v>
      </c>
      <c r="I60" t="s">
        <v>30</v>
      </c>
      <c r="J60">
        <v>2420</v>
      </c>
      <c r="K60">
        <v>345</v>
      </c>
      <c r="L60" s="4">
        <v>3.5000000000000001E-3</v>
      </c>
      <c r="M60">
        <v>2.5000000000000001E-2</v>
      </c>
      <c r="N60" s="4">
        <v>1.2075</v>
      </c>
      <c r="O60" s="4">
        <v>8.625</v>
      </c>
    </row>
    <row r="61" spans="2:15">
      <c r="B61" t="s">
        <v>62</v>
      </c>
      <c r="C61" t="s">
        <v>53</v>
      </c>
      <c r="D61" t="s">
        <v>162</v>
      </c>
      <c r="E61" t="s">
        <v>163</v>
      </c>
      <c r="F61" t="s">
        <v>10</v>
      </c>
      <c r="G61" t="s">
        <v>162</v>
      </c>
      <c r="H61" t="s">
        <v>164</v>
      </c>
      <c r="I61" t="s">
        <v>30</v>
      </c>
      <c r="J61">
        <v>9</v>
      </c>
      <c r="K61">
        <v>3</v>
      </c>
      <c r="L61" s="4">
        <v>3.5000000000000001E-3</v>
      </c>
      <c r="M61">
        <v>2.5000000000000001E-2</v>
      </c>
      <c r="N61" s="4">
        <v>1.0500000000000001E-2</v>
      </c>
      <c r="O61" s="4">
        <v>7.5000000000000011E-2</v>
      </c>
    </row>
    <row r="62" spans="2:15">
      <c r="B62" t="s">
        <v>62</v>
      </c>
      <c r="C62" t="s">
        <v>81</v>
      </c>
      <c r="D62" t="s">
        <v>82</v>
      </c>
      <c r="E62" t="s">
        <v>83</v>
      </c>
      <c r="F62" t="s">
        <v>10</v>
      </c>
      <c r="G62" t="s">
        <v>82</v>
      </c>
      <c r="H62" t="s">
        <v>84</v>
      </c>
      <c r="I62" t="s">
        <v>30</v>
      </c>
      <c r="J62">
        <v>0</v>
      </c>
      <c r="K62">
        <v>3</v>
      </c>
      <c r="L62" s="4">
        <v>3.5000000000000001E-3</v>
      </c>
      <c r="M62">
        <v>2.5000000000000001E-2</v>
      </c>
      <c r="N62" s="4">
        <v>1.0500000000000001E-2</v>
      </c>
      <c r="O62" s="4">
        <v>7.5000000000000011E-2</v>
      </c>
    </row>
    <row r="63" spans="2:15">
      <c r="B63" t="s">
        <v>62</v>
      </c>
      <c r="C63" t="s">
        <v>81</v>
      </c>
      <c r="D63" t="s">
        <v>85</v>
      </c>
      <c r="E63" t="s">
        <v>86</v>
      </c>
      <c r="F63" t="s">
        <v>10</v>
      </c>
      <c r="G63" t="s">
        <v>85</v>
      </c>
      <c r="H63" t="s">
        <v>87</v>
      </c>
      <c r="I63" t="s">
        <v>30</v>
      </c>
      <c r="J63">
        <v>0</v>
      </c>
      <c r="K63">
        <v>3</v>
      </c>
      <c r="L63" s="4">
        <v>3.5000000000000001E-3</v>
      </c>
      <c r="M63">
        <v>2.5000000000000001E-2</v>
      </c>
      <c r="N63" s="4">
        <v>1.0500000000000001E-2</v>
      </c>
      <c r="O63" s="4">
        <v>7.5000000000000011E-2</v>
      </c>
    </row>
    <row r="64" spans="2:15">
      <c r="B64" t="s">
        <v>62</v>
      </c>
      <c r="C64" t="s">
        <v>88</v>
      </c>
      <c r="D64" t="s">
        <v>89</v>
      </c>
      <c r="E64" t="s">
        <v>90</v>
      </c>
      <c r="F64" t="s">
        <v>10</v>
      </c>
      <c r="G64" t="s">
        <v>89</v>
      </c>
      <c r="H64" t="s">
        <v>91</v>
      </c>
      <c r="I64" t="s">
        <v>30</v>
      </c>
      <c r="J64">
        <v>0</v>
      </c>
      <c r="K64">
        <v>6</v>
      </c>
      <c r="L64" s="4">
        <v>3.5000000000000001E-3</v>
      </c>
      <c r="M64">
        <v>2.5000000000000001E-2</v>
      </c>
      <c r="N64" s="4">
        <v>2.1000000000000001E-2</v>
      </c>
      <c r="O64" s="4">
        <v>0.15000000000000002</v>
      </c>
    </row>
    <row r="65" spans="2:15">
      <c r="B65" t="s">
        <v>203</v>
      </c>
      <c r="C65" t="s">
        <v>204</v>
      </c>
      <c r="D65" t="s">
        <v>205</v>
      </c>
      <c r="E65" t="s">
        <v>206</v>
      </c>
      <c r="F65" t="s">
        <v>10</v>
      </c>
      <c r="G65" t="s">
        <v>205</v>
      </c>
      <c r="H65" t="s">
        <v>207</v>
      </c>
      <c r="I65" t="s">
        <v>30</v>
      </c>
      <c r="J65">
        <v>0</v>
      </c>
      <c r="K65">
        <v>2</v>
      </c>
      <c r="L65" s="4">
        <v>3.5000000000000001E-3</v>
      </c>
      <c r="M65">
        <v>2.5000000000000001E-2</v>
      </c>
      <c r="N65" s="4">
        <v>7.0000000000000001E-3</v>
      </c>
      <c r="O65" s="4">
        <v>0.05</v>
      </c>
    </row>
    <row r="66" spans="2:15">
      <c r="B66" t="s">
        <v>203</v>
      </c>
      <c r="C66" t="s">
        <v>204</v>
      </c>
      <c r="D66" t="s">
        <v>208</v>
      </c>
      <c r="E66" t="s">
        <v>209</v>
      </c>
      <c r="F66" t="s">
        <v>10</v>
      </c>
      <c r="G66" t="s">
        <v>208</v>
      </c>
      <c r="H66" t="s">
        <v>210</v>
      </c>
      <c r="I66" t="s">
        <v>30</v>
      </c>
      <c r="J66">
        <v>0</v>
      </c>
      <c r="K66">
        <v>1</v>
      </c>
      <c r="L66" s="4">
        <v>3.5000000000000001E-3</v>
      </c>
      <c r="M66">
        <v>2.5000000000000001E-2</v>
      </c>
      <c r="N66" s="4">
        <v>3.5000000000000001E-3</v>
      </c>
      <c r="O66" s="4">
        <v>2.5000000000000001E-2</v>
      </c>
    </row>
    <row r="67" spans="2:15">
      <c r="B67" t="s">
        <v>203</v>
      </c>
      <c r="C67" t="s">
        <v>79</v>
      </c>
      <c r="D67" t="s">
        <v>211</v>
      </c>
      <c r="E67" t="s">
        <v>212</v>
      </c>
      <c r="F67" t="s">
        <v>29</v>
      </c>
      <c r="G67" t="s">
        <v>211</v>
      </c>
      <c r="H67" t="s">
        <v>214</v>
      </c>
      <c r="I67" t="s">
        <v>213</v>
      </c>
      <c r="J67">
        <v>10156523</v>
      </c>
      <c r="K67">
        <v>28581</v>
      </c>
      <c r="L67" s="4">
        <v>0.6</v>
      </c>
      <c r="M67">
        <v>0.35</v>
      </c>
      <c r="N67" s="4">
        <v>6093.9138000000003</v>
      </c>
      <c r="O67" s="4">
        <v>3554.78305</v>
      </c>
    </row>
    <row r="68" spans="2:15">
      <c r="B68" t="s">
        <v>203</v>
      </c>
      <c r="C68" t="s">
        <v>79</v>
      </c>
      <c r="D68" t="s">
        <v>215</v>
      </c>
      <c r="E68" t="s">
        <v>216</v>
      </c>
      <c r="F68" t="s">
        <v>12</v>
      </c>
      <c r="G68" t="s">
        <v>215</v>
      </c>
      <c r="H68" t="s">
        <v>217</v>
      </c>
      <c r="I68" t="s">
        <v>58</v>
      </c>
      <c r="J68">
        <v>1</v>
      </c>
      <c r="K68">
        <v>1</v>
      </c>
      <c r="L68" s="4">
        <v>0.04</v>
      </c>
      <c r="M68">
        <v>0.1</v>
      </c>
      <c r="N68" s="4">
        <v>4.0000000000000003E-5</v>
      </c>
      <c r="O68" s="4">
        <v>1E-4</v>
      </c>
    </row>
    <row r="69" spans="2:15">
      <c r="B69" t="s">
        <v>203</v>
      </c>
      <c r="C69" t="s">
        <v>79</v>
      </c>
      <c r="D69" t="s">
        <v>218</v>
      </c>
      <c r="E69" t="s">
        <v>219</v>
      </c>
      <c r="F69" t="s">
        <v>12</v>
      </c>
      <c r="G69" t="s">
        <v>218</v>
      </c>
      <c r="H69" t="s">
        <v>220</v>
      </c>
      <c r="I69" t="s">
        <v>58</v>
      </c>
      <c r="J69">
        <v>1</v>
      </c>
      <c r="K69">
        <v>1</v>
      </c>
      <c r="L69" s="4">
        <v>0.04</v>
      </c>
      <c r="M69">
        <v>0.1</v>
      </c>
      <c r="N69" s="4">
        <v>4.0000000000000003E-5</v>
      </c>
      <c r="O69" s="4">
        <v>1E-4</v>
      </c>
    </row>
    <row r="70" spans="2:15">
      <c r="B70" t="s">
        <v>203</v>
      </c>
      <c r="C70" t="s">
        <v>79</v>
      </c>
      <c r="D70" t="s">
        <v>221</v>
      </c>
      <c r="E70" t="s">
        <v>222</v>
      </c>
      <c r="F70" t="s">
        <v>12</v>
      </c>
      <c r="G70" t="s">
        <v>221</v>
      </c>
      <c r="H70" t="s">
        <v>223</v>
      </c>
      <c r="I70" t="s">
        <v>58</v>
      </c>
      <c r="J70">
        <v>1</v>
      </c>
      <c r="K70">
        <v>1</v>
      </c>
      <c r="L70" s="4">
        <v>0.04</v>
      </c>
      <c r="M70">
        <v>0.1</v>
      </c>
      <c r="N70" s="4">
        <v>4.0000000000000003E-5</v>
      </c>
      <c r="O70" s="4">
        <v>1E-4</v>
      </c>
    </row>
    <row r="71" spans="2:15">
      <c r="B71" t="s">
        <v>203</v>
      </c>
      <c r="C71" t="s">
        <v>79</v>
      </c>
      <c r="D71" t="s">
        <v>224</v>
      </c>
      <c r="E71" t="s">
        <v>225</v>
      </c>
      <c r="F71" t="s">
        <v>29</v>
      </c>
      <c r="G71" t="s">
        <v>224</v>
      </c>
      <c r="H71" t="s">
        <v>226</v>
      </c>
      <c r="I71" t="s">
        <v>213</v>
      </c>
      <c r="J71">
        <v>1769759</v>
      </c>
      <c r="K71">
        <v>3166</v>
      </c>
      <c r="L71" s="4">
        <v>0.6</v>
      </c>
      <c r="M71">
        <v>0.35</v>
      </c>
      <c r="N71" s="4">
        <v>1061.8553999999999</v>
      </c>
      <c r="O71" s="4">
        <v>619.41564999999991</v>
      </c>
    </row>
    <row r="72" spans="2:15">
      <c r="B72" t="s">
        <v>203</v>
      </c>
      <c r="C72" t="s">
        <v>53</v>
      </c>
      <c r="D72" t="s">
        <v>227</v>
      </c>
      <c r="E72" t="s">
        <v>228</v>
      </c>
      <c r="F72" t="s">
        <v>10</v>
      </c>
      <c r="G72" t="s">
        <v>227</v>
      </c>
      <c r="H72" t="s">
        <v>229</v>
      </c>
      <c r="I72" t="s">
        <v>30</v>
      </c>
      <c r="J72">
        <v>0</v>
      </c>
      <c r="K72">
        <v>67272</v>
      </c>
      <c r="L72" s="4">
        <v>3.5000000000000001E-3</v>
      </c>
      <c r="M72">
        <v>2.5000000000000001E-2</v>
      </c>
      <c r="N72" s="4">
        <v>235.452</v>
      </c>
      <c r="O72" s="4">
        <v>1681.8000000000002</v>
      </c>
    </row>
    <row r="73" spans="2:15">
      <c r="B73" t="s">
        <v>203</v>
      </c>
      <c r="C73" t="s">
        <v>53</v>
      </c>
      <c r="D73" t="s">
        <v>230</v>
      </c>
      <c r="E73" t="s">
        <v>231</v>
      </c>
      <c r="F73" t="s">
        <v>10</v>
      </c>
      <c r="G73" t="s">
        <v>230</v>
      </c>
      <c r="H73" t="s">
        <v>232</v>
      </c>
      <c r="I73" t="s">
        <v>30</v>
      </c>
      <c r="J73">
        <v>0</v>
      </c>
      <c r="K73">
        <v>91488</v>
      </c>
      <c r="L73" s="4">
        <v>3.5000000000000001E-3</v>
      </c>
      <c r="M73">
        <v>2.5000000000000001E-2</v>
      </c>
      <c r="N73" s="4">
        <v>320.20800000000003</v>
      </c>
      <c r="O73" s="4">
        <v>2287.2000000000003</v>
      </c>
    </row>
    <row r="74" spans="2:15">
      <c r="B74" t="s">
        <v>203</v>
      </c>
      <c r="C74" t="s">
        <v>53</v>
      </c>
      <c r="D74" t="s">
        <v>233</v>
      </c>
      <c r="E74" t="s">
        <v>234</v>
      </c>
      <c r="F74" t="s">
        <v>10</v>
      </c>
      <c r="G74" t="s">
        <v>233</v>
      </c>
      <c r="H74" t="s">
        <v>235</v>
      </c>
      <c r="I74" t="s">
        <v>30</v>
      </c>
      <c r="J74">
        <v>0</v>
      </c>
      <c r="K74">
        <v>1</v>
      </c>
      <c r="L74" s="4">
        <v>3.5000000000000001E-3</v>
      </c>
      <c r="M74">
        <v>2.5000000000000001E-2</v>
      </c>
      <c r="N74" s="4">
        <v>3.5000000000000001E-3</v>
      </c>
      <c r="O74" s="4">
        <v>2.5000000000000001E-2</v>
      </c>
    </row>
    <row r="75" spans="2:15">
      <c r="B75" t="s">
        <v>203</v>
      </c>
      <c r="C75" t="s">
        <v>53</v>
      </c>
      <c r="D75" t="s">
        <v>236</v>
      </c>
      <c r="E75" t="s">
        <v>237</v>
      </c>
      <c r="F75" t="s">
        <v>10</v>
      </c>
      <c r="G75" t="s">
        <v>236</v>
      </c>
      <c r="H75" t="s">
        <v>238</v>
      </c>
      <c r="I75" t="s">
        <v>30</v>
      </c>
      <c r="J75">
        <v>0</v>
      </c>
      <c r="K75">
        <v>86692</v>
      </c>
      <c r="L75" s="4">
        <v>3.5000000000000001E-3</v>
      </c>
      <c r="M75">
        <v>2.5000000000000001E-2</v>
      </c>
      <c r="N75" s="4">
        <v>303.42200000000003</v>
      </c>
      <c r="O75" s="4">
        <v>2167.3000000000002</v>
      </c>
    </row>
    <row r="76" spans="2:15">
      <c r="B76" t="s">
        <v>239</v>
      </c>
      <c r="C76" t="s">
        <v>240</v>
      </c>
      <c r="D76" t="s">
        <v>239</v>
      </c>
      <c r="E76" t="s">
        <v>241</v>
      </c>
      <c r="F76" t="s">
        <v>10</v>
      </c>
      <c r="G76" t="s">
        <v>242</v>
      </c>
      <c r="H76" t="s">
        <v>243</v>
      </c>
      <c r="I76" t="s">
        <v>30</v>
      </c>
      <c r="J76">
        <v>18413868</v>
      </c>
      <c r="K76">
        <v>351288</v>
      </c>
      <c r="L76" s="4">
        <v>3.5000000000000001E-3</v>
      </c>
      <c r="M76">
        <v>2.5000000000000001E-2</v>
      </c>
      <c r="N76" s="4">
        <v>1229.508</v>
      </c>
      <c r="O76" s="4">
        <v>8782.2000000000007</v>
      </c>
    </row>
    <row r="77" spans="2:15">
      <c r="B77" t="s">
        <v>244</v>
      </c>
      <c r="C77" t="s">
        <v>63</v>
      </c>
      <c r="D77" t="s">
        <v>245</v>
      </c>
      <c r="E77" t="s">
        <v>246</v>
      </c>
      <c r="F77" t="s">
        <v>10</v>
      </c>
      <c r="G77" t="s">
        <v>245</v>
      </c>
      <c r="H77" t="s">
        <v>247</v>
      </c>
      <c r="I77" t="s">
        <v>30</v>
      </c>
      <c r="J77">
        <v>361539</v>
      </c>
      <c r="K77">
        <v>3442</v>
      </c>
      <c r="L77" s="4">
        <v>3.5000000000000001E-3</v>
      </c>
      <c r="M77">
        <v>2.5000000000000001E-2</v>
      </c>
      <c r="N77" s="4">
        <v>12.047000000000001</v>
      </c>
      <c r="O77" s="4">
        <v>86.050000000000011</v>
      </c>
    </row>
    <row r="78" spans="2:15">
      <c r="B78" t="s">
        <v>244</v>
      </c>
      <c r="C78" t="s">
        <v>63</v>
      </c>
      <c r="D78" t="s">
        <v>248</v>
      </c>
      <c r="E78" t="s">
        <v>249</v>
      </c>
      <c r="F78" t="s">
        <v>10</v>
      </c>
      <c r="G78" t="s">
        <v>248</v>
      </c>
      <c r="H78" t="s">
        <v>250</v>
      </c>
      <c r="I78" t="s">
        <v>30</v>
      </c>
      <c r="J78">
        <v>496055</v>
      </c>
      <c r="K78">
        <v>5515</v>
      </c>
      <c r="L78" s="4">
        <v>3.5000000000000001E-3</v>
      </c>
      <c r="M78">
        <v>2.5000000000000001E-2</v>
      </c>
      <c r="N78" s="4">
        <v>19.302500000000002</v>
      </c>
      <c r="O78" s="4">
        <v>137.875</v>
      </c>
    </row>
    <row r="79" spans="2:15">
      <c r="B79" t="s">
        <v>244</v>
      </c>
      <c r="C79" t="s">
        <v>63</v>
      </c>
      <c r="D79" t="s">
        <v>251</v>
      </c>
      <c r="E79" t="s">
        <v>252</v>
      </c>
      <c r="F79" t="s">
        <v>10</v>
      </c>
      <c r="G79" t="s">
        <v>251</v>
      </c>
      <c r="H79" t="s">
        <v>253</v>
      </c>
      <c r="I79" t="s">
        <v>30</v>
      </c>
      <c r="J79">
        <v>501547</v>
      </c>
      <c r="K79">
        <v>5386</v>
      </c>
      <c r="L79" s="4">
        <v>3.5000000000000001E-3</v>
      </c>
      <c r="M79">
        <v>2.5000000000000001E-2</v>
      </c>
      <c r="N79" s="4">
        <v>18.850999999999999</v>
      </c>
      <c r="O79" s="4">
        <v>134.65</v>
      </c>
    </row>
    <row r="80" spans="2:15">
      <c r="B80" t="s">
        <v>244</v>
      </c>
      <c r="C80" t="s">
        <v>63</v>
      </c>
      <c r="D80" t="s">
        <v>254</v>
      </c>
      <c r="E80" t="s">
        <v>255</v>
      </c>
      <c r="F80" t="s">
        <v>10</v>
      </c>
      <c r="G80" t="s">
        <v>254</v>
      </c>
      <c r="H80" t="s">
        <v>256</v>
      </c>
      <c r="I80" t="s">
        <v>30</v>
      </c>
      <c r="J80">
        <v>511148</v>
      </c>
      <c r="K80">
        <v>5782</v>
      </c>
      <c r="L80" s="4">
        <v>3.5000000000000001E-3</v>
      </c>
      <c r="M80">
        <v>2.5000000000000001E-2</v>
      </c>
      <c r="N80" s="4">
        <v>20.237000000000002</v>
      </c>
      <c r="O80" s="4">
        <v>144.55000000000001</v>
      </c>
    </row>
    <row r="81" spans="2:15">
      <c r="B81" t="s">
        <v>244</v>
      </c>
      <c r="C81" t="s">
        <v>63</v>
      </c>
      <c r="D81" t="s">
        <v>257</v>
      </c>
      <c r="E81" t="s">
        <v>258</v>
      </c>
      <c r="F81" t="s">
        <v>10</v>
      </c>
      <c r="G81" t="s">
        <v>257</v>
      </c>
      <c r="H81" t="s">
        <v>259</v>
      </c>
      <c r="I81" t="s">
        <v>30</v>
      </c>
      <c r="J81">
        <v>422736</v>
      </c>
      <c r="K81">
        <v>3973</v>
      </c>
      <c r="L81" s="4">
        <v>3.5000000000000001E-3</v>
      </c>
      <c r="M81">
        <v>2.5000000000000001E-2</v>
      </c>
      <c r="N81" s="4">
        <v>13.9055</v>
      </c>
      <c r="O81" s="4">
        <v>99.325000000000003</v>
      </c>
    </row>
    <row r="82" spans="2:15">
      <c r="B82" t="s">
        <v>244</v>
      </c>
      <c r="C82" t="s">
        <v>63</v>
      </c>
      <c r="D82" t="s">
        <v>260</v>
      </c>
      <c r="E82" t="s">
        <v>261</v>
      </c>
      <c r="F82" t="s">
        <v>10</v>
      </c>
      <c r="G82" t="s">
        <v>260</v>
      </c>
      <c r="H82" t="s">
        <v>262</v>
      </c>
      <c r="I82" t="s">
        <v>30</v>
      </c>
      <c r="J82">
        <v>641338</v>
      </c>
      <c r="K82">
        <v>6712</v>
      </c>
      <c r="L82" s="4">
        <v>3.5000000000000001E-3</v>
      </c>
      <c r="M82">
        <v>2.5000000000000001E-2</v>
      </c>
      <c r="N82" s="4">
        <v>23.492000000000001</v>
      </c>
      <c r="O82" s="4">
        <v>167.8</v>
      </c>
    </row>
    <row r="83" spans="2:15">
      <c r="B83" t="s">
        <v>244</v>
      </c>
      <c r="C83" t="s">
        <v>63</v>
      </c>
      <c r="D83" t="s">
        <v>263</v>
      </c>
      <c r="E83" t="s">
        <v>264</v>
      </c>
      <c r="F83" t="s">
        <v>10</v>
      </c>
      <c r="G83" t="s">
        <v>263</v>
      </c>
      <c r="H83" t="s">
        <v>265</v>
      </c>
      <c r="I83" t="s">
        <v>30</v>
      </c>
      <c r="J83">
        <v>641626</v>
      </c>
      <c r="K83">
        <v>6718</v>
      </c>
      <c r="L83" s="4">
        <v>3.5000000000000001E-3</v>
      </c>
      <c r="M83">
        <v>2.5000000000000001E-2</v>
      </c>
      <c r="N83" s="4">
        <v>23.513000000000002</v>
      </c>
      <c r="O83" s="4">
        <v>167.95000000000002</v>
      </c>
    </row>
    <row r="84" spans="2:15">
      <c r="B84" t="s">
        <v>244</v>
      </c>
      <c r="C84" t="s">
        <v>63</v>
      </c>
      <c r="D84" t="s">
        <v>266</v>
      </c>
      <c r="E84" t="s">
        <v>267</v>
      </c>
      <c r="F84" t="s">
        <v>10</v>
      </c>
      <c r="G84" t="s">
        <v>266</v>
      </c>
      <c r="H84" t="s">
        <v>268</v>
      </c>
      <c r="I84" t="s">
        <v>30</v>
      </c>
      <c r="J84">
        <v>642513</v>
      </c>
      <c r="K84">
        <v>7006</v>
      </c>
      <c r="L84" s="4">
        <v>3.5000000000000001E-3</v>
      </c>
      <c r="M84">
        <v>2.5000000000000001E-2</v>
      </c>
      <c r="N84" s="4">
        <v>24.521000000000001</v>
      </c>
      <c r="O84" s="4">
        <v>175.15</v>
      </c>
    </row>
    <row r="85" spans="2:15">
      <c r="B85" t="s">
        <v>244</v>
      </c>
      <c r="C85" t="s">
        <v>63</v>
      </c>
      <c r="D85" t="s">
        <v>269</v>
      </c>
      <c r="E85" t="s">
        <v>270</v>
      </c>
      <c r="F85" t="s">
        <v>10</v>
      </c>
      <c r="G85" t="s">
        <v>269</v>
      </c>
      <c r="H85" t="s">
        <v>271</v>
      </c>
      <c r="I85" t="s">
        <v>30</v>
      </c>
      <c r="J85">
        <v>359643</v>
      </c>
      <c r="K85">
        <v>3332</v>
      </c>
      <c r="L85" s="4">
        <v>3.5000000000000001E-3</v>
      </c>
      <c r="M85">
        <v>2.5000000000000001E-2</v>
      </c>
      <c r="N85" s="4">
        <v>11.662000000000001</v>
      </c>
      <c r="O85" s="4">
        <v>83.300000000000011</v>
      </c>
    </row>
    <row r="86" spans="2:15">
      <c r="B86" t="s">
        <v>244</v>
      </c>
      <c r="C86" t="s">
        <v>63</v>
      </c>
      <c r="D86" t="s">
        <v>272</v>
      </c>
      <c r="E86" t="s">
        <v>273</v>
      </c>
      <c r="F86" t="s">
        <v>10</v>
      </c>
      <c r="G86" t="s">
        <v>272</v>
      </c>
      <c r="H86" t="s">
        <v>274</v>
      </c>
      <c r="I86" t="s">
        <v>30</v>
      </c>
      <c r="J86">
        <v>496781</v>
      </c>
      <c r="K86">
        <v>5433</v>
      </c>
      <c r="L86" s="4">
        <v>3.5000000000000001E-3</v>
      </c>
      <c r="M86">
        <v>2.5000000000000001E-2</v>
      </c>
      <c r="N86" s="4">
        <v>19.015499999999999</v>
      </c>
      <c r="O86" s="4">
        <v>135.82500000000002</v>
      </c>
    </row>
    <row r="87" spans="2:15">
      <c r="B87" t="s">
        <v>244</v>
      </c>
      <c r="C87" t="s">
        <v>63</v>
      </c>
      <c r="D87" t="s">
        <v>275</v>
      </c>
      <c r="E87" t="s">
        <v>276</v>
      </c>
      <c r="F87" t="s">
        <v>10</v>
      </c>
      <c r="G87" t="s">
        <v>275</v>
      </c>
      <c r="H87" t="s">
        <v>277</v>
      </c>
      <c r="I87" t="s">
        <v>30</v>
      </c>
      <c r="J87">
        <v>492038</v>
      </c>
      <c r="K87">
        <v>5387</v>
      </c>
      <c r="L87" s="4">
        <v>3.5000000000000001E-3</v>
      </c>
      <c r="M87">
        <v>2.5000000000000001E-2</v>
      </c>
      <c r="N87" s="4">
        <v>18.854500000000002</v>
      </c>
      <c r="O87" s="4">
        <v>134.67500000000001</v>
      </c>
    </row>
    <row r="88" spans="2:15">
      <c r="B88" t="s">
        <v>244</v>
      </c>
      <c r="C88" t="s">
        <v>63</v>
      </c>
      <c r="D88" t="s">
        <v>278</v>
      </c>
      <c r="E88" t="s">
        <v>279</v>
      </c>
      <c r="F88" t="s">
        <v>10</v>
      </c>
      <c r="G88" t="s">
        <v>278</v>
      </c>
      <c r="H88" t="s">
        <v>280</v>
      </c>
      <c r="I88" t="s">
        <v>30</v>
      </c>
      <c r="J88">
        <v>497003</v>
      </c>
      <c r="K88">
        <v>5509</v>
      </c>
      <c r="L88" s="4">
        <v>3.5000000000000001E-3</v>
      </c>
      <c r="M88">
        <v>2.5000000000000001E-2</v>
      </c>
      <c r="N88" s="4">
        <v>19.281500000000001</v>
      </c>
      <c r="O88" s="4">
        <v>137.72499999999999</v>
      </c>
    </row>
    <row r="89" spans="2:15">
      <c r="B89" t="s">
        <v>244</v>
      </c>
      <c r="C89" t="s">
        <v>63</v>
      </c>
      <c r="D89" t="s">
        <v>281</v>
      </c>
      <c r="E89" t="s">
        <v>282</v>
      </c>
      <c r="F89" t="s">
        <v>10</v>
      </c>
      <c r="G89" t="s">
        <v>281</v>
      </c>
      <c r="H89" t="s">
        <v>283</v>
      </c>
      <c r="I89" t="s">
        <v>30</v>
      </c>
      <c r="J89">
        <v>459972</v>
      </c>
      <c r="K89">
        <v>5040</v>
      </c>
      <c r="L89" s="4">
        <v>3.5000000000000001E-3</v>
      </c>
      <c r="M89">
        <v>2.5000000000000001E-2</v>
      </c>
      <c r="N89" s="4">
        <v>17.64</v>
      </c>
      <c r="O89" s="4">
        <v>126</v>
      </c>
    </row>
    <row r="90" spans="2:15">
      <c r="B90" t="s">
        <v>244</v>
      </c>
      <c r="C90" t="s">
        <v>63</v>
      </c>
      <c r="D90" t="s">
        <v>284</v>
      </c>
      <c r="E90" t="s">
        <v>285</v>
      </c>
      <c r="F90" t="s">
        <v>10</v>
      </c>
      <c r="G90" t="s">
        <v>284</v>
      </c>
      <c r="H90" t="s">
        <v>286</v>
      </c>
      <c r="I90" t="s">
        <v>30</v>
      </c>
      <c r="J90">
        <v>454243</v>
      </c>
      <c r="K90">
        <v>4839</v>
      </c>
      <c r="L90" s="4">
        <v>3.5000000000000001E-3</v>
      </c>
      <c r="M90">
        <v>2.5000000000000001E-2</v>
      </c>
      <c r="N90" s="4">
        <v>16.936499999999999</v>
      </c>
      <c r="O90" s="4">
        <v>120.97500000000001</v>
      </c>
    </row>
    <row r="91" spans="2:15">
      <c r="B91" t="s">
        <v>244</v>
      </c>
      <c r="C91" t="s">
        <v>63</v>
      </c>
      <c r="D91" t="s">
        <v>287</v>
      </c>
      <c r="E91" t="s">
        <v>288</v>
      </c>
      <c r="F91" t="s">
        <v>10</v>
      </c>
      <c r="G91" t="s">
        <v>287</v>
      </c>
      <c r="H91" t="s">
        <v>289</v>
      </c>
      <c r="I91" t="s">
        <v>30</v>
      </c>
      <c r="J91">
        <v>469965</v>
      </c>
      <c r="K91">
        <v>5001</v>
      </c>
      <c r="L91" s="4">
        <v>3.5000000000000001E-3</v>
      </c>
      <c r="M91">
        <v>2.5000000000000001E-2</v>
      </c>
      <c r="N91" s="4">
        <v>17.503499999999999</v>
      </c>
      <c r="O91" s="4">
        <v>125.02500000000001</v>
      </c>
    </row>
    <row r="92" spans="2:15">
      <c r="B92" t="s">
        <v>244</v>
      </c>
      <c r="C92" t="s">
        <v>63</v>
      </c>
      <c r="D92" t="s">
        <v>290</v>
      </c>
      <c r="E92" t="s">
        <v>291</v>
      </c>
      <c r="F92" t="s">
        <v>10</v>
      </c>
      <c r="G92" t="s">
        <v>290</v>
      </c>
      <c r="H92" t="s">
        <v>292</v>
      </c>
      <c r="I92" t="s">
        <v>30</v>
      </c>
      <c r="J92">
        <v>453361</v>
      </c>
      <c r="K92">
        <v>4868</v>
      </c>
      <c r="L92" s="4">
        <v>3.5000000000000001E-3</v>
      </c>
      <c r="M92">
        <v>2.5000000000000001E-2</v>
      </c>
      <c r="N92" s="4">
        <v>17.038</v>
      </c>
      <c r="O92" s="4">
        <v>121.7</v>
      </c>
    </row>
    <row r="93" spans="2:15">
      <c r="B93" t="s">
        <v>244</v>
      </c>
      <c r="C93" t="s">
        <v>79</v>
      </c>
      <c r="D93" t="s">
        <v>293</v>
      </c>
      <c r="E93" t="s">
        <v>294</v>
      </c>
      <c r="F93" t="s">
        <v>12</v>
      </c>
      <c r="G93" t="s">
        <v>293</v>
      </c>
      <c r="H93" t="s">
        <v>295</v>
      </c>
      <c r="I93" t="s">
        <v>58</v>
      </c>
      <c r="J93">
        <v>41880</v>
      </c>
      <c r="K93">
        <v>74</v>
      </c>
      <c r="L93" s="4">
        <v>0.04</v>
      </c>
      <c r="M93">
        <v>0.1</v>
      </c>
      <c r="N93" s="4">
        <v>1.6752</v>
      </c>
      <c r="O93" s="4">
        <v>4.1879999999999997</v>
      </c>
    </row>
    <row r="94" spans="2:15">
      <c r="B94" t="s">
        <v>244</v>
      </c>
      <c r="C94" t="s">
        <v>79</v>
      </c>
      <c r="D94" t="s">
        <v>296</v>
      </c>
      <c r="E94" t="s">
        <v>297</v>
      </c>
      <c r="F94" t="s">
        <v>12</v>
      </c>
      <c r="G94" t="s">
        <v>296</v>
      </c>
      <c r="H94" t="s">
        <v>298</v>
      </c>
      <c r="I94" t="s">
        <v>58</v>
      </c>
      <c r="J94">
        <v>37045</v>
      </c>
      <c r="K94">
        <v>61</v>
      </c>
      <c r="L94" s="4">
        <v>0.04</v>
      </c>
      <c r="M94">
        <v>0.1</v>
      </c>
      <c r="N94" s="4">
        <v>1.4818</v>
      </c>
      <c r="O94" s="4">
        <v>3.7044999999999999</v>
      </c>
    </row>
    <row r="95" spans="2:15">
      <c r="B95" t="s">
        <v>244</v>
      </c>
      <c r="C95" t="s">
        <v>79</v>
      </c>
      <c r="D95" t="s">
        <v>299</v>
      </c>
      <c r="E95" t="s">
        <v>300</v>
      </c>
      <c r="F95" t="s">
        <v>12</v>
      </c>
      <c r="G95" t="s">
        <v>299</v>
      </c>
      <c r="H95" t="s">
        <v>301</v>
      </c>
      <c r="I95" t="s">
        <v>58</v>
      </c>
      <c r="J95">
        <v>53769</v>
      </c>
      <c r="K95">
        <v>90</v>
      </c>
      <c r="L95" s="4">
        <v>0.04</v>
      </c>
      <c r="M95">
        <v>0.1</v>
      </c>
      <c r="N95" s="4">
        <v>2.15076</v>
      </c>
      <c r="O95" s="4">
        <v>5.3769000000000009</v>
      </c>
    </row>
    <row r="96" spans="2:15">
      <c r="B96" t="s">
        <v>244</v>
      </c>
      <c r="C96" t="s">
        <v>79</v>
      </c>
      <c r="D96" t="s">
        <v>302</v>
      </c>
      <c r="E96" t="s">
        <v>303</v>
      </c>
      <c r="F96" t="s">
        <v>12</v>
      </c>
      <c r="G96" t="s">
        <v>302</v>
      </c>
      <c r="H96" t="s">
        <v>304</v>
      </c>
      <c r="I96" t="s">
        <v>58</v>
      </c>
      <c r="J96">
        <v>77354</v>
      </c>
      <c r="K96">
        <v>148</v>
      </c>
      <c r="L96" s="4">
        <v>0.04</v>
      </c>
      <c r="M96">
        <v>0.1</v>
      </c>
      <c r="N96" s="4">
        <v>3.09416</v>
      </c>
      <c r="O96" s="4">
        <v>7.7354000000000003</v>
      </c>
    </row>
    <row r="97" spans="2:15">
      <c r="B97" t="s">
        <v>244</v>
      </c>
      <c r="C97" t="s">
        <v>79</v>
      </c>
      <c r="D97" t="s">
        <v>305</v>
      </c>
      <c r="E97" t="s">
        <v>306</v>
      </c>
      <c r="F97" t="s">
        <v>12</v>
      </c>
      <c r="G97" t="s">
        <v>305</v>
      </c>
      <c r="H97" t="s">
        <v>307</v>
      </c>
      <c r="I97" t="s">
        <v>58</v>
      </c>
      <c r="J97">
        <v>260011</v>
      </c>
      <c r="K97">
        <v>49</v>
      </c>
      <c r="L97" s="4">
        <v>0.04</v>
      </c>
      <c r="M97">
        <v>0.1</v>
      </c>
      <c r="N97" s="4">
        <v>10.40044</v>
      </c>
      <c r="O97" s="4">
        <v>26.001100000000001</v>
      </c>
    </row>
    <row r="98" spans="2:15">
      <c r="B98" t="s">
        <v>244</v>
      </c>
      <c r="C98" t="s">
        <v>79</v>
      </c>
      <c r="D98" t="s">
        <v>308</v>
      </c>
      <c r="E98" t="s">
        <v>309</v>
      </c>
      <c r="F98" t="s">
        <v>12</v>
      </c>
      <c r="G98" t="s">
        <v>308</v>
      </c>
      <c r="H98" t="s">
        <v>310</v>
      </c>
      <c r="I98" t="s">
        <v>58</v>
      </c>
      <c r="J98">
        <v>275112</v>
      </c>
      <c r="K98">
        <v>53</v>
      </c>
      <c r="L98" s="4">
        <v>0.04</v>
      </c>
      <c r="M98">
        <v>0.1</v>
      </c>
      <c r="N98" s="4">
        <v>11.004479999999999</v>
      </c>
      <c r="O98" s="4">
        <v>27.511200000000002</v>
      </c>
    </row>
    <row r="99" spans="2:15">
      <c r="B99" t="s">
        <v>244</v>
      </c>
      <c r="C99" t="s">
        <v>79</v>
      </c>
      <c r="D99" t="s">
        <v>311</v>
      </c>
      <c r="E99" t="s">
        <v>312</v>
      </c>
      <c r="F99" t="s">
        <v>12</v>
      </c>
      <c r="G99" t="s">
        <v>311</v>
      </c>
      <c r="H99" t="s">
        <v>313</v>
      </c>
      <c r="I99" t="s">
        <v>58</v>
      </c>
      <c r="J99">
        <v>246394</v>
      </c>
      <c r="K99">
        <v>39</v>
      </c>
      <c r="L99" s="4">
        <v>0.04</v>
      </c>
      <c r="M99">
        <v>0.1</v>
      </c>
      <c r="N99" s="4">
        <v>9.8557600000000001</v>
      </c>
      <c r="O99" s="4">
        <v>24.639400000000002</v>
      </c>
    </row>
    <row r="100" spans="2:15">
      <c r="B100" t="s">
        <v>244</v>
      </c>
      <c r="C100" t="s">
        <v>79</v>
      </c>
      <c r="D100" t="s">
        <v>314</v>
      </c>
      <c r="E100" t="s">
        <v>315</v>
      </c>
      <c r="F100" t="s">
        <v>12</v>
      </c>
      <c r="G100" t="s">
        <v>314</v>
      </c>
      <c r="H100" t="s">
        <v>316</v>
      </c>
      <c r="I100" t="s">
        <v>58</v>
      </c>
      <c r="J100">
        <v>257309</v>
      </c>
      <c r="K100">
        <v>51</v>
      </c>
      <c r="L100" s="4">
        <v>0.04</v>
      </c>
      <c r="M100">
        <v>0.1</v>
      </c>
      <c r="N100" s="4">
        <v>10.29236</v>
      </c>
      <c r="O100" s="4">
        <v>25.730900000000002</v>
      </c>
    </row>
    <row r="101" spans="2:15">
      <c r="B101" t="s">
        <v>244</v>
      </c>
      <c r="C101" t="s">
        <v>79</v>
      </c>
      <c r="D101" t="s">
        <v>317</v>
      </c>
      <c r="E101" t="s">
        <v>318</v>
      </c>
      <c r="F101" t="s">
        <v>12</v>
      </c>
      <c r="G101" t="s">
        <v>317</v>
      </c>
      <c r="H101" t="s">
        <v>319</v>
      </c>
      <c r="I101" t="s">
        <v>58</v>
      </c>
      <c r="J101">
        <v>338788</v>
      </c>
      <c r="K101">
        <v>1155</v>
      </c>
      <c r="L101" s="4">
        <v>0.04</v>
      </c>
      <c r="M101">
        <v>0.1</v>
      </c>
      <c r="N101" s="4">
        <v>13.55152</v>
      </c>
      <c r="O101" s="4">
        <v>33.878800000000005</v>
      </c>
    </row>
    <row r="102" spans="2:15">
      <c r="B102" t="s">
        <v>244</v>
      </c>
      <c r="C102" t="s">
        <v>79</v>
      </c>
      <c r="D102" t="s">
        <v>320</v>
      </c>
      <c r="E102" t="s">
        <v>321</v>
      </c>
      <c r="F102" t="s">
        <v>12</v>
      </c>
      <c r="G102" t="s">
        <v>320</v>
      </c>
      <c r="H102" t="s">
        <v>322</v>
      </c>
      <c r="I102" t="s">
        <v>58</v>
      </c>
      <c r="J102">
        <v>664933</v>
      </c>
      <c r="K102">
        <v>2559</v>
      </c>
      <c r="L102" s="4">
        <v>0.04</v>
      </c>
      <c r="M102">
        <v>0.1</v>
      </c>
      <c r="N102" s="4">
        <v>26.59732</v>
      </c>
      <c r="O102" s="4">
        <v>66.493300000000005</v>
      </c>
    </row>
    <row r="103" spans="2:15">
      <c r="B103" t="s">
        <v>244</v>
      </c>
      <c r="C103" t="s">
        <v>79</v>
      </c>
      <c r="D103" t="s">
        <v>323</v>
      </c>
      <c r="E103" t="s">
        <v>324</v>
      </c>
      <c r="F103" t="s">
        <v>12</v>
      </c>
      <c r="G103" t="s">
        <v>323</v>
      </c>
      <c r="H103" t="s">
        <v>325</v>
      </c>
      <c r="I103" t="s">
        <v>58</v>
      </c>
      <c r="J103">
        <v>334313</v>
      </c>
      <c r="K103">
        <v>1144</v>
      </c>
      <c r="L103" s="4">
        <v>0.04</v>
      </c>
      <c r="M103">
        <v>0.1</v>
      </c>
      <c r="N103" s="4">
        <v>13.37252</v>
      </c>
      <c r="O103" s="4">
        <v>33.4313</v>
      </c>
    </row>
    <row r="104" spans="2:15">
      <c r="B104" t="s">
        <v>244</v>
      </c>
      <c r="C104" t="s">
        <v>79</v>
      </c>
      <c r="D104" t="s">
        <v>326</v>
      </c>
      <c r="E104" t="s">
        <v>327</v>
      </c>
      <c r="F104" t="s">
        <v>12</v>
      </c>
      <c r="G104" t="s">
        <v>326</v>
      </c>
      <c r="H104" t="s">
        <v>328</v>
      </c>
      <c r="I104" t="s">
        <v>58</v>
      </c>
      <c r="J104">
        <v>946295</v>
      </c>
      <c r="K104">
        <v>3852</v>
      </c>
      <c r="L104" s="4">
        <v>0.04</v>
      </c>
      <c r="M104">
        <v>0.1</v>
      </c>
      <c r="N104" s="4">
        <v>37.851800000000004</v>
      </c>
      <c r="O104" s="4">
        <v>94.629499999999993</v>
      </c>
    </row>
    <row r="105" spans="2:15">
      <c r="B105" t="s">
        <v>244</v>
      </c>
      <c r="C105" t="s">
        <v>79</v>
      </c>
      <c r="D105" t="s">
        <v>329</v>
      </c>
      <c r="E105" t="s">
        <v>330</v>
      </c>
      <c r="F105" t="s">
        <v>12</v>
      </c>
      <c r="G105" t="s">
        <v>329</v>
      </c>
      <c r="H105" t="s">
        <v>331</v>
      </c>
      <c r="I105" t="s">
        <v>58</v>
      </c>
      <c r="J105">
        <v>1188743</v>
      </c>
      <c r="K105">
        <v>1349</v>
      </c>
      <c r="L105" s="4">
        <v>0.04</v>
      </c>
      <c r="M105">
        <v>0.1</v>
      </c>
      <c r="N105" s="4">
        <v>47.549720000000001</v>
      </c>
      <c r="O105" s="4">
        <v>118.87430000000001</v>
      </c>
    </row>
    <row r="106" spans="2:15">
      <c r="B106" t="s">
        <v>244</v>
      </c>
      <c r="C106" t="s">
        <v>79</v>
      </c>
      <c r="D106" t="s">
        <v>332</v>
      </c>
      <c r="E106" t="s">
        <v>333</v>
      </c>
      <c r="F106" t="s">
        <v>12</v>
      </c>
      <c r="G106" t="s">
        <v>332</v>
      </c>
      <c r="H106" t="s">
        <v>334</v>
      </c>
      <c r="I106" t="s">
        <v>58</v>
      </c>
      <c r="J106">
        <v>551546</v>
      </c>
      <c r="K106">
        <v>579</v>
      </c>
      <c r="L106" s="4">
        <v>0.04</v>
      </c>
      <c r="M106">
        <v>0.1</v>
      </c>
      <c r="N106" s="4">
        <v>22.06184</v>
      </c>
      <c r="O106" s="4">
        <v>55.154600000000009</v>
      </c>
    </row>
    <row r="107" spans="2:15">
      <c r="B107" t="s">
        <v>244</v>
      </c>
      <c r="C107" t="s">
        <v>79</v>
      </c>
      <c r="D107" t="s">
        <v>335</v>
      </c>
      <c r="E107" t="s">
        <v>336</v>
      </c>
      <c r="F107" t="s">
        <v>12</v>
      </c>
      <c r="G107" t="s">
        <v>335</v>
      </c>
      <c r="H107" t="s">
        <v>337</v>
      </c>
      <c r="I107" t="s">
        <v>58</v>
      </c>
      <c r="J107">
        <v>517878</v>
      </c>
      <c r="K107">
        <v>512</v>
      </c>
      <c r="L107" s="4">
        <v>0.04</v>
      </c>
      <c r="M107">
        <v>0.1</v>
      </c>
      <c r="N107" s="4">
        <v>20.715119999999999</v>
      </c>
      <c r="O107" s="4">
        <v>51.787800000000004</v>
      </c>
    </row>
    <row r="108" spans="2:15">
      <c r="B108" t="s">
        <v>244</v>
      </c>
      <c r="C108" t="s">
        <v>79</v>
      </c>
      <c r="D108" t="s">
        <v>338</v>
      </c>
      <c r="E108" t="s">
        <v>339</v>
      </c>
      <c r="F108" t="s">
        <v>12</v>
      </c>
      <c r="G108" t="s">
        <v>338</v>
      </c>
      <c r="H108" t="s">
        <v>340</v>
      </c>
      <c r="I108" t="s">
        <v>58</v>
      </c>
      <c r="J108">
        <v>952985</v>
      </c>
      <c r="K108">
        <v>1236</v>
      </c>
      <c r="L108" s="4">
        <v>0.04</v>
      </c>
      <c r="M108">
        <v>0.1</v>
      </c>
      <c r="N108" s="4">
        <v>38.119399999999999</v>
      </c>
      <c r="O108" s="4">
        <v>95.298500000000004</v>
      </c>
    </row>
    <row r="109" spans="2:15">
      <c r="B109" t="s">
        <v>244</v>
      </c>
      <c r="C109" t="s">
        <v>79</v>
      </c>
      <c r="D109" t="s">
        <v>341</v>
      </c>
      <c r="E109" t="s">
        <v>342</v>
      </c>
      <c r="F109" t="s">
        <v>12</v>
      </c>
      <c r="G109" t="s">
        <v>341</v>
      </c>
      <c r="H109" t="s">
        <v>343</v>
      </c>
      <c r="I109" t="s">
        <v>58</v>
      </c>
      <c r="J109">
        <v>137172</v>
      </c>
      <c r="K109">
        <v>191</v>
      </c>
      <c r="L109" s="4">
        <v>0.04</v>
      </c>
      <c r="M109">
        <v>0.1</v>
      </c>
      <c r="N109" s="4">
        <v>5.4868800000000002</v>
      </c>
      <c r="O109" s="4">
        <v>13.7172</v>
      </c>
    </row>
    <row r="110" spans="2:15">
      <c r="B110" t="s">
        <v>244</v>
      </c>
      <c r="C110" t="s">
        <v>79</v>
      </c>
      <c r="D110" t="s">
        <v>344</v>
      </c>
      <c r="E110" t="s">
        <v>345</v>
      </c>
      <c r="F110" t="s">
        <v>12</v>
      </c>
      <c r="G110" t="s">
        <v>344</v>
      </c>
      <c r="H110" t="s">
        <v>346</v>
      </c>
      <c r="I110" t="s">
        <v>58</v>
      </c>
      <c r="J110">
        <v>186800</v>
      </c>
      <c r="K110">
        <v>321</v>
      </c>
      <c r="L110" s="4">
        <v>0.04</v>
      </c>
      <c r="M110">
        <v>0.1</v>
      </c>
      <c r="N110" s="4">
        <v>7.4720000000000004</v>
      </c>
      <c r="O110" s="4">
        <v>18.68</v>
      </c>
    </row>
    <row r="111" spans="2:15">
      <c r="B111" t="s">
        <v>244</v>
      </c>
      <c r="C111" t="s">
        <v>79</v>
      </c>
      <c r="D111" t="s">
        <v>347</v>
      </c>
      <c r="E111" t="s">
        <v>348</v>
      </c>
      <c r="F111" t="s">
        <v>12</v>
      </c>
      <c r="G111" t="s">
        <v>347</v>
      </c>
      <c r="H111" t="s">
        <v>349</v>
      </c>
      <c r="I111" t="s">
        <v>58</v>
      </c>
      <c r="J111">
        <v>119862</v>
      </c>
      <c r="K111">
        <v>202</v>
      </c>
      <c r="L111" s="4">
        <v>0.04</v>
      </c>
      <c r="M111">
        <v>0.1</v>
      </c>
      <c r="N111" s="4">
        <v>4.7944800000000001</v>
      </c>
      <c r="O111" s="4">
        <v>11.9862</v>
      </c>
    </row>
    <row r="112" spans="2:15">
      <c r="B112" t="s">
        <v>244</v>
      </c>
      <c r="C112" t="s">
        <v>79</v>
      </c>
      <c r="D112" t="s">
        <v>350</v>
      </c>
      <c r="E112" t="s">
        <v>351</v>
      </c>
      <c r="F112" t="s">
        <v>12</v>
      </c>
      <c r="G112" t="s">
        <v>350</v>
      </c>
      <c r="H112" t="s">
        <v>352</v>
      </c>
      <c r="I112" t="s">
        <v>58</v>
      </c>
      <c r="J112">
        <v>164376</v>
      </c>
      <c r="K112">
        <v>314</v>
      </c>
      <c r="L112" s="4">
        <v>0.04</v>
      </c>
      <c r="M112">
        <v>0.1</v>
      </c>
      <c r="N112" s="4">
        <v>6.5750399999999996</v>
      </c>
      <c r="O112" s="4">
        <v>16.437600000000003</v>
      </c>
    </row>
    <row r="113" spans="2:15">
      <c r="B113" t="s">
        <v>244</v>
      </c>
      <c r="C113" t="s">
        <v>79</v>
      </c>
      <c r="D113" t="s">
        <v>353</v>
      </c>
      <c r="E113" t="s">
        <v>354</v>
      </c>
      <c r="F113" t="s">
        <v>12</v>
      </c>
      <c r="G113" t="s">
        <v>353</v>
      </c>
      <c r="H113" t="s">
        <v>355</v>
      </c>
      <c r="I113" t="s">
        <v>58</v>
      </c>
      <c r="J113">
        <v>61612</v>
      </c>
      <c r="K113">
        <v>102</v>
      </c>
      <c r="L113" s="4">
        <v>0.04</v>
      </c>
      <c r="M113">
        <v>0.1</v>
      </c>
      <c r="N113" s="4">
        <v>2.46448</v>
      </c>
      <c r="O113" s="4">
        <v>6.1612000000000009</v>
      </c>
    </row>
    <row r="114" spans="2:15">
      <c r="B114" t="s">
        <v>244</v>
      </c>
      <c r="C114" t="s">
        <v>79</v>
      </c>
      <c r="D114" t="s">
        <v>356</v>
      </c>
      <c r="E114" t="s">
        <v>357</v>
      </c>
      <c r="F114" t="s">
        <v>12</v>
      </c>
      <c r="G114" t="s">
        <v>356</v>
      </c>
      <c r="H114" t="s">
        <v>358</v>
      </c>
      <c r="I114" t="s">
        <v>58</v>
      </c>
      <c r="J114">
        <v>153340</v>
      </c>
      <c r="K114">
        <v>299</v>
      </c>
      <c r="L114" s="4">
        <v>0.04</v>
      </c>
      <c r="M114">
        <v>0.1</v>
      </c>
      <c r="N114" s="4">
        <v>6.1336000000000004</v>
      </c>
      <c r="O114" s="4">
        <v>15.334</v>
      </c>
    </row>
    <row r="115" spans="2:15">
      <c r="B115" t="s">
        <v>244</v>
      </c>
      <c r="C115" t="s">
        <v>79</v>
      </c>
      <c r="D115" t="s">
        <v>359</v>
      </c>
      <c r="E115" t="s">
        <v>360</v>
      </c>
      <c r="F115" t="s">
        <v>12</v>
      </c>
      <c r="G115" t="s">
        <v>359</v>
      </c>
      <c r="H115" t="s">
        <v>361</v>
      </c>
      <c r="I115" t="s">
        <v>58</v>
      </c>
      <c r="J115">
        <v>69891</v>
      </c>
      <c r="K115">
        <v>129</v>
      </c>
      <c r="L115" s="4">
        <v>0.04</v>
      </c>
      <c r="M115">
        <v>0.1</v>
      </c>
      <c r="N115" s="4">
        <v>2.7956399999999997</v>
      </c>
      <c r="O115" s="4">
        <v>6.9891000000000005</v>
      </c>
    </row>
    <row r="116" spans="2:15">
      <c r="B116" t="s">
        <v>244</v>
      </c>
      <c r="C116" t="s">
        <v>79</v>
      </c>
      <c r="D116" t="s">
        <v>362</v>
      </c>
      <c r="E116" t="s">
        <v>363</v>
      </c>
      <c r="F116" t="s">
        <v>12</v>
      </c>
      <c r="G116" t="s">
        <v>362</v>
      </c>
      <c r="H116" t="s">
        <v>364</v>
      </c>
      <c r="I116" t="s">
        <v>58</v>
      </c>
      <c r="J116">
        <v>194569</v>
      </c>
      <c r="K116">
        <v>42</v>
      </c>
      <c r="L116" s="4">
        <v>0.04</v>
      </c>
      <c r="M116">
        <v>0.1</v>
      </c>
      <c r="N116" s="4">
        <v>7.7827600000000006</v>
      </c>
      <c r="O116" s="4">
        <v>19.456900000000001</v>
      </c>
    </row>
    <row r="117" spans="2:15">
      <c r="B117" t="s">
        <v>244</v>
      </c>
      <c r="C117" t="s">
        <v>79</v>
      </c>
      <c r="D117" t="s">
        <v>365</v>
      </c>
      <c r="E117" t="s">
        <v>366</v>
      </c>
      <c r="F117" t="s">
        <v>12</v>
      </c>
      <c r="G117" t="s">
        <v>365</v>
      </c>
      <c r="H117" t="s">
        <v>367</v>
      </c>
      <c r="I117" t="s">
        <v>58</v>
      </c>
      <c r="J117">
        <v>114107</v>
      </c>
      <c r="K117">
        <v>18</v>
      </c>
      <c r="L117" s="4">
        <v>0.04</v>
      </c>
      <c r="M117">
        <v>0.1</v>
      </c>
      <c r="N117" s="4">
        <v>4.5642800000000001</v>
      </c>
      <c r="O117" s="4">
        <v>11.4107</v>
      </c>
    </row>
    <row r="118" spans="2:15">
      <c r="B118" t="s">
        <v>244</v>
      </c>
      <c r="C118" t="s">
        <v>79</v>
      </c>
      <c r="D118" t="s">
        <v>368</v>
      </c>
      <c r="E118" t="s">
        <v>369</v>
      </c>
      <c r="F118" t="s">
        <v>12</v>
      </c>
      <c r="G118" t="s">
        <v>368</v>
      </c>
      <c r="H118" t="s">
        <v>370</v>
      </c>
      <c r="I118" t="s">
        <v>58</v>
      </c>
      <c r="J118">
        <v>121321</v>
      </c>
      <c r="K118">
        <v>13</v>
      </c>
      <c r="L118" s="4">
        <v>0.04</v>
      </c>
      <c r="M118">
        <v>0.1</v>
      </c>
      <c r="N118" s="4">
        <v>4.8528400000000005</v>
      </c>
      <c r="O118" s="4">
        <v>12.132100000000001</v>
      </c>
    </row>
    <row r="119" spans="2:15">
      <c r="B119" t="s">
        <v>244</v>
      </c>
      <c r="C119" t="s">
        <v>79</v>
      </c>
      <c r="D119" t="s">
        <v>371</v>
      </c>
      <c r="E119" t="s">
        <v>372</v>
      </c>
      <c r="F119" t="s">
        <v>12</v>
      </c>
      <c r="G119" t="s">
        <v>371</v>
      </c>
      <c r="H119" t="s">
        <v>373</v>
      </c>
      <c r="I119" t="s">
        <v>58</v>
      </c>
      <c r="J119">
        <v>208759</v>
      </c>
      <c r="K119">
        <v>256</v>
      </c>
      <c r="L119" s="4">
        <v>0.04</v>
      </c>
      <c r="M119">
        <v>0.1</v>
      </c>
      <c r="N119" s="4">
        <v>8.3503600000000002</v>
      </c>
      <c r="O119" s="4">
        <v>20.875900000000001</v>
      </c>
    </row>
    <row r="120" spans="2:15">
      <c r="B120" t="s">
        <v>244</v>
      </c>
      <c r="C120" t="s">
        <v>79</v>
      </c>
      <c r="D120" t="s">
        <v>374</v>
      </c>
      <c r="E120" t="s">
        <v>375</v>
      </c>
      <c r="F120" t="s">
        <v>12</v>
      </c>
      <c r="G120" t="s">
        <v>374</v>
      </c>
      <c r="H120" t="s">
        <v>376</v>
      </c>
      <c r="I120" t="s">
        <v>58</v>
      </c>
      <c r="J120">
        <v>302161</v>
      </c>
      <c r="K120">
        <v>452</v>
      </c>
      <c r="L120" s="4">
        <v>0.04</v>
      </c>
      <c r="M120">
        <v>0.1</v>
      </c>
      <c r="N120" s="4">
        <v>12.08644</v>
      </c>
      <c r="O120" s="4">
        <v>30.216100000000001</v>
      </c>
    </row>
    <row r="121" spans="2:15">
      <c r="B121" t="s">
        <v>244</v>
      </c>
      <c r="C121" t="s">
        <v>79</v>
      </c>
      <c r="D121" t="s">
        <v>377</v>
      </c>
      <c r="E121" t="s">
        <v>378</v>
      </c>
      <c r="F121" t="s">
        <v>12</v>
      </c>
      <c r="G121" t="s">
        <v>377</v>
      </c>
      <c r="H121" t="s">
        <v>379</v>
      </c>
      <c r="I121" t="s">
        <v>58</v>
      </c>
      <c r="J121">
        <v>186934</v>
      </c>
      <c r="K121">
        <v>276</v>
      </c>
      <c r="L121" s="4">
        <v>0.04</v>
      </c>
      <c r="M121">
        <v>0.1</v>
      </c>
      <c r="N121" s="4">
        <v>7.4773600000000009</v>
      </c>
      <c r="O121" s="4">
        <v>18.6934</v>
      </c>
    </row>
    <row r="122" spans="2:15">
      <c r="B122" t="s">
        <v>244</v>
      </c>
      <c r="C122" t="s">
        <v>79</v>
      </c>
      <c r="D122" t="s">
        <v>380</v>
      </c>
      <c r="E122" t="s">
        <v>381</v>
      </c>
      <c r="F122" t="s">
        <v>12</v>
      </c>
      <c r="G122" t="s">
        <v>380</v>
      </c>
      <c r="H122" t="s">
        <v>382</v>
      </c>
      <c r="I122" t="s">
        <v>58</v>
      </c>
      <c r="J122">
        <v>245256</v>
      </c>
      <c r="K122">
        <v>348</v>
      </c>
      <c r="L122" s="4">
        <v>0.04</v>
      </c>
      <c r="M122">
        <v>0.1</v>
      </c>
      <c r="N122" s="4">
        <v>9.8102400000000003</v>
      </c>
      <c r="O122" s="4">
        <v>24.525600000000001</v>
      </c>
    </row>
    <row r="123" spans="2:15">
      <c r="B123" t="s">
        <v>244</v>
      </c>
      <c r="C123" t="s">
        <v>79</v>
      </c>
      <c r="D123" t="s">
        <v>383</v>
      </c>
      <c r="E123" t="s">
        <v>384</v>
      </c>
      <c r="F123" t="s">
        <v>12</v>
      </c>
      <c r="G123" t="s">
        <v>383</v>
      </c>
      <c r="H123" t="s">
        <v>385</v>
      </c>
      <c r="I123" t="s">
        <v>58</v>
      </c>
      <c r="J123">
        <v>789804</v>
      </c>
      <c r="K123">
        <v>839</v>
      </c>
      <c r="L123" s="4">
        <v>0.04</v>
      </c>
      <c r="M123">
        <v>0.1</v>
      </c>
      <c r="N123" s="4">
        <v>31.59216</v>
      </c>
      <c r="O123" s="4">
        <v>78.980400000000003</v>
      </c>
    </row>
    <row r="124" spans="2:15">
      <c r="B124" t="s">
        <v>244</v>
      </c>
      <c r="C124" t="s">
        <v>79</v>
      </c>
      <c r="D124" t="s">
        <v>386</v>
      </c>
      <c r="E124" t="s">
        <v>387</v>
      </c>
      <c r="F124" t="s">
        <v>12</v>
      </c>
      <c r="G124" t="s">
        <v>386</v>
      </c>
      <c r="H124" t="s">
        <v>388</v>
      </c>
      <c r="I124" t="s">
        <v>58</v>
      </c>
      <c r="J124">
        <v>1260405</v>
      </c>
      <c r="K124">
        <v>1540</v>
      </c>
      <c r="L124" s="4">
        <v>0.04</v>
      </c>
      <c r="M124">
        <v>0.1</v>
      </c>
      <c r="N124" s="4">
        <v>50.416200000000003</v>
      </c>
      <c r="O124" s="4">
        <v>126.04049999999999</v>
      </c>
    </row>
    <row r="125" spans="2:15">
      <c r="B125" t="s">
        <v>244</v>
      </c>
      <c r="C125" t="s">
        <v>79</v>
      </c>
      <c r="D125" t="s">
        <v>389</v>
      </c>
      <c r="E125" t="s">
        <v>390</v>
      </c>
      <c r="F125" t="s">
        <v>12</v>
      </c>
      <c r="G125" t="s">
        <v>389</v>
      </c>
      <c r="H125" t="s">
        <v>391</v>
      </c>
      <c r="I125" t="s">
        <v>58</v>
      </c>
      <c r="J125">
        <v>735235</v>
      </c>
      <c r="K125">
        <v>812</v>
      </c>
      <c r="L125" s="4">
        <v>0.04</v>
      </c>
      <c r="M125">
        <v>0.1</v>
      </c>
      <c r="N125" s="4">
        <v>29.409400000000002</v>
      </c>
      <c r="O125" s="4">
        <v>73.523499999999999</v>
      </c>
    </row>
    <row r="126" spans="2:15">
      <c r="B126" t="s">
        <v>244</v>
      </c>
      <c r="C126" t="s">
        <v>79</v>
      </c>
      <c r="D126" t="s">
        <v>392</v>
      </c>
      <c r="E126" t="s">
        <v>393</v>
      </c>
      <c r="F126" t="s">
        <v>12</v>
      </c>
      <c r="G126" t="s">
        <v>392</v>
      </c>
      <c r="H126" t="s">
        <v>394</v>
      </c>
      <c r="I126" t="s">
        <v>58</v>
      </c>
      <c r="J126">
        <v>969724</v>
      </c>
      <c r="K126">
        <v>1220</v>
      </c>
      <c r="L126" s="4">
        <v>0.04</v>
      </c>
      <c r="M126">
        <v>0.1</v>
      </c>
      <c r="N126" s="4">
        <v>38.788959999999996</v>
      </c>
      <c r="O126" s="4">
        <v>96.972400000000007</v>
      </c>
    </row>
    <row r="127" spans="2:15">
      <c r="B127" t="s">
        <v>244</v>
      </c>
      <c r="C127" t="s">
        <v>79</v>
      </c>
      <c r="D127" t="s">
        <v>395</v>
      </c>
      <c r="E127" t="s">
        <v>396</v>
      </c>
      <c r="F127" t="s">
        <v>12</v>
      </c>
      <c r="G127" t="s">
        <v>395</v>
      </c>
      <c r="H127" t="s">
        <v>397</v>
      </c>
      <c r="I127" t="s">
        <v>58</v>
      </c>
      <c r="J127">
        <v>106732</v>
      </c>
      <c r="K127">
        <v>103</v>
      </c>
      <c r="L127" s="4">
        <v>0.04</v>
      </c>
      <c r="M127">
        <v>0.1</v>
      </c>
      <c r="N127" s="4">
        <v>4.2692800000000002</v>
      </c>
      <c r="O127" s="4">
        <v>10.673200000000001</v>
      </c>
    </row>
    <row r="128" spans="2:15">
      <c r="B128" t="s">
        <v>244</v>
      </c>
      <c r="C128" t="s">
        <v>79</v>
      </c>
      <c r="D128" t="s">
        <v>398</v>
      </c>
      <c r="E128" t="s">
        <v>399</v>
      </c>
      <c r="F128" t="s">
        <v>12</v>
      </c>
      <c r="G128" t="s">
        <v>398</v>
      </c>
      <c r="H128" t="s">
        <v>400</v>
      </c>
      <c r="I128" t="s">
        <v>58</v>
      </c>
      <c r="J128">
        <v>107234</v>
      </c>
      <c r="K128">
        <v>124</v>
      </c>
      <c r="L128" s="4">
        <v>0.04</v>
      </c>
      <c r="M128">
        <v>0.1</v>
      </c>
      <c r="N128" s="4">
        <v>4.2893599999999994</v>
      </c>
      <c r="O128" s="4">
        <v>10.723400000000002</v>
      </c>
    </row>
    <row r="129" spans="2:15">
      <c r="B129" t="s">
        <v>244</v>
      </c>
      <c r="C129" t="s">
        <v>79</v>
      </c>
      <c r="D129" t="s">
        <v>401</v>
      </c>
      <c r="E129" t="s">
        <v>402</v>
      </c>
      <c r="F129" t="s">
        <v>12</v>
      </c>
      <c r="G129" t="s">
        <v>401</v>
      </c>
      <c r="H129" t="s">
        <v>403</v>
      </c>
      <c r="I129" t="s">
        <v>58</v>
      </c>
      <c r="J129">
        <v>222884</v>
      </c>
      <c r="K129">
        <v>251</v>
      </c>
      <c r="L129" s="4">
        <v>0.04</v>
      </c>
      <c r="M129">
        <v>0.1</v>
      </c>
      <c r="N129" s="4">
        <v>8.9153599999999997</v>
      </c>
      <c r="O129" s="4">
        <v>22.288400000000003</v>
      </c>
    </row>
    <row r="130" spans="2:15">
      <c r="B130" t="s">
        <v>244</v>
      </c>
      <c r="C130" t="s">
        <v>79</v>
      </c>
      <c r="D130" t="s">
        <v>404</v>
      </c>
      <c r="E130" t="s">
        <v>405</v>
      </c>
      <c r="F130" t="s">
        <v>12</v>
      </c>
      <c r="G130" t="s">
        <v>404</v>
      </c>
      <c r="H130" t="s">
        <v>406</v>
      </c>
      <c r="I130" t="s">
        <v>58</v>
      </c>
      <c r="J130">
        <v>81903</v>
      </c>
      <c r="K130">
        <v>105</v>
      </c>
      <c r="L130" s="4">
        <v>0.04</v>
      </c>
      <c r="M130">
        <v>0.1</v>
      </c>
      <c r="N130" s="4">
        <v>3.2761199999999997</v>
      </c>
      <c r="O130" s="4">
        <v>8.1903000000000006</v>
      </c>
    </row>
    <row r="131" spans="2:15">
      <c r="B131" t="s">
        <v>244</v>
      </c>
      <c r="C131" t="s">
        <v>79</v>
      </c>
      <c r="D131" t="s">
        <v>407</v>
      </c>
      <c r="E131" t="s">
        <v>408</v>
      </c>
      <c r="F131" t="s">
        <v>12</v>
      </c>
      <c r="G131" t="s">
        <v>407</v>
      </c>
      <c r="H131" t="s">
        <v>409</v>
      </c>
      <c r="I131" t="s">
        <v>58</v>
      </c>
      <c r="J131">
        <v>89578</v>
      </c>
      <c r="K131">
        <v>125</v>
      </c>
      <c r="L131" s="4">
        <v>0.04</v>
      </c>
      <c r="M131">
        <v>0.1</v>
      </c>
      <c r="N131" s="4">
        <v>3.5831200000000001</v>
      </c>
      <c r="O131" s="4">
        <v>8.9578000000000007</v>
      </c>
    </row>
    <row r="132" spans="2:15">
      <c r="B132" t="s">
        <v>244</v>
      </c>
      <c r="C132" t="s">
        <v>79</v>
      </c>
      <c r="D132" t="s">
        <v>410</v>
      </c>
      <c r="E132" t="s">
        <v>411</v>
      </c>
      <c r="F132" t="s">
        <v>12</v>
      </c>
      <c r="G132" t="s">
        <v>410</v>
      </c>
      <c r="H132" t="s">
        <v>412</v>
      </c>
      <c r="I132" t="s">
        <v>58</v>
      </c>
      <c r="J132">
        <v>92622</v>
      </c>
      <c r="K132">
        <v>116</v>
      </c>
      <c r="L132" s="4">
        <v>0.04</v>
      </c>
      <c r="M132">
        <v>0.1</v>
      </c>
      <c r="N132" s="4">
        <v>3.7048800000000002</v>
      </c>
      <c r="O132" s="4">
        <v>9.2622</v>
      </c>
    </row>
    <row r="133" spans="2:15">
      <c r="B133" t="s">
        <v>244</v>
      </c>
      <c r="C133" t="s">
        <v>79</v>
      </c>
      <c r="D133" t="s">
        <v>413</v>
      </c>
      <c r="E133" t="s">
        <v>414</v>
      </c>
      <c r="F133" t="s">
        <v>12</v>
      </c>
      <c r="G133" t="s">
        <v>413</v>
      </c>
      <c r="H133" t="s">
        <v>415</v>
      </c>
      <c r="I133" t="s">
        <v>58</v>
      </c>
      <c r="J133">
        <v>68257</v>
      </c>
      <c r="K133">
        <v>87</v>
      </c>
      <c r="L133" s="4">
        <v>0.04</v>
      </c>
      <c r="M133">
        <v>0.1</v>
      </c>
      <c r="N133" s="4">
        <v>2.73028</v>
      </c>
      <c r="O133" s="4">
        <v>6.8257000000000003</v>
      </c>
    </row>
    <row r="134" spans="2:15">
      <c r="B134" t="s">
        <v>244</v>
      </c>
      <c r="C134" t="s">
        <v>79</v>
      </c>
      <c r="D134" t="s">
        <v>416</v>
      </c>
      <c r="E134" t="s">
        <v>417</v>
      </c>
      <c r="F134" t="s">
        <v>12</v>
      </c>
      <c r="G134" t="s">
        <v>416</v>
      </c>
      <c r="H134" t="s">
        <v>418</v>
      </c>
      <c r="I134" t="s">
        <v>58</v>
      </c>
      <c r="J134">
        <v>66230</v>
      </c>
      <c r="K134">
        <v>7</v>
      </c>
      <c r="L134" s="4">
        <v>0.04</v>
      </c>
      <c r="M134">
        <v>0.1</v>
      </c>
      <c r="N134" s="4">
        <v>2.6492000000000004</v>
      </c>
      <c r="O134" s="4">
        <v>6.6230000000000002</v>
      </c>
    </row>
    <row r="135" spans="2:15">
      <c r="B135" t="s">
        <v>244</v>
      </c>
      <c r="C135" t="s">
        <v>79</v>
      </c>
      <c r="D135" t="s">
        <v>419</v>
      </c>
      <c r="E135" t="s">
        <v>420</v>
      </c>
      <c r="F135" t="s">
        <v>12</v>
      </c>
      <c r="G135" t="s">
        <v>419</v>
      </c>
      <c r="H135" t="s">
        <v>421</v>
      </c>
      <c r="I135" t="s">
        <v>58</v>
      </c>
      <c r="J135">
        <v>46365</v>
      </c>
      <c r="K135">
        <v>2</v>
      </c>
      <c r="L135" s="4">
        <v>0.04</v>
      </c>
      <c r="M135">
        <v>0.1</v>
      </c>
      <c r="N135" s="4">
        <v>1.8546</v>
      </c>
      <c r="O135" s="4">
        <v>4.6364999999999998</v>
      </c>
    </row>
    <row r="136" spans="2:15">
      <c r="B136" t="s">
        <v>244</v>
      </c>
      <c r="C136" t="s">
        <v>79</v>
      </c>
      <c r="D136" t="s">
        <v>422</v>
      </c>
      <c r="E136" t="s">
        <v>423</v>
      </c>
      <c r="F136" t="s">
        <v>12</v>
      </c>
      <c r="G136" t="s">
        <v>422</v>
      </c>
      <c r="H136" t="s">
        <v>424</v>
      </c>
      <c r="I136" t="s">
        <v>58</v>
      </c>
      <c r="J136">
        <v>68906</v>
      </c>
      <c r="K136">
        <v>12</v>
      </c>
      <c r="L136" s="4">
        <v>0.04</v>
      </c>
      <c r="M136">
        <v>0.1</v>
      </c>
      <c r="N136" s="4">
        <v>2.75624</v>
      </c>
      <c r="O136" s="4">
        <v>6.8906000000000001</v>
      </c>
    </row>
    <row r="137" spans="2:15">
      <c r="B137" t="s">
        <v>244</v>
      </c>
      <c r="C137" t="s">
        <v>79</v>
      </c>
      <c r="D137" t="s">
        <v>425</v>
      </c>
      <c r="E137" t="s">
        <v>426</v>
      </c>
      <c r="F137" t="s">
        <v>12</v>
      </c>
      <c r="G137" t="s">
        <v>425</v>
      </c>
      <c r="H137" t="s">
        <v>427</v>
      </c>
      <c r="I137" t="s">
        <v>58</v>
      </c>
      <c r="J137">
        <v>30915</v>
      </c>
      <c r="K137">
        <v>3</v>
      </c>
      <c r="L137" s="4">
        <v>0.04</v>
      </c>
      <c r="M137">
        <v>0.1</v>
      </c>
      <c r="N137" s="4">
        <v>1.2366000000000001</v>
      </c>
      <c r="O137" s="4">
        <v>3.0914999999999999</v>
      </c>
    </row>
    <row r="138" spans="2:15">
      <c r="B138" t="s">
        <v>244</v>
      </c>
      <c r="C138" t="s">
        <v>79</v>
      </c>
      <c r="D138" t="s">
        <v>428</v>
      </c>
      <c r="E138" t="s">
        <v>429</v>
      </c>
      <c r="F138" t="s">
        <v>12</v>
      </c>
      <c r="G138" t="s">
        <v>428</v>
      </c>
      <c r="H138" t="s">
        <v>430</v>
      </c>
      <c r="I138" t="s">
        <v>58</v>
      </c>
      <c r="J138">
        <v>102295</v>
      </c>
      <c r="K138">
        <v>144</v>
      </c>
      <c r="L138" s="4">
        <v>0.04</v>
      </c>
      <c r="M138">
        <v>0.1</v>
      </c>
      <c r="N138" s="4">
        <v>4.0918000000000001</v>
      </c>
      <c r="O138" s="4">
        <v>10.2295</v>
      </c>
    </row>
    <row r="139" spans="2:15">
      <c r="B139" t="s">
        <v>244</v>
      </c>
      <c r="C139" t="s">
        <v>79</v>
      </c>
      <c r="D139" t="s">
        <v>431</v>
      </c>
      <c r="E139" t="s">
        <v>432</v>
      </c>
      <c r="F139" t="s">
        <v>12</v>
      </c>
      <c r="G139" t="s">
        <v>431</v>
      </c>
      <c r="H139" t="s">
        <v>433</v>
      </c>
      <c r="I139" t="s">
        <v>58</v>
      </c>
      <c r="J139">
        <v>78252</v>
      </c>
      <c r="K139">
        <v>124</v>
      </c>
      <c r="L139" s="4">
        <v>0.04</v>
      </c>
      <c r="M139">
        <v>0.1</v>
      </c>
      <c r="N139" s="4">
        <v>3.13008</v>
      </c>
      <c r="O139" s="4">
        <v>7.8252000000000006</v>
      </c>
    </row>
    <row r="140" spans="2:15">
      <c r="B140" t="s">
        <v>244</v>
      </c>
      <c r="C140" t="s">
        <v>79</v>
      </c>
      <c r="D140" t="s">
        <v>434</v>
      </c>
      <c r="E140" t="s">
        <v>435</v>
      </c>
      <c r="F140" t="s">
        <v>12</v>
      </c>
      <c r="G140" t="s">
        <v>434</v>
      </c>
      <c r="H140" t="s">
        <v>436</v>
      </c>
      <c r="I140" t="s">
        <v>58</v>
      </c>
      <c r="J140">
        <v>80996</v>
      </c>
      <c r="K140">
        <v>134</v>
      </c>
      <c r="L140" s="4">
        <v>0.04</v>
      </c>
      <c r="M140">
        <v>0.1</v>
      </c>
      <c r="N140" s="4">
        <v>3.2398400000000001</v>
      </c>
      <c r="O140" s="4">
        <v>8.0996000000000006</v>
      </c>
    </row>
    <row r="141" spans="2:15">
      <c r="B141" t="s">
        <v>244</v>
      </c>
      <c r="C141" t="s">
        <v>79</v>
      </c>
      <c r="D141" t="s">
        <v>437</v>
      </c>
      <c r="E141" t="s">
        <v>438</v>
      </c>
      <c r="F141" t="s">
        <v>12</v>
      </c>
      <c r="G141" t="s">
        <v>437</v>
      </c>
      <c r="H141" t="s">
        <v>439</v>
      </c>
      <c r="I141" t="s">
        <v>58</v>
      </c>
      <c r="J141">
        <v>74052</v>
      </c>
      <c r="K141">
        <v>103</v>
      </c>
      <c r="L141" s="4">
        <v>0.04</v>
      </c>
      <c r="M141">
        <v>0.1</v>
      </c>
      <c r="N141" s="4">
        <v>2.9620799999999998</v>
      </c>
      <c r="O141" s="4">
        <v>7.4052000000000007</v>
      </c>
    </row>
    <row r="142" spans="2:15">
      <c r="B142" t="s">
        <v>244</v>
      </c>
      <c r="C142" t="s">
        <v>79</v>
      </c>
      <c r="D142" t="s">
        <v>440</v>
      </c>
      <c r="E142" t="s">
        <v>441</v>
      </c>
      <c r="F142" t="s">
        <v>12</v>
      </c>
      <c r="G142" t="s">
        <v>440</v>
      </c>
      <c r="H142" t="s">
        <v>442</v>
      </c>
      <c r="I142" t="s">
        <v>58</v>
      </c>
      <c r="J142">
        <v>412675</v>
      </c>
      <c r="K142">
        <v>100</v>
      </c>
      <c r="L142" s="4">
        <v>0.04</v>
      </c>
      <c r="M142">
        <v>0.1</v>
      </c>
      <c r="N142" s="4">
        <v>16.507000000000001</v>
      </c>
      <c r="O142" s="4">
        <v>41.267499999999998</v>
      </c>
    </row>
    <row r="143" spans="2:15">
      <c r="B143" t="s">
        <v>244</v>
      </c>
      <c r="C143" t="s">
        <v>79</v>
      </c>
      <c r="D143" t="s">
        <v>443</v>
      </c>
      <c r="E143" t="s">
        <v>444</v>
      </c>
      <c r="F143" t="s">
        <v>12</v>
      </c>
      <c r="G143" t="s">
        <v>443</v>
      </c>
      <c r="H143" t="s">
        <v>445</v>
      </c>
      <c r="I143" t="s">
        <v>58</v>
      </c>
      <c r="J143">
        <v>523067</v>
      </c>
      <c r="K143">
        <v>143</v>
      </c>
      <c r="L143" s="4">
        <v>0.04</v>
      </c>
      <c r="M143">
        <v>0.1</v>
      </c>
      <c r="N143" s="4">
        <v>20.92268</v>
      </c>
      <c r="O143" s="4">
        <v>52.306700000000006</v>
      </c>
    </row>
    <row r="144" spans="2:15">
      <c r="B144" t="s">
        <v>244</v>
      </c>
      <c r="C144" t="s">
        <v>79</v>
      </c>
      <c r="D144" t="s">
        <v>446</v>
      </c>
      <c r="E144" t="s">
        <v>447</v>
      </c>
      <c r="F144" t="s">
        <v>12</v>
      </c>
      <c r="G144" t="s">
        <v>446</v>
      </c>
      <c r="H144" t="s">
        <v>448</v>
      </c>
      <c r="I144" t="s">
        <v>58</v>
      </c>
      <c r="J144">
        <v>201830</v>
      </c>
      <c r="K144">
        <v>55</v>
      </c>
      <c r="L144" s="4">
        <v>0.04</v>
      </c>
      <c r="M144">
        <v>0.1</v>
      </c>
      <c r="N144" s="4">
        <v>8.0731999999999999</v>
      </c>
      <c r="O144" s="4">
        <v>20.183</v>
      </c>
    </row>
    <row r="145" spans="2:15">
      <c r="B145" t="s">
        <v>244</v>
      </c>
      <c r="C145" t="s">
        <v>79</v>
      </c>
      <c r="D145" t="s">
        <v>449</v>
      </c>
      <c r="E145" t="s">
        <v>450</v>
      </c>
      <c r="F145" t="s">
        <v>12</v>
      </c>
      <c r="G145" t="s">
        <v>449</v>
      </c>
      <c r="H145" t="s">
        <v>451</v>
      </c>
      <c r="I145" t="s">
        <v>58</v>
      </c>
      <c r="J145">
        <v>414985</v>
      </c>
      <c r="K145">
        <v>103</v>
      </c>
      <c r="L145" s="4">
        <v>0.04</v>
      </c>
      <c r="M145">
        <v>0.1</v>
      </c>
      <c r="N145" s="4">
        <v>16.599400000000003</v>
      </c>
      <c r="O145" s="4">
        <v>41.4985</v>
      </c>
    </row>
    <row r="146" spans="2:15">
      <c r="B146" t="s">
        <v>244</v>
      </c>
      <c r="C146" t="s">
        <v>79</v>
      </c>
      <c r="D146" t="s">
        <v>452</v>
      </c>
      <c r="E146" t="s">
        <v>453</v>
      </c>
      <c r="F146" t="s">
        <v>12</v>
      </c>
      <c r="G146" t="s">
        <v>452</v>
      </c>
      <c r="H146" t="s">
        <v>454</v>
      </c>
      <c r="I146" t="s">
        <v>58</v>
      </c>
      <c r="J146">
        <v>20005</v>
      </c>
      <c r="K146">
        <v>3</v>
      </c>
      <c r="L146" s="4">
        <v>0.04</v>
      </c>
      <c r="M146">
        <v>0.1</v>
      </c>
      <c r="N146" s="4">
        <v>0.80020000000000002</v>
      </c>
      <c r="O146" s="4">
        <v>2.0005000000000002</v>
      </c>
    </row>
    <row r="147" spans="2:15">
      <c r="B147" t="s">
        <v>244</v>
      </c>
      <c r="C147" t="s">
        <v>79</v>
      </c>
      <c r="D147" t="s">
        <v>455</v>
      </c>
      <c r="E147" t="s">
        <v>456</v>
      </c>
      <c r="F147" t="s">
        <v>12</v>
      </c>
      <c r="G147" t="s">
        <v>455</v>
      </c>
      <c r="H147" t="s">
        <v>457</v>
      </c>
      <c r="I147" t="s">
        <v>58</v>
      </c>
      <c r="J147">
        <v>20617</v>
      </c>
      <c r="K147">
        <v>4</v>
      </c>
      <c r="L147" s="4">
        <v>0.04</v>
      </c>
      <c r="M147">
        <v>0.1</v>
      </c>
      <c r="N147" s="4">
        <v>0.82468000000000008</v>
      </c>
      <c r="O147" s="4">
        <v>2.0617000000000001</v>
      </c>
    </row>
    <row r="148" spans="2:15">
      <c r="B148" t="s">
        <v>244</v>
      </c>
      <c r="C148" t="s">
        <v>79</v>
      </c>
      <c r="D148" t="s">
        <v>458</v>
      </c>
      <c r="E148" t="s">
        <v>459</v>
      </c>
      <c r="F148" t="s">
        <v>12</v>
      </c>
      <c r="G148" t="s">
        <v>458</v>
      </c>
      <c r="H148" t="s">
        <v>460</v>
      </c>
      <c r="I148" t="s">
        <v>58</v>
      </c>
      <c r="J148">
        <v>18935</v>
      </c>
      <c r="K148">
        <v>9</v>
      </c>
      <c r="L148" s="4">
        <v>0.04</v>
      </c>
      <c r="M148">
        <v>0.1</v>
      </c>
      <c r="N148" s="4">
        <v>0.75739999999999996</v>
      </c>
      <c r="O148" s="4">
        <v>1.8935</v>
      </c>
    </row>
    <row r="149" spans="2:15">
      <c r="B149" t="s">
        <v>244</v>
      </c>
      <c r="C149" t="s">
        <v>79</v>
      </c>
      <c r="D149" t="s">
        <v>461</v>
      </c>
      <c r="E149" t="s">
        <v>462</v>
      </c>
      <c r="F149" t="s">
        <v>12</v>
      </c>
      <c r="G149" t="s">
        <v>461</v>
      </c>
      <c r="H149" t="s">
        <v>463</v>
      </c>
      <c r="I149" t="s">
        <v>58</v>
      </c>
      <c r="J149">
        <v>12782</v>
      </c>
      <c r="K149">
        <v>10</v>
      </c>
      <c r="L149" s="4">
        <v>0.04</v>
      </c>
      <c r="M149">
        <v>0.1</v>
      </c>
      <c r="N149" s="4">
        <v>0.51128000000000007</v>
      </c>
      <c r="O149" s="4">
        <v>1.2782</v>
      </c>
    </row>
    <row r="150" spans="2:15">
      <c r="B150" t="s">
        <v>244</v>
      </c>
      <c r="C150" t="s">
        <v>79</v>
      </c>
      <c r="D150" t="s">
        <v>464</v>
      </c>
      <c r="E150" t="s">
        <v>465</v>
      </c>
      <c r="F150" t="s">
        <v>12</v>
      </c>
      <c r="G150" t="s">
        <v>464</v>
      </c>
      <c r="H150" t="s">
        <v>466</v>
      </c>
      <c r="I150" t="s">
        <v>58</v>
      </c>
      <c r="J150">
        <v>27932</v>
      </c>
      <c r="K150">
        <v>115</v>
      </c>
      <c r="L150" s="4">
        <v>0.04</v>
      </c>
      <c r="M150">
        <v>0.1</v>
      </c>
      <c r="N150" s="4">
        <v>1.1172800000000001</v>
      </c>
      <c r="O150" s="4">
        <v>2.7932000000000001</v>
      </c>
    </row>
    <row r="151" spans="2:15">
      <c r="B151" t="s">
        <v>244</v>
      </c>
      <c r="C151" t="s">
        <v>79</v>
      </c>
      <c r="D151" t="s">
        <v>467</v>
      </c>
      <c r="E151" t="s">
        <v>468</v>
      </c>
      <c r="F151" t="s">
        <v>12</v>
      </c>
      <c r="G151" t="s">
        <v>467</v>
      </c>
      <c r="H151" t="s">
        <v>469</v>
      </c>
      <c r="I151" t="s">
        <v>58</v>
      </c>
      <c r="J151">
        <v>33168</v>
      </c>
      <c r="K151">
        <v>130</v>
      </c>
      <c r="L151" s="4">
        <v>0.04</v>
      </c>
      <c r="M151">
        <v>0.1</v>
      </c>
      <c r="N151" s="4">
        <v>1.3267200000000001</v>
      </c>
      <c r="O151" s="4">
        <v>3.3168000000000002</v>
      </c>
    </row>
    <row r="152" spans="2:15">
      <c r="B152" t="s">
        <v>244</v>
      </c>
      <c r="C152" t="s">
        <v>79</v>
      </c>
      <c r="D152" t="s">
        <v>470</v>
      </c>
      <c r="E152" t="s">
        <v>471</v>
      </c>
      <c r="F152" t="s">
        <v>12</v>
      </c>
      <c r="G152" t="s">
        <v>470</v>
      </c>
      <c r="H152" t="s">
        <v>472</v>
      </c>
      <c r="I152" t="s">
        <v>58</v>
      </c>
      <c r="J152">
        <v>31480</v>
      </c>
      <c r="K152">
        <v>120</v>
      </c>
      <c r="L152" s="4">
        <v>0.04</v>
      </c>
      <c r="M152">
        <v>0.1</v>
      </c>
      <c r="N152" s="4">
        <v>1.2592000000000001</v>
      </c>
      <c r="O152" s="4">
        <v>3.1480000000000001</v>
      </c>
    </row>
    <row r="153" spans="2:15">
      <c r="B153" t="s">
        <v>244</v>
      </c>
      <c r="C153" t="s">
        <v>79</v>
      </c>
      <c r="D153" t="s">
        <v>473</v>
      </c>
      <c r="E153" t="s">
        <v>474</v>
      </c>
      <c r="F153" t="s">
        <v>12</v>
      </c>
      <c r="G153" t="s">
        <v>473</v>
      </c>
      <c r="H153" t="s">
        <v>475</v>
      </c>
      <c r="I153" t="s">
        <v>58</v>
      </c>
      <c r="J153">
        <v>39943</v>
      </c>
      <c r="K153">
        <v>144</v>
      </c>
      <c r="L153" s="4">
        <v>0.04</v>
      </c>
      <c r="M153">
        <v>0.1</v>
      </c>
      <c r="N153" s="4">
        <v>1.59772</v>
      </c>
      <c r="O153" s="4">
        <v>3.9943</v>
      </c>
    </row>
    <row r="154" spans="2:15">
      <c r="B154" t="s">
        <v>244</v>
      </c>
      <c r="C154" t="s">
        <v>79</v>
      </c>
      <c r="D154" t="s">
        <v>476</v>
      </c>
      <c r="E154" t="s">
        <v>477</v>
      </c>
      <c r="F154" t="s">
        <v>12</v>
      </c>
      <c r="G154" t="s">
        <v>476</v>
      </c>
      <c r="H154" t="s">
        <v>478</v>
      </c>
      <c r="I154" t="s">
        <v>58</v>
      </c>
      <c r="J154">
        <v>24646</v>
      </c>
      <c r="K154">
        <v>11</v>
      </c>
      <c r="L154" s="4">
        <v>0.04</v>
      </c>
      <c r="M154">
        <v>0.1</v>
      </c>
      <c r="N154" s="4">
        <v>0.98584000000000005</v>
      </c>
      <c r="O154" s="4">
        <v>2.4646000000000003</v>
      </c>
    </row>
    <row r="155" spans="2:15">
      <c r="B155" t="s">
        <v>244</v>
      </c>
      <c r="C155" t="s">
        <v>79</v>
      </c>
      <c r="D155" t="s">
        <v>479</v>
      </c>
      <c r="E155" t="s">
        <v>480</v>
      </c>
      <c r="F155" t="s">
        <v>12</v>
      </c>
      <c r="G155" t="s">
        <v>479</v>
      </c>
      <c r="H155" t="s">
        <v>481</v>
      </c>
      <c r="I155" t="s">
        <v>58</v>
      </c>
      <c r="J155">
        <v>25152</v>
      </c>
      <c r="K155">
        <v>7</v>
      </c>
      <c r="L155" s="4">
        <v>0.04</v>
      </c>
      <c r="M155">
        <v>0.1</v>
      </c>
      <c r="N155" s="4">
        <v>1.0060800000000001</v>
      </c>
      <c r="O155" s="4">
        <v>2.5152000000000001</v>
      </c>
    </row>
    <row r="156" spans="2:15">
      <c r="B156" t="s">
        <v>244</v>
      </c>
      <c r="C156" t="s">
        <v>79</v>
      </c>
      <c r="D156" t="s">
        <v>482</v>
      </c>
      <c r="E156" t="s">
        <v>483</v>
      </c>
      <c r="F156" t="s">
        <v>12</v>
      </c>
      <c r="G156" t="s">
        <v>482</v>
      </c>
      <c r="H156" t="s">
        <v>484</v>
      </c>
      <c r="I156" t="s">
        <v>58</v>
      </c>
      <c r="J156">
        <v>24428</v>
      </c>
      <c r="K156">
        <v>6</v>
      </c>
      <c r="L156" s="4">
        <v>0.04</v>
      </c>
      <c r="M156">
        <v>0.1</v>
      </c>
      <c r="N156" s="4">
        <v>0.97711999999999999</v>
      </c>
      <c r="O156" s="4">
        <v>2.4428000000000001</v>
      </c>
    </row>
    <row r="157" spans="2:15">
      <c r="B157" t="s">
        <v>244</v>
      </c>
      <c r="C157" t="s">
        <v>79</v>
      </c>
      <c r="D157" t="s">
        <v>485</v>
      </c>
      <c r="E157" t="s">
        <v>486</v>
      </c>
      <c r="F157" t="s">
        <v>12</v>
      </c>
      <c r="G157" t="s">
        <v>485</v>
      </c>
      <c r="H157" t="s">
        <v>487</v>
      </c>
      <c r="I157" t="s">
        <v>58</v>
      </c>
      <c r="J157">
        <v>27768</v>
      </c>
      <c r="K157">
        <v>12</v>
      </c>
      <c r="L157" s="4">
        <v>0.04</v>
      </c>
      <c r="M157">
        <v>0.1</v>
      </c>
      <c r="N157" s="4">
        <v>1.1107199999999999</v>
      </c>
      <c r="O157" s="4">
        <v>2.7768000000000002</v>
      </c>
    </row>
    <row r="158" spans="2:15">
      <c r="B158" t="s">
        <v>244</v>
      </c>
      <c r="C158" t="s">
        <v>79</v>
      </c>
      <c r="D158" t="s">
        <v>488</v>
      </c>
      <c r="E158" t="s">
        <v>489</v>
      </c>
      <c r="F158" t="s">
        <v>12</v>
      </c>
      <c r="G158" t="s">
        <v>488</v>
      </c>
      <c r="H158" t="s">
        <v>490</v>
      </c>
      <c r="I158" t="s">
        <v>58</v>
      </c>
      <c r="J158">
        <v>61012</v>
      </c>
      <c r="K158">
        <v>38</v>
      </c>
      <c r="L158" s="4">
        <v>0.04</v>
      </c>
      <c r="M158">
        <v>0.1</v>
      </c>
      <c r="N158" s="4">
        <v>2.44048</v>
      </c>
      <c r="O158" s="4">
        <v>6.1012000000000004</v>
      </c>
    </row>
    <row r="159" spans="2:15">
      <c r="B159" t="s">
        <v>244</v>
      </c>
      <c r="C159" t="s">
        <v>79</v>
      </c>
      <c r="D159" t="s">
        <v>491</v>
      </c>
      <c r="E159" t="s">
        <v>492</v>
      </c>
      <c r="F159" t="s">
        <v>12</v>
      </c>
      <c r="G159" t="s">
        <v>491</v>
      </c>
      <c r="H159" t="s">
        <v>493</v>
      </c>
      <c r="I159" t="s">
        <v>58</v>
      </c>
      <c r="J159">
        <v>75514</v>
      </c>
      <c r="K159">
        <v>61</v>
      </c>
      <c r="L159" s="4">
        <v>0.04</v>
      </c>
      <c r="M159">
        <v>0.1</v>
      </c>
      <c r="N159" s="4">
        <v>3.0205600000000001</v>
      </c>
      <c r="O159" s="4">
        <v>7.5514000000000001</v>
      </c>
    </row>
    <row r="160" spans="2:15">
      <c r="B160" t="s">
        <v>244</v>
      </c>
      <c r="C160" t="s">
        <v>79</v>
      </c>
      <c r="D160" t="s">
        <v>494</v>
      </c>
      <c r="E160" t="s">
        <v>495</v>
      </c>
      <c r="F160" t="s">
        <v>12</v>
      </c>
      <c r="G160" t="s">
        <v>494</v>
      </c>
      <c r="H160" t="s">
        <v>496</v>
      </c>
      <c r="I160" t="s">
        <v>58</v>
      </c>
      <c r="J160">
        <v>73519</v>
      </c>
      <c r="K160">
        <v>54</v>
      </c>
      <c r="L160" s="4">
        <v>0.04</v>
      </c>
      <c r="M160">
        <v>0.1</v>
      </c>
      <c r="N160" s="4">
        <v>2.94076</v>
      </c>
      <c r="O160" s="4">
        <v>7.3519000000000005</v>
      </c>
    </row>
    <row r="161" spans="2:15">
      <c r="B161" t="s">
        <v>244</v>
      </c>
      <c r="C161" t="s">
        <v>79</v>
      </c>
      <c r="D161" t="s">
        <v>497</v>
      </c>
      <c r="E161" t="s">
        <v>498</v>
      </c>
      <c r="F161" t="s">
        <v>12</v>
      </c>
      <c r="G161" t="s">
        <v>497</v>
      </c>
      <c r="H161" t="s">
        <v>499</v>
      </c>
      <c r="I161" t="s">
        <v>58</v>
      </c>
      <c r="J161">
        <v>97654</v>
      </c>
      <c r="K161">
        <v>95</v>
      </c>
      <c r="L161" s="4">
        <v>0.04</v>
      </c>
      <c r="M161">
        <v>0.1</v>
      </c>
      <c r="N161" s="4">
        <v>3.9061599999999999</v>
      </c>
      <c r="O161" s="4">
        <v>9.7653999999999996</v>
      </c>
    </row>
    <row r="162" spans="2:15">
      <c r="B162" t="s">
        <v>244</v>
      </c>
      <c r="C162" t="s">
        <v>79</v>
      </c>
      <c r="D162" t="s">
        <v>500</v>
      </c>
      <c r="E162" t="s">
        <v>501</v>
      </c>
      <c r="F162" t="s">
        <v>12</v>
      </c>
      <c r="G162" t="s">
        <v>500</v>
      </c>
      <c r="H162" t="s">
        <v>502</v>
      </c>
      <c r="I162" t="s">
        <v>58</v>
      </c>
      <c r="J162">
        <v>46460</v>
      </c>
      <c r="K162">
        <v>53</v>
      </c>
      <c r="L162" s="4">
        <v>0.04</v>
      </c>
      <c r="M162">
        <v>0.1</v>
      </c>
      <c r="N162" s="4">
        <v>1.8584000000000001</v>
      </c>
      <c r="O162" s="4">
        <v>4.6459999999999999</v>
      </c>
    </row>
    <row r="163" spans="2:15">
      <c r="B163" t="s">
        <v>244</v>
      </c>
      <c r="C163" t="s">
        <v>79</v>
      </c>
      <c r="D163" t="s">
        <v>503</v>
      </c>
      <c r="E163" t="s">
        <v>504</v>
      </c>
      <c r="F163" t="s">
        <v>12</v>
      </c>
      <c r="G163" t="s">
        <v>503</v>
      </c>
      <c r="H163" t="s">
        <v>505</v>
      </c>
      <c r="I163" t="s">
        <v>58</v>
      </c>
      <c r="J163">
        <v>47206</v>
      </c>
      <c r="K163">
        <v>47</v>
      </c>
      <c r="L163" s="4">
        <v>0.04</v>
      </c>
      <c r="M163">
        <v>0.1</v>
      </c>
      <c r="N163" s="4">
        <v>1.8882399999999999</v>
      </c>
      <c r="O163" s="4">
        <v>4.7206000000000001</v>
      </c>
    </row>
    <row r="164" spans="2:15">
      <c r="B164" t="s">
        <v>244</v>
      </c>
      <c r="C164" t="s">
        <v>79</v>
      </c>
      <c r="D164" t="s">
        <v>506</v>
      </c>
      <c r="E164" t="s">
        <v>507</v>
      </c>
      <c r="F164" t="s">
        <v>12</v>
      </c>
      <c r="G164" t="s">
        <v>506</v>
      </c>
      <c r="H164" t="s">
        <v>508</v>
      </c>
      <c r="I164" t="s">
        <v>58</v>
      </c>
      <c r="J164">
        <v>39898</v>
      </c>
      <c r="K164">
        <v>33</v>
      </c>
      <c r="L164" s="4">
        <v>0.04</v>
      </c>
      <c r="M164">
        <v>0.1</v>
      </c>
      <c r="N164" s="4">
        <v>1.59592</v>
      </c>
      <c r="O164" s="4">
        <v>3.9898000000000002</v>
      </c>
    </row>
    <row r="165" spans="2:15">
      <c r="B165" t="s">
        <v>244</v>
      </c>
      <c r="C165" t="s">
        <v>79</v>
      </c>
      <c r="D165" t="s">
        <v>509</v>
      </c>
      <c r="E165" t="s">
        <v>510</v>
      </c>
      <c r="F165" t="s">
        <v>12</v>
      </c>
      <c r="G165" t="s">
        <v>509</v>
      </c>
      <c r="H165" t="s">
        <v>511</v>
      </c>
      <c r="I165" t="s">
        <v>58</v>
      </c>
      <c r="J165">
        <v>47816</v>
      </c>
      <c r="K165">
        <v>61</v>
      </c>
      <c r="L165" s="4">
        <v>0.04</v>
      </c>
      <c r="M165">
        <v>0.1</v>
      </c>
      <c r="N165" s="4">
        <v>1.9126400000000001</v>
      </c>
      <c r="O165" s="4">
        <v>4.7816000000000001</v>
      </c>
    </row>
    <row r="166" spans="2:15">
      <c r="B166" t="s">
        <v>244</v>
      </c>
      <c r="C166" t="s">
        <v>79</v>
      </c>
      <c r="D166" t="s">
        <v>512</v>
      </c>
      <c r="E166" t="s">
        <v>513</v>
      </c>
      <c r="F166" t="s">
        <v>12</v>
      </c>
      <c r="G166" t="s">
        <v>512</v>
      </c>
      <c r="H166" t="s">
        <v>514</v>
      </c>
      <c r="I166" t="s">
        <v>58</v>
      </c>
      <c r="J166">
        <v>31609</v>
      </c>
      <c r="K166">
        <v>9</v>
      </c>
      <c r="L166" s="4">
        <v>0.04</v>
      </c>
      <c r="M166">
        <v>0.1</v>
      </c>
      <c r="N166" s="4">
        <v>1.2643600000000002</v>
      </c>
      <c r="O166" s="4">
        <v>3.1609000000000003</v>
      </c>
    </row>
    <row r="167" spans="2:15">
      <c r="B167" t="s">
        <v>244</v>
      </c>
      <c r="C167" t="s">
        <v>79</v>
      </c>
      <c r="D167" t="s">
        <v>515</v>
      </c>
      <c r="E167" t="s">
        <v>516</v>
      </c>
      <c r="F167" t="s">
        <v>12</v>
      </c>
      <c r="G167" t="s">
        <v>515</v>
      </c>
      <c r="H167" t="s">
        <v>517</v>
      </c>
      <c r="I167" t="s">
        <v>58</v>
      </c>
      <c r="J167">
        <v>29100</v>
      </c>
      <c r="K167">
        <v>21</v>
      </c>
      <c r="L167" s="4">
        <v>0.04</v>
      </c>
      <c r="M167">
        <v>0.1</v>
      </c>
      <c r="N167" s="4">
        <v>1.1639999999999999</v>
      </c>
      <c r="O167" s="4">
        <v>2.91</v>
      </c>
    </row>
    <row r="168" spans="2:15">
      <c r="B168" t="s">
        <v>244</v>
      </c>
      <c r="C168" t="s">
        <v>79</v>
      </c>
      <c r="D168" t="s">
        <v>518</v>
      </c>
      <c r="E168" t="s">
        <v>519</v>
      </c>
      <c r="F168" t="s">
        <v>12</v>
      </c>
      <c r="G168" t="s">
        <v>518</v>
      </c>
      <c r="H168" t="s">
        <v>520</v>
      </c>
      <c r="I168" t="s">
        <v>58</v>
      </c>
      <c r="J168">
        <v>36263</v>
      </c>
      <c r="K168">
        <v>19</v>
      </c>
      <c r="L168" s="4">
        <v>0.04</v>
      </c>
      <c r="M168">
        <v>0.1</v>
      </c>
      <c r="N168" s="4">
        <v>1.45052</v>
      </c>
      <c r="O168" s="4">
        <v>3.6263000000000001</v>
      </c>
    </row>
    <row r="169" spans="2:15">
      <c r="B169" t="s">
        <v>244</v>
      </c>
      <c r="C169" t="s">
        <v>79</v>
      </c>
      <c r="D169" t="s">
        <v>521</v>
      </c>
      <c r="E169" t="s">
        <v>522</v>
      </c>
      <c r="F169" t="s">
        <v>12</v>
      </c>
      <c r="G169" t="s">
        <v>521</v>
      </c>
      <c r="H169" t="s">
        <v>523</v>
      </c>
      <c r="I169" t="s">
        <v>58</v>
      </c>
      <c r="J169">
        <v>37665</v>
      </c>
      <c r="K169">
        <v>23</v>
      </c>
      <c r="L169" s="4">
        <v>0.04</v>
      </c>
      <c r="M169">
        <v>0.1</v>
      </c>
      <c r="N169" s="4">
        <v>1.5066000000000002</v>
      </c>
      <c r="O169" s="4">
        <v>3.7665000000000002</v>
      </c>
    </row>
    <row r="170" spans="2:15">
      <c r="B170" t="s">
        <v>244</v>
      </c>
      <c r="C170" t="s">
        <v>53</v>
      </c>
      <c r="D170" t="s">
        <v>524</v>
      </c>
      <c r="E170" t="s">
        <v>525</v>
      </c>
      <c r="F170" t="s">
        <v>10</v>
      </c>
      <c r="G170" t="s">
        <v>524</v>
      </c>
      <c r="H170" t="s">
        <v>526</v>
      </c>
      <c r="I170" t="s">
        <v>30</v>
      </c>
      <c r="J170">
        <v>2003</v>
      </c>
      <c r="K170">
        <v>10</v>
      </c>
      <c r="L170" s="4">
        <v>3.5000000000000001E-3</v>
      </c>
      <c r="M170">
        <v>2.5000000000000001E-2</v>
      </c>
      <c r="N170" s="4">
        <v>3.5000000000000003E-2</v>
      </c>
      <c r="O170" s="4">
        <v>0.25</v>
      </c>
    </row>
    <row r="171" spans="2:15">
      <c r="B171" t="s">
        <v>244</v>
      </c>
      <c r="C171" t="s">
        <v>53</v>
      </c>
      <c r="D171" t="s">
        <v>527</v>
      </c>
      <c r="E171" t="s">
        <v>528</v>
      </c>
      <c r="F171" t="s">
        <v>10</v>
      </c>
      <c r="G171" t="s">
        <v>527</v>
      </c>
      <c r="H171" t="s">
        <v>529</v>
      </c>
      <c r="I171" t="s">
        <v>30</v>
      </c>
      <c r="J171">
        <v>58674</v>
      </c>
      <c r="K171">
        <v>1059</v>
      </c>
      <c r="L171" s="4">
        <v>3.5000000000000001E-3</v>
      </c>
      <c r="M171">
        <v>2.5000000000000001E-2</v>
      </c>
      <c r="N171" s="4">
        <v>3.7065000000000001</v>
      </c>
      <c r="O171" s="4">
        <v>26.475000000000001</v>
      </c>
    </row>
    <row r="172" spans="2:15">
      <c r="B172" t="s">
        <v>244</v>
      </c>
      <c r="C172" t="s">
        <v>53</v>
      </c>
      <c r="D172" t="s">
        <v>530</v>
      </c>
      <c r="E172" t="s">
        <v>531</v>
      </c>
      <c r="F172" t="s">
        <v>10</v>
      </c>
      <c r="G172" t="s">
        <v>530</v>
      </c>
      <c r="H172" t="s">
        <v>532</v>
      </c>
      <c r="I172" t="s">
        <v>30</v>
      </c>
      <c r="J172">
        <v>152221</v>
      </c>
      <c r="K172">
        <v>5104</v>
      </c>
      <c r="L172" s="4">
        <v>3.5000000000000001E-3</v>
      </c>
      <c r="M172">
        <v>2.5000000000000001E-2</v>
      </c>
      <c r="N172" s="4">
        <v>17.864000000000001</v>
      </c>
      <c r="O172" s="4">
        <v>127.60000000000001</v>
      </c>
    </row>
    <row r="173" spans="2:15">
      <c r="B173" t="s">
        <v>244</v>
      </c>
      <c r="C173" t="s">
        <v>53</v>
      </c>
      <c r="D173" t="s">
        <v>533</v>
      </c>
      <c r="E173" t="s">
        <v>534</v>
      </c>
      <c r="F173" t="s">
        <v>10</v>
      </c>
      <c r="G173" t="s">
        <v>533</v>
      </c>
      <c r="H173" t="s">
        <v>535</v>
      </c>
      <c r="I173" t="s">
        <v>30</v>
      </c>
      <c r="J173">
        <v>188319</v>
      </c>
      <c r="K173">
        <v>1474</v>
      </c>
      <c r="L173" s="4">
        <v>3.5000000000000001E-3</v>
      </c>
      <c r="M173">
        <v>2.5000000000000001E-2</v>
      </c>
      <c r="N173" s="4">
        <v>5.1589999999999998</v>
      </c>
      <c r="O173" s="4">
        <v>36.85</v>
      </c>
    </row>
    <row r="174" spans="2:15">
      <c r="B174" t="s">
        <v>244</v>
      </c>
      <c r="C174" t="s">
        <v>53</v>
      </c>
      <c r="D174" t="s">
        <v>536</v>
      </c>
      <c r="E174" t="s">
        <v>537</v>
      </c>
      <c r="F174" t="s">
        <v>10</v>
      </c>
      <c r="G174" t="s">
        <v>536</v>
      </c>
      <c r="H174" t="s">
        <v>538</v>
      </c>
      <c r="I174" t="s">
        <v>30</v>
      </c>
      <c r="J174">
        <v>28773</v>
      </c>
      <c r="K174">
        <v>56</v>
      </c>
      <c r="L174" s="4">
        <v>3.5000000000000001E-3</v>
      </c>
      <c r="M174">
        <v>2.5000000000000001E-2</v>
      </c>
      <c r="N174" s="4">
        <v>0.19600000000000001</v>
      </c>
      <c r="O174" s="4">
        <v>1.4000000000000001</v>
      </c>
    </row>
    <row r="175" spans="2:15">
      <c r="B175" t="s">
        <v>244</v>
      </c>
      <c r="C175" t="s">
        <v>53</v>
      </c>
      <c r="D175" t="s">
        <v>539</v>
      </c>
      <c r="E175" t="s">
        <v>540</v>
      </c>
      <c r="F175" t="s">
        <v>10</v>
      </c>
      <c r="G175" t="s">
        <v>539</v>
      </c>
      <c r="H175" t="s">
        <v>541</v>
      </c>
      <c r="I175" t="s">
        <v>30</v>
      </c>
      <c r="J175">
        <v>147593</v>
      </c>
      <c r="K175">
        <v>1048</v>
      </c>
      <c r="L175" s="4">
        <v>3.5000000000000001E-3</v>
      </c>
      <c r="M175">
        <v>2.5000000000000001E-2</v>
      </c>
      <c r="N175" s="4">
        <v>3.6680000000000001</v>
      </c>
      <c r="O175" s="4">
        <v>26.200000000000003</v>
      </c>
    </row>
    <row r="176" spans="2:15">
      <c r="B176" t="s">
        <v>244</v>
      </c>
      <c r="C176" t="s">
        <v>53</v>
      </c>
      <c r="D176" t="s">
        <v>542</v>
      </c>
      <c r="E176" t="s">
        <v>543</v>
      </c>
      <c r="F176" t="s">
        <v>10</v>
      </c>
      <c r="G176" t="s">
        <v>542</v>
      </c>
      <c r="H176" t="s">
        <v>544</v>
      </c>
      <c r="I176" t="s">
        <v>30</v>
      </c>
      <c r="J176">
        <v>258425</v>
      </c>
      <c r="K176">
        <v>6380</v>
      </c>
      <c r="L176" s="4">
        <v>3.5000000000000001E-3</v>
      </c>
      <c r="M176">
        <v>2.5000000000000001E-2</v>
      </c>
      <c r="N176" s="4">
        <v>22.330000000000002</v>
      </c>
      <c r="O176" s="4">
        <v>159.5</v>
      </c>
    </row>
    <row r="177" spans="2:15">
      <c r="B177" t="s">
        <v>244</v>
      </c>
      <c r="C177" t="s">
        <v>53</v>
      </c>
      <c r="D177" t="s">
        <v>545</v>
      </c>
      <c r="E177" t="s">
        <v>546</v>
      </c>
      <c r="F177" t="s">
        <v>10</v>
      </c>
      <c r="G177" t="s">
        <v>545</v>
      </c>
      <c r="H177" t="s">
        <v>547</v>
      </c>
      <c r="I177" t="s">
        <v>30</v>
      </c>
      <c r="J177">
        <v>105107</v>
      </c>
      <c r="K177">
        <v>388</v>
      </c>
      <c r="L177" s="4">
        <v>3.5000000000000001E-3</v>
      </c>
      <c r="M177">
        <v>2.5000000000000001E-2</v>
      </c>
      <c r="N177" s="4">
        <v>1.3580000000000001</v>
      </c>
      <c r="O177" s="4">
        <v>9.7000000000000011</v>
      </c>
    </row>
    <row r="178" spans="2:15">
      <c r="B178" t="s">
        <v>244</v>
      </c>
      <c r="C178" t="s">
        <v>53</v>
      </c>
      <c r="D178" t="s">
        <v>548</v>
      </c>
      <c r="E178" t="s">
        <v>549</v>
      </c>
      <c r="F178" t="s">
        <v>10</v>
      </c>
      <c r="G178" t="s">
        <v>548</v>
      </c>
      <c r="H178" t="s">
        <v>550</v>
      </c>
      <c r="I178" t="s">
        <v>30</v>
      </c>
      <c r="J178">
        <v>26319</v>
      </c>
      <c r="K178">
        <v>165</v>
      </c>
      <c r="L178" s="4">
        <v>3.5000000000000001E-3</v>
      </c>
      <c r="M178">
        <v>2.5000000000000001E-2</v>
      </c>
      <c r="N178" s="4">
        <v>0.57750000000000001</v>
      </c>
      <c r="O178" s="4">
        <v>4.125</v>
      </c>
    </row>
    <row r="179" spans="2:15">
      <c r="B179" t="s">
        <v>244</v>
      </c>
      <c r="C179" t="s">
        <v>53</v>
      </c>
      <c r="D179" t="s">
        <v>551</v>
      </c>
      <c r="E179" t="s">
        <v>552</v>
      </c>
      <c r="F179" t="s">
        <v>10</v>
      </c>
      <c r="G179" t="s">
        <v>551</v>
      </c>
      <c r="H179" t="s">
        <v>553</v>
      </c>
      <c r="I179" t="s">
        <v>30</v>
      </c>
      <c r="J179">
        <v>182008</v>
      </c>
      <c r="K179">
        <v>1299</v>
      </c>
      <c r="L179" s="4">
        <v>3.5000000000000001E-3</v>
      </c>
      <c r="M179">
        <v>2.5000000000000001E-2</v>
      </c>
      <c r="N179" s="4">
        <v>4.5465</v>
      </c>
      <c r="O179" s="4">
        <v>32.475000000000001</v>
      </c>
    </row>
    <row r="180" spans="2:15">
      <c r="B180" t="s">
        <v>244</v>
      </c>
      <c r="C180" t="s">
        <v>53</v>
      </c>
      <c r="D180" t="s">
        <v>554</v>
      </c>
      <c r="E180" t="s">
        <v>555</v>
      </c>
      <c r="F180" t="s">
        <v>10</v>
      </c>
      <c r="G180" t="s">
        <v>554</v>
      </c>
      <c r="H180" t="s">
        <v>556</v>
      </c>
      <c r="I180" t="s">
        <v>30</v>
      </c>
      <c r="J180">
        <v>91976</v>
      </c>
      <c r="K180">
        <v>4578</v>
      </c>
      <c r="L180" s="4">
        <v>3.5000000000000001E-3</v>
      </c>
      <c r="M180">
        <v>2.5000000000000001E-2</v>
      </c>
      <c r="N180" s="4">
        <v>16.023</v>
      </c>
      <c r="O180" s="4">
        <v>114.45</v>
      </c>
    </row>
    <row r="181" spans="2:15">
      <c r="B181" t="s">
        <v>244</v>
      </c>
      <c r="C181" t="s">
        <v>53</v>
      </c>
      <c r="D181" t="s">
        <v>557</v>
      </c>
      <c r="E181" t="s">
        <v>558</v>
      </c>
      <c r="F181" t="s">
        <v>10</v>
      </c>
      <c r="G181" t="s">
        <v>557</v>
      </c>
      <c r="H181" t="s">
        <v>559</v>
      </c>
      <c r="I181" t="s">
        <v>30</v>
      </c>
      <c r="J181">
        <v>262324</v>
      </c>
      <c r="K181">
        <v>1566</v>
      </c>
      <c r="L181" s="4">
        <v>3.5000000000000001E-3</v>
      </c>
      <c r="M181">
        <v>2.5000000000000001E-2</v>
      </c>
      <c r="N181" s="4">
        <v>5.4809999999999999</v>
      </c>
      <c r="O181" s="4">
        <v>39.150000000000006</v>
      </c>
    </row>
    <row r="182" spans="2:15">
      <c r="B182" t="s">
        <v>244</v>
      </c>
      <c r="C182" t="s">
        <v>53</v>
      </c>
      <c r="D182" t="s">
        <v>560</v>
      </c>
      <c r="E182" t="s">
        <v>561</v>
      </c>
      <c r="F182" t="s">
        <v>10</v>
      </c>
      <c r="G182" t="s">
        <v>560</v>
      </c>
      <c r="H182" t="s">
        <v>562</v>
      </c>
      <c r="I182" t="s">
        <v>30</v>
      </c>
      <c r="J182">
        <v>248442</v>
      </c>
      <c r="K182">
        <v>622</v>
      </c>
      <c r="L182" s="4">
        <v>3.5000000000000001E-3</v>
      </c>
      <c r="M182">
        <v>2.5000000000000001E-2</v>
      </c>
      <c r="N182" s="4">
        <v>2.177</v>
      </c>
      <c r="O182" s="4">
        <v>15.55</v>
      </c>
    </row>
    <row r="183" spans="2:15">
      <c r="B183" t="s">
        <v>244</v>
      </c>
      <c r="C183" t="s">
        <v>53</v>
      </c>
      <c r="D183" t="s">
        <v>563</v>
      </c>
      <c r="E183" t="s">
        <v>564</v>
      </c>
      <c r="F183" t="s">
        <v>10</v>
      </c>
      <c r="G183" t="s">
        <v>563</v>
      </c>
      <c r="H183" t="s">
        <v>565</v>
      </c>
      <c r="I183" t="s">
        <v>30</v>
      </c>
      <c r="J183">
        <v>205655</v>
      </c>
      <c r="K183">
        <v>1475</v>
      </c>
      <c r="L183" s="4">
        <v>3.5000000000000001E-3</v>
      </c>
      <c r="M183">
        <v>2.5000000000000001E-2</v>
      </c>
      <c r="N183" s="4">
        <v>5.1625000000000005</v>
      </c>
      <c r="O183" s="4">
        <v>36.875</v>
      </c>
    </row>
    <row r="184" spans="2:15">
      <c r="B184" t="s">
        <v>244</v>
      </c>
      <c r="C184" t="s">
        <v>53</v>
      </c>
      <c r="D184" t="s">
        <v>566</v>
      </c>
      <c r="E184" t="s">
        <v>567</v>
      </c>
      <c r="F184" t="s">
        <v>10</v>
      </c>
      <c r="G184" t="s">
        <v>566</v>
      </c>
      <c r="H184" t="s">
        <v>568</v>
      </c>
      <c r="I184" t="s">
        <v>30</v>
      </c>
      <c r="J184">
        <v>134516</v>
      </c>
      <c r="K184">
        <v>5169</v>
      </c>
      <c r="L184" s="4">
        <v>3.5000000000000001E-3</v>
      </c>
      <c r="M184">
        <v>2.5000000000000001E-2</v>
      </c>
      <c r="N184" s="4">
        <v>18.0915</v>
      </c>
      <c r="O184" s="4">
        <v>129.22499999999999</v>
      </c>
    </row>
    <row r="185" spans="2:15">
      <c r="B185" t="s">
        <v>244</v>
      </c>
      <c r="C185" t="s">
        <v>53</v>
      </c>
      <c r="D185" t="s">
        <v>569</v>
      </c>
      <c r="E185" t="s">
        <v>570</v>
      </c>
      <c r="F185" t="s">
        <v>10</v>
      </c>
      <c r="G185" t="s">
        <v>569</v>
      </c>
      <c r="H185" t="s">
        <v>571</v>
      </c>
      <c r="I185" t="s">
        <v>30</v>
      </c>
      <c r="J185">
        <v>96348</v>
      </c>
      <c r="K185">
        <v>4211</v>
      </c>
      <c r="L185" s="4">
        <v>3.5000000000000001E-3</v>
      </c>
      <c r="M185">
        <v>2.5000000000000001E-2</v>
      </c>
      <c r="N185" s="4">
        <v>14.7385</v>
      </c>
      <c r="O185" s="4">
        <v>105.27500000000001</v>
      </c>
    </row>
    <row r="186" spans="2:15">
      <c r="B186" t="s">
        <v>572</v>
      </c>
      <c r="C186" t="s">
        <v>63</v>
      </c>
      <c r="D186" t="s">
        <v>573</v>
      </c>
      <c r="E186" t="s">
        <v>574</v>
      </c>
      <c r="F186" t="s">
        <v>10</v>
      </c>
      <c r="G186" t="s">
        <v>573</v>
      </c>
      <c r="H186" t="s">
        <v>575</v>
      </c>
      <c r="I186" t="s">
        <v>30</v>
      </c>
      <c r="J186">
        <v>1163386</v>
      </c>
      <c r="K186">
        <v>8400</v>
      </c>
      <c r="L186" s="4">
        <v>3.5000000000000001E-3</v>
      </c>
      <c r="M186">
        <v>2.5000000000000001E-2</v>
      </c>
      <c r="N186" s="4">
        <v>29.400000000000002</v>
      </c>
      <c r="O186" s="4">
        <v>210</v>
      </c>
    </row>
    <row r="187" spans="2:15">
      <c r="B187" t="s">
        <v>572</v>
      </c>
      <c r="C187" t="s">
        <v>63</v>
      </c>
      <c r="D187" t="s">
        <v>576</v>
      </c>
      <c r="E187" t="s">
        <v>577</v>
      </c>
      <c r="F187" t="s">
        <v>10</v>
      </c>
      <c r="G187" t="s">
        <v>576</v>
      </c>
      <c r="H187" t="s">
        <v>578</v>
      </c>
      <c r="I187" t="s">
        <v>30</v>
      </c>
      <c r="J187">
        <v>1096216</v>
      </c>
      <c r="K187">
        <v>10110</v>
      </c>
      <c r="L187" s="4">
        <v>3.5000000000000001E-3</v>
      </c>
      <c r="M187">
        <v>2.5000000000000001E-2</v>
      </c>
      <c r="N187" s="4">
        <v>35.384999999999998</v>
      </c>
      <c r="O187" s="4">
        <v>252.75</v>
      </c>
    </row>
    <row r="188" spans="2:15">
      <c r="B188" t="s">
        <v>572</v>
      </c>
      <c r="C188" t="s">
        <v>63</v>
      </c>
      <c r="D188" t="s">
        <v>579</v>
      </c>
      <c r="E188" t="s">
        <v>580</v>
      </c>
      <c r="F188" t="s">
        <v>10</v>
      </c>
      <c r="G188" t="s">
        <v>579</v>
      </c>
      <c r="H188" t="s">
        <v>581</v>
      </c>
      <c r="I188" t="s">
        <v>30</v>
      </c>
      <c r="J188">
        <v>1246551</v>
      </c>
      <c r="K188">
        <v>13525</v>
      </c>
      <c r="L188" s="4">
        <v>3.5000000000000001E-3</v>
      </c>
      <c r="M188">
        <v>2.5000000000000001E-2</v>
      </c>
      <c r="N188" s="4">
        <v>47.337499999999999</v>
      </c>
      <c r="O188" s="4">
        <v>338.125</v>
      </c>
    </row>
    <row r="189" spans="2:15">
      <c r="B189" t="s">
        <v>572</v>
      </c>
      <c r="C189" t="s">
        <v>63</v>
      </c>
      <c r="D189" t="s">
        <v>582</v>
      </c>
      <c r="E189" t="s">
        <v>583</v>
      </c>
      <c r="F189" t="s">
        <v>10</v>
      </c>
      <c r="G189" t="s">
        <v>582</v>
      </c>
      <c r="H189" t="s">
        <v>584</v>
      </c>
      <c r="I189" t="s">
        <v>30</v>
      </c>
      <c r="J189">
        <v>1491048</v>
      </c>
      <c r="K189">
        <v>8931</v>
      </c>
      <c r="L189" s="4">
        <v>3.5000000000000001E-3</v>
      </c>
      <c r="M189">
        <v>2.5000000000000001E-2</v>
      </c>
      <c r="N189" s="4">
        <v>31.258500000000002</v>
      </c>
      <c r="O189" s="4">
        <v>223.27500000000001</v>
      </c>
    </row>
    <row r="190" spans="2:15">
      <c r="B190" t="s">
        <v>572</v>
      </c>
      <c r="C190" t="s">
        <v>79</v>
      </c>
      <c r="D190" t="s">
        <v>585</v>
      </c>
      <c r="E190" t="s">
        <v>586</v>
      </c>
      <c r="F190" t="s">
        <v>12</v>
      </c>
      <c r="G190" t="s">
        <v>585</v>
      </c>
      <c r="H190" t="s">
        <v>587</v>
      </c>
      <c r="I190" t="s">
        <v>58</v>
      </c>
      <c r="J190">
        <v>8327</v>
      </c>
      <c r="K190">
        <v>35</v>
      </c>
      <c r="L190" s="4">
        <v>0.04</v>
      </c>
      <c r="M190">
        <v>0.1</v>
      </c>
      <c r="N190" s="4">
        <v>0.33307999999999999</v>
      </c>
      <c r="O190" s="4">
        <v>0.8327</v>
      </c>
    </row>
    <row r="191" spans="2:15">
      <c r="B191" t="s">
        <v>572</v>
      </c>
      <c r="C191" t="s">
        <v>79</v>
      </c>
      <c r="D191" t="s">
        <v>588</v>
      </c>
      <c r="E191" t="s">
        <v>589</v>
      </c>
      <c r="F191" t="s">
        <v>12</v>
      </c>
      <c r="G191" t="s">
        <v>588</v>
      </c>
      <c r="H191" t="s">
        <v>590</v>
      </c>
      <c r="I191" t="s">
        <v>58</v>
      </c>
      <c r="J191">
        <v>9804</v>
      </c>
      <c r="K191">
        <v>14</v>
      </c>
      <c r="L191" s="4">
        <v>0.04</v>
      </c>
      <c r="M191">
        <v>0.1</v>
      </c>
      <c r="N191" s="4">
        <v>0.39216000000000001</v>
      </c>
      <c r="O191" s="4">
        <v>0.98040000000000005</v>
      </c>
    </row>
    <row r="192" spans="2:15">
      <c r="B192" t="s">
        <v>572</v>
      </c>
      <c r="C192" t="s">
        <v>79</v>
      </c>
      <c r="D192" t="s">
        <v>591</v>
      </c>
      <c r="E192" t="s">
        <v>592</v>
      </c>
      <c r="F192" t="s">
        <v>12</v>
      </c>
      <c r="G192" t="s">
        <v>591</v>
      </c>
      <c r="H192" t="s">
        <v>593</v>
      </c>
      <c r="I192" t="s">
        <v>58</v>
      </c>
      <c r="J192">
        <v>102456</v>
      </c>
      <c r="K192">
        <v>1450</v>
      </c>
      <c r="L192" s="4">
        <v>0.04</v>
      </c>
      <c r="M192">
        <v>0.1</v>
      </c>
      <c r="N192" s="4">
        <v>4.0982399999999997</v>
      </c>
      <c r="O192" s="4">
        <v>10.2456</v>
      </c>
    </row>
    <row r="193" spans="2:15">
      <c r="B193" t="s">
        <v>572</v>
      </c>
      <c r="C193" t="s">
        <v>79</v>
      </c>
      <c r="D193" t="s">
        <v>594</v>
      </c>
      <c r="E193" t="s">
        <v>595</v>
      </c>
      <c r="F193" t="s">
        <v>12</v>
      </c>
      <c r="G193" t="s">
        <v>594</v>
      </c>
      <c r="H193" t="s">
        <v>596</v>
      </c>
      <c r="I193" t="s">
        <v>58</v>
      </c>
      <c r="J193">
        <v>135924</v>
      </c>
      <c r="K193">
        <v>1441</v>
      </c>
      <c r="L193" s="4">
        <v>0.04</v>
      </c>
      <c r="M193">
        <v>0.1</v>
      </c>
      <c r="N193" s="4">
        <v>5.43696</v>
      </c>
      <c r="O193" s="4">
        <v>13.592400000000001</v>
      </c>
    </row>
    <row r="194" spans="2:15">
      <c r="B194" t="s">
        <v>572</v>
      </c>
      <c r="C194" t="s">
        <v>79</v>
      </c>
      <c r="D194" t="s">
        <v>597</v>
      </c>
      <c r="E194" t="s">
        <v>598</v>
      </c>
      <c r="F194" t="s">
        <v>12</v>
      </c>
      <c r="G194" t="s">
        <v>597</v>
      </c>
      <c r="H194" t="s">
        <v>599</v>
      </c>
      <c r="I194" t="s">
        <v>58</v>
      </c>
      <c r="J194">
        <v>41972</v>
      </c>
      <c r="K194">
        <v>1371</v>
      </c>
      <c r="L194" s="4">
        <v>0.04</v>
      </c>
      <c r="M194">
        <v>0.1</v>
      </c>
      <c r="N194" s="4">
        <v>1.6788800000000001</v>
      </c>
      <c r="O194" s="4">
        <v>4.1971999999999996</v>
      </c>
    </row>
    <row r="195" spans="2:15">
      <c r="B195" t="s">
        <v>572</v>
      </c>
      <c r="C195" t="s">
        <v>79</v>
      </c>
      <c r="D195" t="s">
        <v>600</v>
      </c>
      <c r="E195" t="s">
        <v>601</v>
      </c>
      <c r="F195" t="s">
        <v>12</v>
      </c>
      <c r="G195" t="s">
        <v>600</v>
      </c>
      <c r="H195" t="s">
        <v>602</v>
      </c>
      <c r="I195" t="s">
        <v>58</v>
      </c>
      <c r="J195">
        <v>6705</v>
      </c>
      <c r="K195">
        <v>32</v>
      </c>
      <c r="L195" s="4">
        <v>0.04</v>
      </c>
      <c r="M195">
        <v>0.1</v>
      </c>
      <c r="N195" s="4">
        <v>0.26819999999999999</v>
      </c>
      <c r="O195" s="4">
        <v>0.67049999999999998</v>
      </c>
    </row>
    <row r="196" spans="2:15">
      <c r="B196" t="s">
        <v>572</v>
      </c>
      <c r="C196" t="s">
        <v>79</v>
      </c>
      <c r="D196" t="s">
        <v>603</v>
      </c>
      <c r="E196" t="s">
        <v>604</v>
      </c>
      <c r="F196" t="s">
        <v>12</v>
      </c>
      <c r="G196" t="s">
        <v>603</v>
      </c>
      <c r="H196" t="s">
        <v>605</v>
      </c>
      <c r="I196" t="s">
        <v>58</v>
      </c>
      <c r="J196">
        <v>7507</v>
      </c>
      <c r="K196">
        <v>12</v>
      </c>
      <c r="L196" s="4">
        <v>0.04</v>
      </c>
      <c r="M196">
        <v>0.1</v>
      </c>
      <c r="N196" s="4">
        <v>0.30028000000000005</v>
      </c>
      <c r="O196" s="4">
        <v>0.75070000000000003</v>
      </c>
    </row>
    <row r="197" spans="2:15">
      <c r="B197" t="s">
        <v>572</v>
      </c>
      <c r="C197" t="s">
        <v>79</v>
      </c>
      <c r="D197" t="s">
        <v>606</v>
      </c>
      <c r="E197" t="s">
        <v>607</v>
      </c>
      <c r="F197" t="s">
        <v>12</v>
      </c>
      <c r="G197" t="s">
        <v>606</v>
      </c>
      <c r="H197" t="s">
        <v>608</v>
      </c>
      <c r="I197" t="s">
        <v>58</v>
      </c>
      <c r="J197">
        <v>101150</v>
      </c>
      <c r="K197">
        <v>1494</v>
      </c>
      <c r="L197" s="4">
        <v>0.04</v>
      </c>
      <c r="M197">
        <v>0.1</v>
      </c>
      <c r="N197" s="4">
        <v>4.0460000000000003</v>
      </c>
      <c r="O197" s="4">
        <v>10.115</v>
      </c>
    </row>
    <row r="198" spans="2:15">
      <c r="B198" t="s">
        <v>572</v>
      </c>
      <c r="C198" t="s">
        <v>79</v>
      </c>
      <c r="D198" t="s">
        <v>609</v>
      </c>
      <c r="E198" t="s">
        <v>610</v>
      </c>
      <c r="F198" t="s">
        <v>12</v>
      </c>
      <c r="G198" t="s">
        <v>609</v>
      </c>
      <c r="H198" t="s">
        <v>611</v>
      </c>
      <c r="I198" t="s">
        <v>58</v>
      </c>
      <c r="J198">
        <v>113138</v>
      </c>
      <c r="K198">
        <v>1340</v>
      </c>
      <c r="L198" s="4">
        <v>0.04</v>
      </c>
      <c r="M198">
        <v>0.1</v>
      </c>
      <c r="N198" s="4">
        <v>4.5255200000000002</v>
      </c>
      <c r="O198" s="4">
        <v>11.313800000000001</v>
      </c>
    </row>
    <row r="199" spans="2:15">
      <c r="B199" t="s">
        <v>572</v>
      </c>
      <c r="C199" t="s">
        <v>79</v>
      </c>
      <c r="D199" t="s">
        <v>612</v>
      </c>
      <c r="E199" t="s">
        <v>613</v>
      </c>
      <c r="F199" t="s">
        <v>12</v>
      </c>
      <c r="G199" t="s">
        <v>612</v>
      </c>
      <c r="H199" t="s">
        <v>614</v>
      </c>
      <c r="I199" t="s">
        <v>58</v>
      </c>
      <c r="J199">
        <v>37200</v>
      </c>
      <c r="K199">
        <v>1362</v>
      </c>
      <c r="L199" s="4">
        <v>0.04</v>
      </c>
      <c r="M199">
        <v>0.1</v>
      </c>
      <c r="N199" s="4">
        <v>1.488</v>
      </c>
      <c r="O199" s="4">
        <v>3.72</v>
      </c>
    </row>
    <row r="200" spans="2:15">
      <c r="B200" t="s">
        <v>572</v>
      </c>
      <c r="C200" t="s">
        <v>79</v>
      </c>
      <c r="D200" t="s">
        <v>615</v>
      </c>
      <c r="E200" t="s">
        <v>616</v>
      </c>
      <c r="F200" t="s">
        <v>12</v>
      </c>
      <c r="G200" t="s">
        <v>615</v>
      </c>
      <c r="H200" t="s">
        <v>617</v>
      </c>
      <c r="I200" t="s">
        <v>58</v>
      </c>
      <c r="J200">
        <v>4433</v>
      </c>
      <c r="K200">
        <v>23</v>
      </c>
      <c r="L200" s="4">
        <v>0.04</v>
      </c>
      <c r="M200">
        <v>0.1</v>
      </c>
      <c r="N200" s="4">
        <v>0.17732000000000001</v>
      </c>
      <c r="O200" s="4">
        <v>0.44330000000000003</v>
      </c>
    </row>
    <row r="201" spans="2:15">
      <c r="B201" t="s">
        <v>572</v>
      </c>
      <c r="C201" t="s">
        <v>79</v>
      </c>
      <c r="D201" t="s">
        <v>618</v>
      </c>
      <c r="E201" t="s">
        <v>619</v>
      </c>
      <c r="F201" t="s">
        <v>12</v>
      </c>
      <c r="G201" t="s">
        <v>618</v>
      </c>
      <c r="H201" t="s">
        <v>620</v>
      </c>
      <c r="I201" t="s">
        <v>58</v>
      </c>
      <c r="J201">
        <v>3395</v>
      </c>
      <c r="K201">
        <v>2</v>
      </c>
      <c r="L201" s="4">
        <v>0.04</v>
      </c>
      <c r="M201">
        <v>0.1</v>
      </c>
      <c r="N201" s="4">
        <v>0.1358</v>
      </c>
      <c r="O201" s="4">
        <v>0.33950000000000002</v>
      </c>
    </row>
    <row r="202" spans="2:15">
      <c r="B202" t="s">
        <v>572</v>
      </c>
      <c r="C202" t="s">
        <v>79</v>
      </c>
      <c r="D202" t="s">
        <v>621</v>
      </c>
      <c r="E202" t="s">
        <v>622</v>
      </c>
      <c r="F202" t="s">
        <v>12</v>
      </c>
      <c r="G202" t="s">
        <v>621</v>
      </c>
      <c r="H202" t="s">
        <v>623</v>
      </c>
      <c r="I202" t="s">
        <v>58</v>
      </c>
      <c r="J202">
        <v>62253</v>
      </c>
      <c r="K202">
        <v>944</v>
      </c>
      <c r="L202" s="4">
        <v>0.04</v>
      </c>
      <c r="M202">
        <v>0.1</v>
      </c>
      <c r="N202" s="4">
        <v>2.4901200000000001</v>
      </c>
      <c r="O202" s="4">
        <v>6.2252999999999998</v>
      </c>
    </row>
    <row r="203" spans="2:15">
      <c r="B203" t="s">
        <v>572</v>
      </c>
      <c r="C203" t="s">
        <v>79</v>
      </c>
      <c r="D203" t="s">
        <v>624</v>
      </c>
      <c r="E203" t="s">
        <v>625</v>
      </c>
      <c r="F203" t="s">
        <v>12</v>
      </c>
      <c r="G203" t="s">
        <v>624</v>
      </c>
      <c r="H203" t="s">
        <v>626</v>
      </c>
      <c r="I203" t="s">
        <v>58</v>
      </c>
      <c r="J203">
        <v>86624</v>
      </c>
      <c r="K203">
        <v>852</v>
      </c>
      <c r="L203" s="4">
        <v>0.04</v>
      </c>
      <c r="M203">
        <v>0.1</v>
      </c>
      <c r="N203" s="4">
        <v>3.46496</v>
      </c>
      <c r="O203" s="4">
        <v>8.6623999999999999</v>
      </c>
    </row>
    <row r="204" spans="2:15">
      <c r="B204" t="s">
        <v>572</v>
      </c>
      <c r="C204" t="s">
        <v>79</v>
      </c>
      <c r="D204" t="s">
        <v>627</v>
      </c>
      <c r="E204" t="s">
        <v>628</v>
      </c>
      <c r="F204" t="s">
        <v>12</v>
      </c>
      <c r="G204" t="s">
        <v>627</v>
      </c>
      <c r="H204" t="s">
        <v>629</v>
      </c>
      <c r="I204" t="s">
        <v>58</v>
      </c>
      <c r="J204">
        <v>25680</v>
      </c>
      <c r="K204">
        <v>915</v>
      </c>
      <c r="L204" s="4">
        <v>0.04</v>
      </c>
      <c r="M204">
        <v>0.1</v>
      </c>
      <c r="N204" s="4">
        <v>1.0272000000000001</v>
      </c>
      <c r="O204" s="4">
        <v>2.5680000000000001</v>
      </c>
    </row>
    <row r="205" spans="2:15">
      <c r="B205" t="s">
        <v>572</v>
      </c>
      <c r="C205" t="s">
        <v>88</v>
      </c>
      <c r="D205" t="s">
        <v>630</v>
      </c>
      <c r="E205" t="s">
        <v>631</v>
      </c>
      <c r="F205" t="s">
        <v>12</v>
      </c>
      <c r="G205" t="s">
        <v>632</v>
      </c>
      <c r="H205" t="s">
        <v>633</v>
      </c>
      <c r="I205" t="s">
        <v>58</v>
      </c>
      <c r="J205">
        <v>3</v>
      </c>
      <c r="K205">
        <v>1</v>
      </c>
      <c r="L205" s="4">
        <v>0.04</v>
      </c>
      <c r="M205">
        <v>0.1</v>
      </c>
      <c r="N205" s="4">
        <v>1.1999999999999999E-4</v>
      </c>
      <c r="O205" s="4">
        <v>3.0000000000000003E-4</v>
      </c>
    </row>
    <row r="206" spans="2:15">
      <c r="B206" t="s">
        <v>572</v>
      </c>
      <c r="C206" t="s">
        <v>88</v>
      </c>
      <c r="D206" t="s">
        <v>634</v>
      </c>
      <c r="E206" t="s">
        <v>635</v>
      </c>
      <c r="F206" t="s">
        <v>11</v>
      </c>
      <c r="G206" t="s">
        <v>636</v>
      </c>
      <c r="H206" t="s">
        <v>637</v>
      </c>
      <c r="I206" t="s">
        <v>58</v>
      </c>
      <c r="J206">
        <v>1</v>
      </c>
      <c r="K206">
        <v>1</v>
      </c>
      <c r="L206" s="4">
        <v>0.04</v>
      </c>
      <c r="M206">
        <v>0.1</v>
      </c>
      <c r="N206" s="4">
        <v>4.0000000000000003E-5</v>
      </c>
      <c r="O206" s="4">
        <v>1E-4</v>
      </c>
    </row>
    <row r="207" spans="2:15">
      <c r="B207" t="s">
        <v>572</v>
      </c>
      <c r="C207" t="s">
        <v>88</v>
      </c>
      <c r="D207" t="s">
        <v>634</v>
      </c>
      <c r="E207" t="s">
        <v>635</v>
      </c>
      <c r="F207" t="s">
        <v>12</v>
      </c>
      <c r="G207" t="s">
        <v>632</v>
      </c>
      <c r="H207" t="s">
        <v>638</v>
      </c>
      <c r="I207" t="s">
        <v>58</v>
      </c>
      <c r="J207">
        <v>10</v>
      </c>
      <c r="K207">
        <v>3</v>
      </c>
      <c r="L207" s="4">
        <v>0.04</v>
      </c>
      <c r="M207">
        <v>0.1</v>
      </c>
      <c r="N207" s="4">
        <v>4.0000000000000002E-4</v>
      </c>
      <c r="O207" s="4">
        <v>1E-3</v>
      </c>
    </row>
    <row r="208" spans="2:15">
      <c r="B208" t="s">
        <v>572</v>
      </c>
      <c r="C208" t="s">
        <v>88</v>
      </c>
      <c r="D208" t="s">
        <v>639</v>
      </c>
      <c r="E208" t="s">
        <v>640</v>
      </c>
      <c r="F208" t="s">
        <v>12</v>
      </c>
      <c r="G208" t="s">
        <v>632</v>
      </c>
      <c r="H208" t="s">
        <v>641</v>
      </c>
      <c r="I208" t="s">
        <v>58</v>
      </c>
      <c r="J208">
        <v>1</v>
      </c>
      <c r="K208">
        <v>0</v>
      </c>
      <c r="L208" s="4">
        <v>0.04</v>
      </c>
      <c r="M208">
        <v>0.1</v>
      </c>
      <c r="N208" s="4">
        <v>4.0000000000000003E-5</v>
      </c>
      <c r="O208" s="4">
        <v>1E-4</v>
      </c>
    </row>
    <row r="209" spans="2:15">
      <c r="B209" t="s">
        <v>572</v>
      </c>
      <c r="C209" t="s">
        <v>88</v>
      </c>
      <c r="D209" t="s">
        <v>642</v>
      </c>
      <c r="E209" t="s">
        <v>643</v>
      </c>
      <c r="F209" t="s">
        <v>11</v>
      </c>
      <c r="G209" t="s">
        <v>80</v>
      </c>
      <c r="H209" t="s">
        <v>644</v>
      </c>
      <c r="I209" t="s">
        <v>58</v>
      </c>
      <c r="J209">
        <v>1</v>
      </c>
      <c r="K209">
        <v>1</v>
      </c>
      <c r="L209" s="4">
        <v>0.04</v>
      </c>
      <c r="M209">
        <v>0.1</v>
      </c>
      <c r="N209" s="4">
        <v>4.0000000000000003E-5</v>
      </c>
      <c r="O209" s="4">
        <v>1E-4</v>
      </c>
    </row>
    <row r="210" spans="2:15">
      <c r="B210" t="s">
        <v>572</v>
      </c>
      <c r="C210" t="s">
        <v>88</v>
      </c>
      <c r="D210" t="s">
        <v>645</v>
      </c>
      <c r="E210" t="s">
        <v>646</v>
      </c>
      <c r="F210" t="s">
        <v>12</v>
      </c>
      <c r="G210" t="s">
        <v>632</v>
      </c>
      <c r="H210" t="s">
        <v>647</v>
      </c>
      <c r="I210" t="s">
        <v>58</v>
      </c>
      <c r="J210">
        <v>3</v>
      </c>
      <c r="K210">
        <v>0</v>
      </c>
      <c r="L210" s="4">
        <v>0.04</v>
      </c>
      <c r="M210">
        <v>0.1</v>
      </c>
      <c r="N210" s="4">
        <v>1.1999999999999999E-4</v>
      </c>
      <c r="O210" s="4">
        <v>3.0000000000000003E-4</v>
      </c>
    </row>
    <row r="211" spans="2:15">
      <c r="B211" t="s">
        <v>648</v>
      </c>
      <c r="C211" t="s">
        <v>53</v>
      </c>
      <c r="D211" t="s">
        <v>649</v>
      </c>
      <c r="E211" t="s">
        <v>650</v>
      </c>
      <c r="F211" t="s">
        <v>10</v>
      </c>
      <c r="G211" t="s">
        <v>649</v>
      </c>
      <c r="H211" t="s">
        <v>651</v>
      </c>
      <c r="I211" t="s">
        <v>30</v>
      </c>
      <c r="J211">
        <v>0</v>
      </c>
      <c r="K211">
        <v>1</v>
      </c>
      <c r="L211" s="4">
        <v>3.5000000000000001E-3</v>
      </c>
      <c r="M211">
        <v>2.5000000000000001E-2</v>
      </c>
      <c r="N211" s="4">
        <v>3.5000000000000001E-3</v>
      </c>
      <c r="O211" s="4">
        <v>2.5000000000000001E-2</v>
      </c>
    </row>
    <row r="212" spans="2:15">
      <c r="B212" t="s">
        <v>648</v>
      </c>
      <c r="C212" t="s">
        <v>53</v>
      </c>
      <c r="D212" t="s">
        <v>652</v>
      </c>
      <c r="E212" t="s">
        <v>653</v>
      </c>
      <c r="F212" t="s">
        <v>10</v>
      </c>
      <c r="G212" t="s">
        <v>652</v>
      </c>
      <c r="H212" t="s">
        <v>654</v>
      </c>
      <c r="I212" t="s">
        <v>30</v>
      </c>
      <c r="J212">
        <v>0</v>
      </c>
      <c r="K212">
        <v>1</v>
      </c>
      <c r="L212" s="4">
        <v>3.5000000000000001E-3</v>
      </c>
      <c r="M212">
        <v>2.5000000000000001E-2</v>
      </c>
      <c r="N212" s="4">
        <v>3.5000000000000001E-3</v>
      </c>
      <c r="O212" s="4">
        <v>2.5000000000000001E-2</v>
      </c>
    </row>
    <row r="213" spans="2:15">
      <c r="B213" t="s">
        <v>655</v>
      </c>
      <c r="C213" t="s">
        <v>53</v>
      </c>
      <c r="D213" t="s">
        <v>656</v>
      </c>
      <c r="E213" t="s">
        <v>657</v>
      </c>
      <c r="F213" t="s">
        <v>10</v>
      </c>
      <c r="G213" t="s">
        <v>656</v>
      </c>
      <c r="H213" t="s">
        <v>658</v>
      </c>
      <c r="I213" t="s">
        <v>30</v>
      </c>
      <c r="J213">
        <v>1003636</v>
      </c>
      <c r="K213">
        <v>9678</v>
      </c>
      <c r="L213" s="4">
        <v>3.5000000000000001E-3</v>
      </c>
      <c r="M213">
        <v>2.5000000000000001E-2</v>
      </c>
      <c r="N213" s="4">
        <v>33.872999999999998</v>
      </c>
      <c r="O213" s="4">
        <v>241.95000000000002</v>
      </c>
    </row>
    <row r="214" spans="2:15">
      <c r="B214" t="s">
        <v>655</v>
      </c>
      <c r="C214" t="s">
        <v>53</v>
      </c>
      <c r="D214" t="s">
        <v>659</v>
      </c>
      <c r="E214" t="s">
        <v>660</v>
      </c>
      <c r="F214" t="s">
        <v>10</v>
      </c>
      <c r="G214" t="s">
        <v>659</v>
      </c>
      <c r="H214" t="s">
        <v>661</v>
      </c>
      <c r="I214" t="s">
        <v>30</v>
      </c>
      <c r="J214">
        <v>704309</v>
      </c>
      <c r="K214">
        <v>5829</v>
      </c>
      <c r="L214" s="4">
        <v>3.5000000000000001E-3</v>
      </c>
      <c r="M214">
        <v>2.5000000000000001E-2</v>
      </c>
      <c r="N214" s="4">
        <v>20.401500000000002</v>
      </c>
      <c r="O214" s="4">
        <v>145.72499999999999</v>
      </c>
    </row>
    <row r="215" spans="2:15">
      <c r="B215" t="s">
        <v>655</v>
      </c>
      <c r="C215" t="s">
        <v>53</v>
      </c>
      <c r="D215" t="s">
        <v>662</v>
      </c>
      <c r="E215" t="s">
        <v>663</v>
      </c>
      <c r="F215" t="s">
        <v>10</v>
      </c>
      <c r="G215" t="s">
        <v>662</v>
      </c>
      <c r="H215" t="s">
        <v>664</v>
      </c>
      <c r="I215" t="s">
        <v>30</v>
      </c>
      <c r="J215">
        <v>252450</v>
      </c>
      <c r="K215">
        <v>3453</v>
      </c>
      <c r="L215" s="4">
        <v>3.5000000000000001E-3</v>
      </c>
      <c r="M215">
        <v>2.5000000000000001E-2</v>
      </c>
      <c r="N215" s="4">
        <v>12.0855</v>
      </c>
      <c r="O215" s="4">
        <v>86.325000000000003</v>
      </c>
    </row>
    <row r="216" spans="2:15">
      <c r="B216" t="s">
        <v>655</v>
      </c>
      <c r="C216" t="s">
        <v>53</v>
      </c>
      <c r="D216" t="s">
        <v>665</v>
      </c>
      <c r="E216" t="s">
        <v>666</v>
      </c>
      <c r="F216" t="s">
        <v>10</v>
      </c>
      <c r="G216" t="s">
        <v>665</v>
      </c>
      <c r="H216" t="s">
        <v>667</v>
      </c>
      <c r="I216" t="s">
        <v>30</v>
      </c>
      <c r="J216">
        <v>1177748</v>
      </c>
      <c r="K216">
        <v>9531</v>
      </c>
      <c r="L216" s="4">
        <v>3.5000000000000001E-3</v>
      </c>
      <c r="M216">
        <v>2.5000000000000001E-2</v>
      </c>
      <c r="N216" s="4">
        <v>33.358499999999999</v>
      </c>
      <c r="O216" s="4">
        <v>238.27500000000001</v>
      </c>
    </row>
    <row r="217" spans="2:15">
      <c r="B217" t="s">
        <v>668</v>
      </c>
      <c r="C217" t="s">
        <v>63</v>
      </c>
      <c r="D217" t="s">
        <v>669</v>
      </c>
      <c r="E217" t="s">
        <v>670</v>
      </c>
      <c r="F217" t="s">
        <v>10</v>
      </c>
      <c r="G217" t="s">
        <v>669</v>
      </c>
      <c r="H217" t="s">
        <v>671</v>
      </c>
      <c r="I217" t="s">
        <v>30</v>
      </c>
      <c r="J217">
        <v>609751</v>
      </c>
      <c r="K217">
        <v>13128</v>
      </c>
      <c r="L217" s="4">
        <v>3.5000000000000001E-3</v>
      </c>
      <c r="M217">
        <v>2.5000000000000001E-2</v>
      </c>
      <c r="N217" s="4">
        <v>45.948</v>
      </c>
      <c r="O217" s="4">
        <v>328.20000000000005</v>
      </c>
    </row>
    <row r="218" spans="2:15">
      <c r="B218" t="s">
        <v>668</v>
      </c>
      <c r="C218" t="s">
        <v>79</v>
      </c>
      <c r="D218" t="s">
        <v>672</v>
      </c>
      <c r="E218" t="s">
        <v>673</v>
      </c>
      <c r="F218" t="s">
        <v>29</v>
      </c>
      <c r="G218" t="s">
        <v>672</v>
      </c>
      <c r="H218" t="s">
        <v>674</v>
      </c>
      <c r="I218" t="s">
        <v>213</v>
      </c>
      <c r="J218">
        <v>1</v>
      </c>
      <c r="K218">
        <v>1</v>
      </c>
      <c r="L218" s="4">
        <v>0.6</v>
      </c>
      <c r="M218">
        <v>0.35</v>
      </c>
      <c r="N218" s="4">
        <v>5.9999999999999995E-4</v>
      </c>
      <c r="O218" s="4">
        <v>3.5E-4</v>
      </c>
    </row>
    <row r="219" spans="2:15">
      <c r="B219" t="s">
        <v>668</v>
      </c>
      <c r="C219" t="s">
        <v>79</v>
      </c>
      <c r="D219" t="s">
        <v>675</v>
      </c>
      <c r="E219" t="s">
        <v>676</v>
      </c>
      <c r="F219" t="s">
        <v>29</v>
      </c>
      <c r="G219" t="s">
        <v>675</v>
      </c>
      <c r="H219" t="s">
        <v>677</v>
      </c>
      <c r="I219" t="s">
        <v>213</v>
      </c>
      <c r="J219">
        <v>2</v>
      </c>
      <c r="K219">
        <v>1</v>
      </c>
      <c r="L219" s="4">
        <v>0.6</v>
      </c>
      <c r="M219">
        <v>0.35</v>
      </c>
      <c r="N219" s="4">
        <v>1.1999999999999999E-3</v>
      </c>
      <c r="O219" s="4">
        <v>6.9999999999999999E-4</v>
      </c>
    </row>
    <row r="220" spans="2:15">
      <c r="B220" t="s">
        <v>668</v>
      </c>
      <c r="C220" t="s">
        <v>79</v>
      </c>
      <c r="D220" t="s">
        <v>678</v>
      </c>
      <c r="E220" t="s">
        <v>679</v>
      </c>
      <c r="F220" t="s">
        <v>10</v>
      </c>
      <c r="G220" t="s">
        <v>680</v>
      </c>
      <c r="H220" t="s">
        <v>681</v>
      </c>
      <c r="I220" t="s">
        <v>30</v>
      </c>
      <c r="J220">
        <v>0</v>
      </c>
      <c r="K220">
        <v>2</v>
      </c>
      <c r="L220" s="4">
        <v>3.5000000000000001E-3</v>
      </c>
      <c r="M220">
        <v>2.5000000000000001E-2</v>
      </c>
      <c r="N220" s="4">
        <v>7.0000000000000001E-3</v>
      </c>
      <c r="O220" s="4">
        <v>0.05</v>
      </c>
    </row>
    <row r="221" spans="2:15">
      <c r="B221" t="s">
        <v>668</v>
      </c>
      <c r="C221" t="s">
        <v>53</v>
      </c>
      <c r="D221" t="s">
        <v>682</v>
      </c>
      <c r="E221" t="s">
        <v>683</v>
      </c>
      <c r="F221" t="s">
        <v>10</v>
      </c>
      <c r="G221" t="s">
        <v>682</v>
      </c>
      <c r="H221" t="s">
        <v>684</v>
      </c>
      <c r="I221" t="s">
        <v>30</v>
      </c>
      <c r="J221">
        <v>1087575</v>
      </c>
      <c r="K221">
        <v>848</v>
      </c>
      <c r="L221" s="4">
        <v>3.5000000000000001E-3</v>
      </c>
      <c r="M221">
        <v>2.5000000000000001E-2</v>
      </c>
      <c r="N221" s="4">
        <v>2.968</v>
      </c>
      <c r="O221" s="4">
        <v>21.200000000000003</v>
      </c>
    </row>
    <row r="222" spans="2:15">
      <c r="B222" t="s">
        <v>668</v>
      </c>
      <c r="C222" t="s">
        <v>53</v>
      </c>
      <c r="D222" t="s">
        <v>685</v>
      </c>
      <c r="E222" t="s">
        <v>686</v>
      </c>
      <c r="F222" t="s">
        <v>10</v>
      </c>
      <c r="G222" t="s">
        <v>685</v>
      </c>
      <c r="H222" t="s">
        <v>687</v>
      </c>
      <c r="I222" t="s">
        <v>30</v>
      </c>
      <c r="J222">
        <v>4</v>
      </c>
      <c r="K222">
        <v>0</v>
      </c>
      <c r="L222" s="4">
        <v>3.5000000000000001E-3</v>
      </c>
      <c r="M222">
        <v>2.5000000000000001E-2</v>
      </c>
      <c r="N222" s="4">
        <v>0</v>
      </c>
      <c r="O222" s="4">
        <v>0</v>
      </c>
    </row>
    <row r="223" spans="2:15">
      <c r="B223" t="s">
        <v>668</v>
      </c>
      <c r="C223" t="s">
        <v>53</v>
      </c>
      <c r="D223" t="s">
        <v>688</v>
      </c>
      <c r="E223" t="s">
        <v>689</v>
      </c>
      <c r="F223" t="s">
        <v>10</v>
      </c>
      <c r="G223" t="s">
        <v>688</v>
      </c>
      <c r="H223" t="s">
        <v>690</v>
      </c>
      <c r="I223" t="s">
        <v>30</v>
      </c>
      <c r="J223">
        <v>5</v>
      </c>
      <c r="K223">
        <v>0</v>
      </c>
      <c r="L223" s="4">
        <v>3.5000000000000001E-3</v>
      </c>
      <c r="M223">
        <v>2.5000000000000001E-2</v>
      </c>
      <c r="N223" s="4">
        <v>0</v>
      </c>
      <c r="O223" s="4">
        <v>0</v>
      </c>
    </row>
    <row r="224" spans="2:15">
      <c r="B224" t="s">
        <v>668</v>
      </c>
      <c r="C224" t="s">
        <v>53</v>
      </c>
      <c r="D224" t="s">
        <v>691</v>
      </c>
      <c r="E224" t="s">
        <v>692</v>
      </c>
      <c r="F224" t="s">
        <v>10</v>
      </c>
      <c r="G224" t="s">
        <v>691</v>
      </c>
      <c r="H224" t="s">
        <v>693</v>
      </c>
      <c r="I224" t="s">
        <v>30</v>
      </c>
      <c r="J224">
        <v>5</v>
      </c>
      <c r="K224">
        <v>0</v>
      </c>
      <c r="L224" s="4">
        <v>3.5000000000000001E-3</v>
      </c>
      <c r="M224">
        <v>2.5000000000000001E-2</v>
      </c>
      <c r="N224" s="4">
        <v>0</v>
      </c>
      <c r="O224" s="4">
        <v>0</v>
      </c>
    </row>
    <row r="225" spans="2:15">
      <c r="B225" t="s">
        <v>668</v>
      </c>
      <c r="C225" t="s">
        <v>53</v>
      </c>
      <c r="D225" t="s">
        <v>694</v>
      </c>
      <c r="E225" t="s">
        <v>695</v>
      </c>
      <c r="F225" t="s">
        <v>10</v>
      </c>
      <c r="G225" t="s">
        <v>694</v>
      </c>
      <c r="H225" t="s">
        <v>696</v>
      </c>
      <c r="I225" t="s">
        <v>30</v>
      </c>
      <c r="J225">
        <v>3</v>
      </c>
      <c r="K225">
        <v>0</v>
      </c>
      <c r="L225" s="4">
        <v>3.5000000000000001E-3</v>
      </c>
      <c r="M225">
        <v>2.5000000000000001E-2</v>
      </c>
      <c r="N225" s="4">
        <v>0</v>
      </c>
      <c r="O225" s="4">
        <v>0</v>
      </c>
    </row>
    <row r="226" spans="2:15">
      <c r="B226" t="s">
        <v>668</v>
      </c>
      <c r="C226" t="s">
        <v>53</v>
      </c>
      <c r="D226" t="s">
        <v>697</v>
      </c>
      <c r="E226" t="s">
        <v>698</v>
      </c>
      <c r="F226" t="s">
        <v>10</v>
      </c>
      <c r="G226" t="s">
        <v>697</v>
      </c>
      <c r="H226" t="s">
        <v>699</v>
      </c>
      <c r="I226" t="s">
        <v>30</v>
      </c>
      <c r="J226">
        <v>9</v>
      </c>
      <c r="K226">
        <v>0</v>
      </c>
      <c r="L226" s="4">
        <v>3.5000000000000001E-3</v>
      </c>
      <c r="M226">
        <v>2.5000000000000001E-2</v>
      </c>
      <c r="N226" s="4">
        <v>0</v>
      </c>
      <c r="O226" s="4">
        <v>0</v>
      </c>
    </row>
    <row r="227" spans="2:15">
      <c r="B227" t="s">
        <v>668</v>
      </c>
      <c r="C227" t="s">
        <v>53</v>
      </c>
      <c r="D227" t="s">
        <v>700</v>
      </c>
      <c r="E227" t="s">
        <v>701</v>
      </c>
      <c r="F227" t="s">
        <v>10</v>
      </c>
      <c r="G227" t="s">
        <v>700</v>
      </c>
      <c r="H227" t="s">
        <v>702</v>
      </c>
      <c r="I227" t="s">
        <v>30</v>
      </c>
      <c r="J227">
        <v>2</v>
      </c>
      <c r="K227">
        <v>0</v>
      </c>
      <c r="L227" s="4">
        <v>3.5000000000000001E-3</v>
      </c>
      <c r="M227">
        <v>2.5000000000000001E-2</v>
      </c>
      <c r="N227" s="4">
        <v>0</v>
      </c>
      <c r="O227" s="4">
        <v>0</v>
      </c>
    </row>
    <row r="228" spans="2:15">
      <c r="B228" t="s">
        <v>668</v>
      </c>
      <c r="C228" t="s">
        <v>53</v>
      </c>
      <c r="D228" t="s">
        <v>703</v>
      </c>
      <c r="E228" t="s">
        <v>704</v>
      </c>
      <c r="F228" t="s">
        <v>10</v>
      </c>
      <c r="G228" t="s">
        <v>703</v>
      </c>
      <c r="H228" t="s">
        <v>705</v>
      </c>
      <c r="I228" t="s">
        <v>30</v>
      </c>
      <c r="J228">
        <v>8</v>
      </c>
      <c r="K228">
        <v>0</v>
      </c>
      <c r="L228" s="4">
        <v>3.5000000000000001E-3</v>
      </c>
      <c r="M228">
        <v>2.5000000000000001E-2</v>
      </c>
      <c r="N228" s="4">
        <v>0</v>
      </c>
      <c r="O228" s="4">
        <v>0</v>
      </c>
    </row>
    <row r="229" spans="2:15">
      <c r="B229" t="s">
        <v>668</v>
      </c>
      <c r="C229" t="s">
        <v>53</v>
      </c>
      <c r="D229" t="s">
        <v>706</v>
      </c>
      <c r="E229" t="s">
        <v>707</v>
      </c>
      <c r="F229" t="s">
        <v>10</v>
      </c>
      <c r="G229" t="s">
        <v>706</v>
      </c>
      <c r="H229" t="s">
        <v>708</v>
      </c>
      <c r="I229" t="s">
        <v>30</v>
      </c>
      <c r="J229">
        <v>8</v>
      </c>
      <c r="K229">
        <v>0</v>
      </c>
      <c r="L229" s="4">
        <v>3.5000000000000001E-3</v>
      </c>
      <c r="M229">
        <v>2.5000000000000001E-2</v>
      </c>
      <c r="N229" s="4">
        <v>0</v>
      </c>
      <c r="O229" s="4">
        <v>0</v>
      </c>
    </row>
    <row r="230" spans="2:15">
      <c r="B230" t="s">
        <v>668</v>
      </c>
      <c r="C230" t="s">
        <v>53</v>
      </c>
      <c r="D230" t="s">
        <v>709</v>
      </c>
      <c r="E230" t="s">
        <v>710</v>
      </c>
      <c r="F230" t="s">
        <v>10</v>
      </c>
      <c r="G230" t="s">
        <v>709</v>
      </c>
      <c r="H230" t="s">
        <v>711</v>
      </c>
      <c r="I230" t="s">
        <v>30</v>
      </c>
      <c r="J230">
        <v>10</v>
      </c>
      <c r="K230">
        <v>0</v>
      </c>
      <c r="L230" s="4">
        <v>3.5000000000000001E-3</v>
      </c>
      <c r="M230">
        <v>2.5000000000000001E-2</v>
      </c>
      <c r="N230" s="4">
        <v>0</v>
      </c>
      <c r="O230" s="4">
        <v>0</v>
      </c>
    </row>
    <row r="231" spans="2:15">
      <c r="B231" t="s">
        <v>668</v>
      </c>
      <c r="C231" t="s">
        <v>53</v>
      </c>
      <c r="D231" t="s">
        <v>712</v>
      </c>
      <c r="E231" t="s">
        <v>713</v>
      </c>
      <c r="F231" t="s">
        <v>10</v>
      </c>
      <c r="G231" t="s">
        <v>712</v>
      </c>
      <c r="H231" t="s">
        <v>714</v>
      </c>
      <c r="I231" t="s">
        <v>30</v>
      </c>
      <c r="J231">
        <v>6</v>
      </c>
      <c r="K231">
        <v>1</v>
      </c>
      <c r="L231" s="4">
        <v>3.5000000000000001E-3</v>
      </c>
      <c r="M231">
        <v>2.5000000000000001E-2</v>
      </c>
      <c r="N231" s="4">
        <v>3.5000000000000001E-3</v>
      </c>
      <c r="O231" s="4">
        <v>2.5000000000000001E-2</v>
      </c>
    </row>
    <row r="232" spans="2:15">
      <c r="B232" t="s">
        <v>715</v>
      </c>
      <c r="C232" t="s">
        <v>79</v>
      </c>
      <c r="D232" t="s">
        <v>678</v>
      </c>
      <c r="E232" t="s">
        <v>716</v>
      </c>
      <c r="F232" t="s">
        <v>10</v>
      </c>
      <c r="G232" t="s">
        <v>717</v>
      </c>
      <c r="H232" t="s">
        <v>718</v>
      </c>
      <c r="I232" t="s">
        <v>30</v>
      </c>
      <c r="J232">
        <v>0</v>
      </c>
      <c r="K232">
        <v>1</v>
      </c>
      <c r="L232" s="4">
        <v>3.5000000000000001E-3</v>
      </c>
      <c r="M232">
        <v>2.5000000000000001E-2</v>
      </c>
      <c r="N232" s="4">
        <v>3.5000000000000001E-3</v>
      </c>
      <c r="O232" s="4">
        <v>2.5000000000000001E-2</v>
      </c>
    </row>
    <row r="233" spans="2:15">
      <c r="B233" t="s">
        <v>719</v>
      </c>
      <c r="C233" t="s">
        <v>79</v>
      </c>
      <c r="D233" t="s">
        <v>678</v>
      </c>
      <c r="E233" t="s">
        <v>720</v>
      </c>
      <c r="F233" t="s">
        <v>10</v>
      </c>
      <c r="G233" t="s">
        <v>721</v>
      </c>
      <c r="H233" t="s">
        <v>722</v>
      </c>
      <c r="I233" t="s">
        <v>30</v>
      </c>
      <c r="J233">
        <v>0</v>
      </c>
      <c r="K233">
        <v>2</v>
      </c>
      <c r="L233" s="4">
        <v>3.5000000000000001E-3</v>
      </c>
      <c r="M233">
        <v>2.5000000000000001E-2</v>
      </c>
      <c r="N233" s="4">
        <v>7.0000000000000001E-3</v>
      </c>
      <c r="O233" s="4">
        <v>0.05</v>
      </c>
    </row>
    <row r="234" spans="2:15">
      <c r="B234" t="s">
        <v>723</v>
      </c>
      <c r="C234" t="s">
        <v>724</v>
      </c>
      <c r="D234" t="s">
        <v>725</v>
      </c>
      <c r="E234" t="s">
        <v>726</v>
      </c>
      <c r="F234" t="s">
        <v>10</v>
      </c>
      <c r="G234" t="s">
        <v>725</v>
      </c>
      <c r="H234" t="s">
        <v>727</v>
      </c>
      <c r="I234" t="s">
        <v>30</v>
      </c>
      <c r="J234">
        <v>2512534</v>
      </c>
      <c r="K234">
        <v>4076</v>
      </c>
      <c r="L234" s="4">
        <v>3.5000000000000001E-3</v>
      </c>
      <c r="M234">
        <v>2.5000000000000001E-2</v>
      </c>
      <c r="N234" s="4">
        <v>14.266</v>
      </c>
      <c r="O234" s="4">
        <v>101.9</v>
      </c>
    </row>
    <row r="235" spans="2:15">
      <c r="B235" t="s">
        <v>723</v>
      </c>
      <c r="C235" t="s">
        <v>728</v>
      </c>
      <c r="D235" t="s">
        <v>729</v>
      </c>
      <c r="E235" t="s">
        <v>730</v>
      </c>
      <c r="F235" t="s">
        <v>10</v>
      </c>
      <c r="G235" t="s">
        <v>729</v>
      </c>
      <c r="H235" t="s">
        <v>731</v>
      </c>
      <c r="I235" t="s">
        <v>30</v>
      </c>
      <c r="J235">
        <v>1293</v>
      </c>
      <c r="K235">
        <v>37</v>
      </c>
      <c r="L235" s="4">
        <v>3.5000000000000001E-3</v>
      </c>
      <c r="M235">
        <v>2.5000000000000001E-2</v>
      </c>
      <c r="N235" s="4">
        <v>0.1295</v>
      </c>
      <c r="O235" s="4">
        <v>0.92500000000000004</v>
      </c>
    </row>
    <row r="236" spans="2:15">
      <c r="B236" t="s">
        <v>723</v>
      </c>
      <c r="C236" t="s">
        <v>728</v>
      </c>
      <c r="D236" t="s">
        <v>732</v>
      </c>
      <c r="E236" t="s">
        <v>733</v>
      </c>
      <c r="F236" t="s">
        <v>10</v>
      </c>
      <c r="G236" t="s">
        <v>732</v>
      </c>
      <c r="H236" t="s">
        <v>734</v>
      </c>
      <c r="I236" t="s">
        <v>30</v>
      </c>
      <c r="J236">
        <v>67</v>
      </c>
      <c r="K236">
        <v>4</v>
      </c>
      <c r="L236" s="4">
        <v>3.5000000000000001E-3</v>
      </c>
      <c r="M236">
        <v>2.5000000000000001E-2</v>
      </c>
      <c r="N236" s="4">
        <v>1.4E-2</v>
      </c>
      <c r="O236" s="4">
        <v>0.1</v>
      </c>
    </row>
    <row r="237" spans="2:15">
      <c r="B237" t="s">
        <v>723</v>
      </c>
      <c r="C237" t="s">
        <v>728</v>
      </c>
      <c r="D237" t="s">
        <v>735</v>
      </c>
      <c r="E237" t="s">
        <v>736</v>
      </c>
      <c r="F237" t="s">
        <v>10</v>
      </c>
      <c r="G237" t="s">
        <v>735</v>
      </c>
      <c r="H237" t="s">
        <v>737</v>
      </c>
      <c r="I237" t="s">
        <v>30</v>
      </c>
      <c r="J237">
        <v>90</v>
      </c>
      <c r="K237">
        <v>5</v>
      </c>
      <c r="L237" s="4">
        <v>3.5000000000000001E-3</v>
      </c>
      <c r="M237">
        <v>2.5000000000000001E-2</v>
      </c>
      <c r="N237" s="4">
        <v>1.7500000000000002E-2</v>
      </c>
      <c r="O237" s="4">
        <v>0.125</v>
      </c>
    </row>
    <row r="238" spans="2:15">
      <c r="B238" t="s">
        <v>723</v>
      </c>
      <c r="C238" t="s">
        <v>728</v>
      </c>
      <c r="D238" t="s">
        <v>738</v>
      </c>
      <c r="E238" t="s">
        <v>739</v>
      </c>
      <c r="F238" t="s">
        <v>10</v>
      </c>
      <c r="G238" t="s">
        <v>738</v>
      </c>
      <c r="H238" t="s">
        <v>740</v>
      </c>
      <c r="I238" t="s">
        <v>30</v>
      </c>
      <c r="J238">
        <v>9</v>
      </c>
      <c r="K238">
        <v>2</v>
      </c>
      <c r="L238" s="4">
        <v>3.5000000000000001E-3</v>
      </c>
      <c r="M238">
        <v>2.5000000000000001E-2</v>
      </c>
      <c r="N238" s="4">
        <v>7.0000000000000001E-3</v>
      </c>
      <c r="O238" s="4">
        <v>0.05</v>
      </c>
    </row>
    <row r="239" spans="2:15">
      <c r="B239" t="s">
        <v>723</v>
      </c>
      <c r="C239" t="s">
        <v>728</v>
      </c>
      <c r="D239" t="s">
        <v>741</v>
      </c>
      <c r="E239" t="s">
        <v>742</v>
      </c>
      <c r="F239" t="s">
        <v>10</v>
      </c>
      <c r="G239" t="s">
        <v>741</v>
      </c>
      <c r="H239" t="s">
        <v>743</v>
      </c>
      <c r="I239" t="s">
        <v>30</v>
      </c>
      <c r="J239">
        <v>1978</v>
      </c>
      <c r="K239">
        <v>13</v>
      </c>
      <c r="L239" s="4">
        <v>3.5000000000000001E-3</v>
      </c>
      <c r="M239">
        <v>2.5000000000000001E-2</v>
      </c>
      <c r="N239" s="4">
        <v>4.5499999999999999E-2</v>
      </c>
      <c r="O239" s="4">
        <v>0.32500000000000001</v>
      </c>
    </row>
    <row r="240" spans="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  <row r="10617" spans="12:15">
      <c r="L10617" s="4"/>
      <c r="N10617" s="4"/>
      <c r="O10617" s="4"/>
    </row>
    <row r="10618" spans="12:15">
      <c r="L10618" s="4"/>
      <c r="N10618" s="4"/>
      <c r="O10618" s="4"/>
    </row>
    <row r="10619" spans="12:15">
      <c r="L10619" s="4"/>
      <c r="N10619" s="4"/>
      <c r="O10619" s="4"/>
    </row>
    <row r="10620" spans="12:15">
      <c r="L10620" s="4"/>
      <c r="N10620" s="4"/>
      <c r="O10620" s="4"/>
    </row>
    <row r="10621" spans="12:15">
      <c r="L10621" s="4"/>
      <c r="N10621" s="4"/>
      <c r="O10621" s="4"/>
    </row>
    <row r="10622" spans="12:15">
      <c r="L10622" s="4"/>
      <c r="N10622" s="4"/>
      <c r="O10622" s="4"/>
    </row>
    <row r="10623" spans="12:15">
      <c r="L10623" s="4"/>
      <c r="N10623" s="4"/>
      <c r="O10623" s="4"/>
    </row>
    <row r="10624" spans="12:15">
      <c r="L10624" s="4"/>
      <c r="N10624" s="4"/>
      <c r="O10624" s="4"/>
    </row>
  </sheetData>
  <autoFilter ref="A18:P1073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2019-10-03T21:28:57Z</dcterms:modified>
</cp:coreProperties>
</file>