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yssen\Desktop\"/>
    </mc:Choice>
  </mc:AlternateContent>
  <bookViews>
    <workbookView xWindow="0" yWindow="0" windowWidth="10575" windowHeight="3915"/>
  </bookViews>
  <sheets>
    <sheet name="PAGINA 1" sheetId="1" r:id="rId1"/>
    <sheet name="PAGINA 2 Y 3" sheetId="2" r:id="rId2"/>
    <sheet name="PAGINA 4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0" i="3" l="1"/>
  <c r="I70" i="3"/>
  <c r="D79" i="3"/>
  <c r="C74" i="3"/>
  <c r="D74" i="3"/>
  <c r="E13" i="3"/>
  <c r="J102" i="3" l="1"/>
  <c r="I102" i="3"/>
  <c r="K102" i="3" l="1"/>
  <c r="E42" i="3"/>
  <c r="K41" i="3"/>
  <c r="E41" i="3"/>
  <c r="K40" i="3"/>
  <c r="E40" i="3"/>
  <c r="K39" i="3"/>
  <c r="E39" i="3"/>
  <c r="K38" i="3"/>
  <c r="E38" i="3"/>
  <c r="K37" i="3"/>
  <c r="E37" i="3"/>
  <c r="K36" i="3"/>
  <c r="E36" i="3"/>
  <c r="K35" i="3"/>
  <c r="E35" i="3"/>
  <c r="K34" i="3"/>
  <c r="E34" i="3"/>
  <c r="K33" i="3"/>
  <c r="E33" i="3"/>
  <c r="K32" i="3"/>
  <c r="E32" i="3"/>
  <c r="K31" i="3"/>
  <c r="E31" i="3"/>
  <c r="K30" i="3"/>
  <c r="E30" i="3"/>
  <c r="K29" i="3"/>
  <c r="E29" i="3"/>
  <c r="K28" i="3"/>
  <c r="E28" i="3"/>
  <c r="K27" i="3"/>
  <c r="E27" i="3"/>
  <c r="K26" i="3"/>
  <c r="E26" i="3"/>
  <c r="K25" i="3"/>
  <c r="E25" i="3"/>
  <c r="K24" i="3"/>
  <c r="E24" i="3"/>
  <c r="K23" i="3"/>
  <c r="E23" i="3"/>
  <c r="K22" i="3"/>
  <c r="E22" i="3"/>
  <c r="K21" i="3"/>
  <c r="E21" i="3"/>
  <c r="K20" i="3"/>
  <c r="E20" i="3"/>
  <c r="K19" i="3"/>
  <c r="E19" i="3"/>
  <c r="K18" i="3"/>
  <c r="E18" i="3"/>
  <c r="K17" i="3"/>
  <c r="E17" i="3"/>
  <c r="K16" i="3"/>
  <c r="E16" i="3"/>
  <c r="K15" i="3"/>
  <c r="E15" i="3"/>
  <c r="K14" i="3"/>
  <c r="E14" i="3"/>
  <c r="K13" i="3"/>
  <c r="K12" i="3"/>
  <c r="E12" i="3"/>
  <c r="K11" i="3"/>
  <c r="E11" i="3"/>
  <c r="K10" i="3"/>
  <c r="E10" i="3"/>
  <c r="K9" i="3"/>
  <c r="E9" i="3"/>
  <c r="K8" i="3"/>
  <c r="E8" i="3"/>
  <c r="K7" i="3"/>
  <c r="E7" i="3"/>
  <c r="G65" i="2" l="1"/>
  <c r="H65" i="2"/>
  <c r="E73" i="3" l="1"/>
  <c r="P65" i="2" l="1"/>
  <c r="P71" i="2" s="1"/>
  <c r="D58" i="2"/>
  <c r="E58" i="2"/>
  <c r="E59" i="2"/>
  <c r="D62" i="2"/>
  <c r="E62" i="2"/>
  <c r="U65" i="2"/>
  <c r="U71" i="2" s="1"/>
  <c r="D64" i="2"/>
  <c r="E64" i="2"/>
  <c r="K112" i="3"/>
  <c r="E112" i="3"/>
  <c r="J111" i="3"/>
  <c r="I111" i="3"/>
  <c r="D111" i="3"/>
  <c r="C111" i="3"/>
  <c r="K109" i="3"/>
  <c r="E109" i="3"/>
  <c r="K108" i="3"/>
  <c r="E108" i="3"/>
  <c r="K106" i="3"/>
  <c r="E106" i="3"/>
  <c r="J105" i="3"/>
  <c r="I105" i="3"/>
  <c r="D105" i="3"/>
  <c r="C105" i="3"/>
  <c r="E102" i="3"/>
  <c r="K101" i="3"/>
  <c r="E101" i="3"/>
  <c r="K100" i="3"/>
  <c r="E100" i="3"/>
  <c r="K98" i="3"/>
  <c r="E98" i="3"/>
  <c r="K97" i="3"/>
  <c r="E97" i="3"/>
  <c r="J96" i="3"/>
  <c r="I96" i="3"/>
  <c r="D96" i="3"/>
  <c r="C96" i="3"/>
  <c r="K91" i="3"/>
  <c r="E91" i="3"/>
  <c r="K90" i="3"/>
  <c r="E90" i="3"/>
  <c r="K89" i="3"/>
  <c r="E89" i="3"/>
  <c r="K88" i="3"/>
  <c r="E88" i="3"/>
  <c r="K87" i="3"/>
  <c r="E87" i="3"/>
  <c r="J85" i="3"/>
  <c r="I85" i="3"/>
  <c r="H85" i="3"/>
  <c r="C85" i="3"/>
  <c r="B85" i="3"/>
  <c r="K83" i="3"/>
  <c r="E83" i="3"/>
  <c r="K82" i="3"/>
  <c r="E82" i="3"/>
  <c r="K81" i="3"/>
  <c r="E81" i="3"/>
  <c r="K80" i="3"/>
  <c r="E80" i="3"/>
  <c r="K79" i="3"/>
  <c r="D85" i="3"/>
  <c r="K75" i="3"/>
  <c r="E75" i="3"/>
  <c r="K74" i="3"/>
  <c r="J74" i="3"/>
  <c r="I74" i="3"/>
  <c r="H74" i="3"/>
  <c r="B74" i="3"/>
  <c r="H70" i="3"/>
  <c r="D70" i="3"/>
  <c r="C70" i="3"/>
  <c r="B70" i="3"/>
  <c r="K69" i="3"/>
  <c r="E69" i="3"/>
  <c r="K68" i="3"/>
  <c r="E68" i="3"/>
  <c r="K67" i="3"/>
  <c r="E67" i="3"/>
  <c r="J64" i="3"/>
  <c r="Q11" i="2" s="1"/>
  <c r="I64" i="3"/>
  <c r="Q10" i="2" s="1"/>
  <c r="H64" i="3"/>
  <c r="D64" i="3"/>
  <c r="P11" i="2" s="1"/>
  <c r="C64" i="3"/>
  <c r="P10" i="2" s="1"/>
  <c r="B64" i="3"/>
  <c r="K58" i="3"/>
  <c r="K64" i="3" s="1"/>
  <c r="E58" i="3"/>
  <c r="D56" i="3"/>
  <c r="C56" i="3"/>
  <c r="B56" i="3"/>
  <c r="J56" i="3"/>
  <c r="I56" i="3"/>
  <c r="H56" i="3"/>
  <c r="E53" i="3"/>
  <c r="J49" i="3"/>
  <c r="I49" i="3"/>
  <c r="H49" i="3"/>
  <c r="H51" i="3" s="1"/>
  <c r="D49" i="3"/>
  <c r="C49" i="3"/>
  <c r="B49" i="3"/>
  <c r="B51" i="3" s="1"/>
  <c r="G2" i="3"/>
  <c r="C2" i="3"/>
  <c r="W91" i="2"/>
  <c r="V91" i="2"/>
  <c r="Q91" i="2"/>
  <c r="E75" i="2" s="1"/>
  <c r="P91" i="2"/>
  <c r="D75" i="2" s="1"/>
  <c r="H89" i="2"/>
  <c r="G89" i="2"/>
  <c r="F89" i="2"/>
  <c r="E89" i="2"/>
  <c r="D89" i="2"/>
  <c r="C89" i="2"/>
  <c r="I88" i="2"/>
  <c r="I87" i="2"/>
  <c r="I86" i="2"/>
  <c r="I85" i="2"/>
  <c r="I84" i="2"/>
  <c r="E80" i="2"/>
  <c r="D80" i="2"/>
  <c r="E70" i="2"/>
  <c r="D70" i="2"/>
  <c r="E69" i="2"/>
  <c r="D69" i="2"/>
  <c r="E68" i="2"/>
  <c r="D68" i="2"/>
  <c r="E67" i="2"/>
  <c r="D67" i="2"/>
  <c r="E66" i="2"/>
  <c r="D66" i="2"/>
  <c r="V65" i="2"/>
  <c r="V71" i="2" s="1"/>
  <c r="R65" i="2"/>
  <c r="R71" i="2" s="1"/>
  <c r="E63" i="2"/>
  <c r="D63" i="2"/>
  <c r="E61" i="2"/>
  <c r="D61" i="2"/>
  <c r="E60" i="2"/>
  <c r="D60" i="2"/>
  <c r="D59" i="2"/>
  <c r="T65" i="2"/>
  <c r="T71" i="2" s="1"/>
  <c r="T56" i="2"/>
  <c r="E55" i="2"/>
  <c r="D55" i="2"/>
  <c r="E54" i="2"/>
  <c r="D54" i="2"/>
  <c r="E53" i="2"/>
  <c r="D53" i="2"/>
  <c r="E52" i="2"/>
  <c r="D52" i="2"/>
  <c r="U56" i="2"/>
  <c r="D51" i="2"/>
  <c r="E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W56" i="2"/>
  <c r="E40" i="2"/>
  <c r="D40" i="2"/>
  <c r="S56" i="2"/>
  <c r="Q56" i="2"/>
  <c r="D39" i="2"/>
  <c r="H56" i="2"/>
  <c r="E39" i="2"/>
  <c r="G38" i="2"/>
  <c r="E34" i="2"/>
  <c r="D34" i="2"/>
  <c r="H38" i="2"/>
  <c r="E32" i="2"/>
  <c r="W38" i="2"/>
  <c r="V38" i="2"/>
  <c r="U38" i="2"/>
  <c r="T38" i="2"/>
  <c r="R38" i="2"/>
  <c r="Q38" i="2"/>
  <c r="D27" i="2"/>
  <c r="E27" i="2"/>
  <c r="D26" i="2"/>
  <c r="E26" i="2"/>
  <c r="D24" i="2"/>
  <c r="E24" i="2"/>
  <c r="D23" i="2"/>
  <c r="E23" i="2"/>
  <c r="P28" i="2"/>
  <c r="E21" i="2"/>
  <c r="D21" i="2"/>
  <c r="W18" i="2"/>
  <c r="V18" i="2"/>
  <c r="U18" i="2"/>
  <c r="T18" i="2"/>
  <c r="S18" i="2"/>
  <c r="R18" i="2"/>
  <c r="P18" i="2"/>
  <c r="G18" i="2"/>
  <c r="Q17" i="2"/>
  <c r="E17" i="2" s="1"/>
  <c r="D17" i="2"/>
  <c r="Q16" i="2"/>
  <c r="E16" i="2" s="1"/>
  <c r="D16" i="2"/>
  <c r="Q15" i="2"/>
  <c r="E15" i="2" s="1"/>
  <c r="D15" i="2"/>
  <c r="Q14" i="2"/>
  <c r="E14" i="2" s="1"/>
  <c r="D14" i="2"/>
  <c r="Q13" i="2"/>
  <c r="E13" i="2" s="1"/>
  <c r="D13" i="2"/>
  <c r="U3" i="2"/>
  <c r="G3" i="2"/>
  <c r="S3" i="2" s="1"/>
  <c r="L92" i="1"/>
  <c r="K92" i="1"/>
  <c r="K94" i="1" s="1"/>
  <c r="J92" i="1"/>
  <c r="J94" i="1" s="1"/>
  <c r="I92" i="1"/>
  <c r="I94" i="1" s="1"/>
  <c r="H92" i="1"/>
  <c r="H94" i="1" s="1"/>
  <c r="F91" i="1"/>
  <c r="F89" i="1"/>
  <c r="F88" i="1"/>
  <c r="F82" i="1"/>
  <c r="L78" i="1"/>
  <c r="K78" i="1"/>
  <c r="J78" i="1"/>
  <c r="I78" i="1"/>
  <c r="D76" i="1"/>
  <c r="F75" i="1"/>
  <c r="F74" i="1"/>
  <c r="F72" i="1"/>
  <c r="F70" i="1"/>
  <c r="F69" i="1"/>
  <c r="F68" i="1"/>
  <c r="F66" i="1"/>
  <c r="F64" i="1"/>
  <c r="C76" i="1"/>
  <c r="N78" i="1"/>
  <c r="N82" i="1" s="1"/>
  <c r="F57" i="1"/>
  <c r="N41" i="1"/>
  <c r="F45" i="1"/>
  <c r="N36" i="1"/>
  <c r="F32" i="1"/>
  <c r="F90" i="1"/>
  <c r="F22" i="1"/>
  <c r="N21" i="1"/>
  <c r="N37" i="1" s="1"/>
  <c r="F14" i="1"/>
  <c r="O3" i="2" l="1"/>
  <c r="D18" i="2"/>
  <c r="I89" i="2"/>
  <c r="K111" i="3"/>
  <c r="H77" i="3"/>
  <c r="Q18" i="2"/>
  <c r="B77" i="3"/>
  <c r="I77" i="3"/>
  <c r="D77" i="3"/>
  <c r="K105" i="3"/>
  <c r="E56" i="3"/>
  <c r="C77" i="3"/>
  <c r="R10" i="2" s="1"/>
  <c r="K70" i="3"/>
  <c r="K96" i="3"/>
  <c r="E105" i="3"/>
  <c r="J77" i="3"/>
  <c r="C51" i="3"/>
  <c r="C65" i="3" s="1"/>
  <c r="G10" i="2"/>
  <c r="I51" i="3"/>
  <c r="I65" i="3" s="1"/>
  <c r="H10" i="2"/>
  <c r="E10" i="2" s="1"/>
  <c r="F33" i="2" s="1"/>
  <c r="E79" i="3"/>
  <c r="D113" i="3"/>
  <c r="E85" i="3"/>
  <c r="E74" i="3"/>
  <c r="E70" i="3"/>
  <c r="I113" i="3"/>
  <c r="K85" i="3"/>
  <c r="K49" i="3"/>
  <c r="C113" i="3"/>
  <c r="E111" i="3"/>
  <c r="E64" i="3"/>
  <c r="K53" i="3"/>
  <c r="K56" i="3" s="1"/>
  <c r="E49" i="3"/>
  <c r="D57" i="2"/>
  <c r="U72" i="2"/>
  <c r="U73" i="2" s="1"/>
  <c r="U74" i="2" s="1"/>
  <c r="E56" i="2"/>
  <c r="N83" i="1"/>
  <c r="E96" i="3"/>
  <c r="J113" i="3"/>
  <c r="D51" i="3"/>
  <c r="G11" i="2" s="1"/>
  <c r="D11" i="2" s="1"/>
  <c r="J51" i="3"/>
  <c r="H11" i="2" s="1"/>
  <c r="E11" i="2" s="1"/>
  <c r="D41" i="2"/>
  <c r="H18" i="2"/>
  <c r="E18" i="2" s="1"/>
  <c r="Q65" i="2"/>
  <c r="Q71" i="2" s="1"/>
  <c r="Q72" i="2" s="1"/>
  <c r="G28" i="2"/>
  <c r="D28" i="2" s="1"/>
  <c r="D20" i="2"/>
  <c r="P38" i="2"/>
  <c r="D38" i="2" s="1"/>
  <c r="D32" i="2"/>
  <c r="V56" i="2"/>
  <c r="V72" i="2" s="1"/>
  <c r="V73" i="2" s="1"/>
  <c r="V74" i="2" s="1"/>
  <c r="Q28" i="2"/>
  <c r="H28" i="2"/>
  <c r="S38" i="2"/>
  <c r="E38" i="2" s="1"/>
  <c r="T72" i="2"/>
  <c r="T73" i="2" s="1"/>
  <c r="T74" i="2" s="1"/>
  <c r="G56" i="2"/>
  <c r="R56" i="2"/>
  <c r="R72" i="2" s="1"/>
  <c r="R73" i="2" s="1"/>
  <c r="R74" i="2" s="1"/>
  <c r="P56" i="2"/>
  <c r="E57" i="2"/>
  <c r="S65" i="2"/>
  <c r="S71" i="2" s="1"/>
  <c r="W65" i="2"/>
  <c r="W71" i="2" s="1"/>
  <c r="W72" i="2" s="1"/>
  <c r="W73" i="2" s="1"/>
  <c r="W74" i="2" s="1"/>
  <c r="D65" i="2"/>
  <c r="G71" i="2"/>
  <c r="D71" i="2" s="1"/>
  <c r="E20" i="2"/>
  <c r="F76" i="1"/>
  <c r="F58" i="1"/>
  <c r="F92" i="1"/>
  <c r="F94" i="1" s="1"/>
  <c r="E113" i="3" l="1"/>
  <c r="K77" i="3"/>
  <c r="D10" i="2"/>
  <c r="E77" i="3"/>
  <c r="K113" i="3"/>
  <c r="I114" i="3"/>
  <c r="C114" i="3"/>
  <c r="F66" i="2"/>
  <c r="F64" i="2"/>
  <c r="F11" i="2"/>
  <c r="F27" i="2"/>
  <c r="F14" i="2"/>
  <c r="F49" i="2"/>
  <c r="F13" i="2"/>
  <c r="F40" i="2"/>
  <c r="F32" i="2"/>
  <c r="F41" i="2"/>
  <c r="F52" i="2"/>
  <c r="F56" i="2"/>
  <c r="F20" i="2"/>
  <c r="F46" i="2"/>
  <c r="F38" i="2"/>
  <c r="F18" i="2"/>
  <c r="F55" i="2"/>
  <c r="F51" i="2"/>
  <c r="F62" i="2"/>
  <c r="F48" i="2"/>
  <c r="F57" i="2"/>
  <c r="F44" i="2"/>
  <c r="F39" i="2"/>
  <c r="F47" i="2"/>
  <c r="F37" i="2"/>
  <c r="F15" i="2"/>
  <c r="F34" i="2"/>
  <c r="F83" i="1"/>
  <c r="Q73" i="2"/>
  <c r="Q74" i="2" s="1"/>
  <c r="E28" i="2"/>
  <c r="F28" i="2" s="1"/>
  <c r="E51" i="3"/>
  <c r="D65" i="3"/>
  <c r="D114" i="3" s="1"/>
  <c r="K51" i="3"/>
  <c r="J65" i="3"/>
  <c r="J114" i="3" s="1"/>
  <c r="D56" i="2"/>
  <c r="G72" i="2"/>
  <c r="S72" i="2"/>
  <c r="S73" i="2" s="1"/>
  <c r="S74" i="2" s="1"/>
  <c r="P72" i="2"/>
  <c r="P73" i="2" s="1"/>
  <c r="P74" i="2" s="1"/>
  <c r="E65" i="2"/>
  <c r="F65" i="2" s="1"/>
  <c r="H71" i="2"/>
  <c r="E114" i="3" l="1"/>
  <c r="K114" i="3"/>
  <c r="E71" i="2"/>
  <c r="F71" i="2" s="1"/>
  <c r="H72" i="2"/>
  <c r="D72" i="2"/>
  <c r="G73" i="2"/>
  <c r="H73" i="2" l="1"/>
  <c r="E72" i="2"/>
  <c r="F72" i="2" s="1"/>
  <c r="D73" i="2"/>
  <c r="G74" i="2"/>
  <c r="D74" i="2" l="1"/>
  <c r="D76" i="2" s="1"/>
  <c r="D81" i="2" s="1"/>
  <c r="G76" i="2"/>
  <c r="E73" i="2"/>
  <c r="F73" i="2" s="1"/>
  <c r="H74" i="2"/>
  <c r="H76" i="2" l="1"/>
  <c r="E74" i="2"/>
  <c r="F74" i="2" l="1"/>
  <c r="F76" i="2" s="1"/>
  <c r="E76" i="2"/>
</calcChain>
</file>

<file path=xl/comments1.xml><?xml version="1.0" encoding="utf-8"?>
<comments xmlns="http://schemas.openxmlformats.org/spreadsheetml/2006/main">
  <authors>
    <author>Ramon Gutierrez</author>
  </authors>
  <commentList>
    <comment ref="K101" authorId="0" shapeId="0">
      <text>
        <r>
          <rPr>
            <b/>
            <sz val="9"/>
            <color indexed="81"/>
            <rFont val="Tahoma"/>
            <charset val="1"/>
          </rPr>
          <t>Ramon Gutierrez: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<sst xmlns="http://schemas.openxmlformats.org/spreadsheetml/2006/main" count="892" uniqueCount="616">
  <si>
    <t xml:space="preserve">                                               C O N F I D E N C I A L </t>
  </si>
  <si>
    <t>Formato 2017</t>
  </si>
  <si>
    <t>Pagina 1</t>
  </si>
  <si>
    <t>E S T A D O   F I N A N C I E R O   D E L   C O N C E S I O N A R I O</t>
  </si>
  <si>
    <t>DIVISIÓN AUTOMÓVILES</t>
  </si>
  <si>
    <t>BALANCE GENERAL</t>
  </si>
  <si>
    <t>CONCESIONARIA   No.:</t>
  </si>
  <si>
    <t xml:space="preserve">ZONA/No. DIST.  </t>
  </si>
  <si>
    <t xml:space="preserve">CONCESIONARIA </t>
  </si>
  <si>
    <t>CIUDAD</t>
  </si>
  <si>
    <t>ESTADO</t>
  </si>
  <si>
    <t>C.P.</t>
  </si>
  <si>
    <t>IZTAPALAPA CD DE MEXICO</t>
  </si>
  <si>
    <t>CIUDAD DE MEXICO</t>
  </si>
  <si>
    <t>PERIODO DE COBERTURA DESDE:</t>
  </si>
  <si>
    <t>HASTA:</t>
  </si>
  <si>
    <t>ACTIVOS</t>
  </si>
  <si>
    <t>NO. CUENTA</t>
  </si>
  <si>
    <t>IMPORTE</t>
  </si>
  <si>
    <t>NO. LINEA</t>
  </si>
  <si>
    <t>PASIVOS</t>
  </si>
  <si>
    <t>Efectivo en Caja</t>
  </si>
  <si>
    <t>Cuentas por pagar   -  Proveedores</t>
  </si>
  <si>
    <t>Efectivo en Bancos</t>
  </si>
  <si>
    <t>Obligaciones por vehiculos tomados en canje</t>
  </si>
  <si>
    <t>Contratos en Tránsito</t>
  </si>
  <si>
    <t>Derechos de licencia y registro</t>
  </si>
  <si>
    <t>TOTAL DE EFECTIVO Y CONTRATOS</t>
  </si>
  <si>
    <t>Depósitos de clientes</t>
  </si>
  <si>
    <t>Cuentas por Cobrar -  Vehículos</t>
  </si>
  <si>
    <t>Anticipos sobre reclamos de garantia</t>
  </si>
  <si>
    <t>Cuentas por Cobrar - servicio taller y refacc.</t>
  </si>
  <si>
    <t>CUENTAS POR PAGAR</t>
  </si>
  <si>
    <t>Vehiculos nuevos y demos</t>
  </si>
  <si>
    <t>Cuentas por cobrar a la Fábrica - Honda</t>
  </si>
  <si>
    <t>Vehiculos usados</t>
  </si>
  <si>
    <t>Cuentas por cobrar a la Fábrica - Otras</t>
  </si>
  <si>
    <t>Vehiculos en arrenda. financiero</t>
  </si>
  <si>
    <t>Garantias por Cobrar  - Honda</t>
  </si>
  <si>
    <t xml:space="preserve">Otros                                            </t>
  </si>
  <si>
    <t>Garantias por Cobrar - otras</t>
  </si>
  <si>
    <t>Deuda a largo plazo Porción Circulante</t>
  </si>
  <si>
    <t>Estimacion para cuentas Dudosas</t>
  </si>
  <si>
    <t>TOTAL DE CUENTAS Y DOCTOS POR PAGAR</t>
  </si>
  <si>
    <t>TOTAL DE CUENTAS POR COBRAR</t>
  </si>
  <si>
    <t xml:space="preserve">Intereses por Pagar                                       </t>
  </si>
  <si>
    <t>Demo Autos- Honda</t>
  </si>
  <si>
    <t>( Us.      )</t>
  </si>
  <si>
    <t xml:space="preserve">Nómina por Pagar                                           </t>
  </si>
  <si>
    <t xml:space="preserve">Seguros por Pagar                                          </t>
  </si>
  <si>
    <t xml:space="preserve">Impuestos por Pagar :                                     </t>
  </si>
  <si>
    <t xml:space="preserve"> </t>
  </si>
  <si>
    <t>Ventas</t>
  </si>
  <si>
    <t xml:space="preserve">Autos Nuevos Accord   </t>
  </si>
  <si>
    <t>( Us.         )</t>
  </si>
  <si>
    <t>Nóminas</t>
  </si>
  <si>
    <t>Autos Nuevos Civic</t>
  </si>
  <si>
    <t>Sobre la Renta Año Anterior</t>
  </si>
  <si>
    <t>Autos Nuevos Odyssey</t>
  </si>
  <si>
    <t>Bienes Raices</t>
  </si>
  <si>
    <t>Unidades Nuevas  CRV Y PILOT (0,0)</t>
  </si>
  <si>
    <t>Otros</t>
  </si>
  <si>
    <t>Reserva U.E.P.S. para vehículos nuevos</t>
  </si>
  <si>
    <t xml:space="preserve">Bonos de empleados por pagar              </t>
  </si>
  <si>
    <t>TOTAL DE VEHICULOS NUEVOS</t>
  </si>
  <si>
    <t xml:space="preserve">Bonos de propietarios por pagar            </t>
  </si>
  <si>
    <t>Autos Usados</t>
  </si>
  <si>
    <t xml:space="preserve">Fondo de pensión por pagar                      </t>
  </si>
  <si>
    <t>Memo: + de 30 Días</t>
  </si>
  <si>
    <t xml:space="preserve">Otros gastos por pagar                                 </t>
  </si>
  <si>
    <t>Vehículos Usados excepto autos</t>
  </si>
  <si>
    <t>Reserva para perdidas por reposiciones</t>
  </si>
  <si>
    <t>Refacciones Autos  Honda</t>
  </si>
  <si>
    <t>TOTAL DE PASIVOS ACUMULADOS</t>
  </si>
  <si>
    <t>Accesorios Autos  Honda</t>
  </si>
  <si>
    <t>TOTAL DE PASIVOS CIRCULANTES</t>
  </si>
  <si>
    <t>Refacciones y Accesorios Otros</t>
  </si>
  <si>
    <t xml:space="preserve">Deuda a largo plazo -propietarios         </t>
  </si>
  <si>
    <t>Gasolina Aceite y Grasa</t>
  </si>
  <si>
    <t xml:space="preserve">Dedua a largo plazo otros                            </t>
  </si>
  <si>
    <t>Materiales taller de Carrocerias</t>
  </si>
  <si>
    <t xml:space="preserve">Créditos hipotecarios por pagar              </t>
  </si>
  <si>
    <t>Reparaciones subcontratadas</t>
  </si>
  <si>
    <t xml:space="preserve">TOTAL DEUDA A LARGO PLAZO          </t>
  </si>
  <si>
    <t>Trabajo en proceso  - Mano de Obra</t>
  </si>
  <si>
    <t>CAPITAL DE TRABAJO NETO</t>
  </si>
  <si>
    <t>ACTUAL $</t>
  </si>
  <si>
    <t>Inventario no Automotriz</t>
  </si>
  <si>
    <t>Reserva U.E.P.S. -  Otros</t>
  </si>
  <si>
    <t>TOTAL DE INVENTARIOS</t>
  </si>
  <si>
    <t xml:space="preserve">GUIA$ </t>
  </si>
  <si>
    <t>Valores</t>
  </si>
  <si>
    <t>V A L O R   T O T A L</t>
  </si>
  <si>
    <t>Ganancias Financieras por Cobrar</t>
  </si>
  <si>
    <t>Comisiones de Seguros por Cobrar</t>
  </si>
  <si>
    <t xml:space="preserve">CAPITAL SOCIAL                      </t>
  </si>
  <si>
    <t>Gastos pagados por anticipado - Impuestos</t>
  </si>
  <si>
    <t>APORT. ADICIONALES DE CAP.</t>
  </si>
  <si>
    <t>- Seguros</t>
  </si>
  <si>
    <t>ACCIONES EN TESORERIA</t>
  </si>
  <si>
    <t>- Publicidad</t>
  </si>
  <si>
    <t xml:space="preserve">UTILIDADES RETENIDAS </t>
  </si>
  <si>
    <t xml:space="preserve"> -Otros</t>
  </si>
  <si>
    <t xml:space="preserve">DIVIDENDOS                                 </t>
  </si>
  <si>
    <t>Vehículos por entrenamiento de conductores</t>
  </si>
  <si>
    <t>UTILIDAD NETA ANTERIOR</t>
  </si>
  <si>
    <t>Vehiculos en arrendamiento Financiero</t>
  </si>
  <si>
    <t>DISTRIBUCIONES -EMPRESAS</t>
  </si>
  <si>
    <t>Vehiculos para Renta</t>
  </si>
  <si>
    <t xml:space="preserve">PROPIETARIOS O SOCIOS                                           </t>
  </si>
  <si>
    <t>Depreciación Acumulada  (cuentas 276 277 y 278)</t>
  </si>
  <si>
    <t>INVERSIONES</t>
  </si>
  <si>
    <t>TOTAL  OTROS ACTIVOS CIRCULANTES</t>
  </si>
  <si>
    <t>RETIROS</t>
  </si>
  <si>
    <t>TOTAL DE ACTIVOS CIRCULANTES</t>
  </si>
  <si>
    <t>MES</t>
  </si>
  <si>
    <t>UNIDADES</t>
  </si>
  <si>
    <t xml:space="preserve">NUEVAS </t>
  </si>
  <si>
    <t>UNIDAES USADAS</t>
  </si>
  <si>
    <t>UTILIDAD O</t>
  </si>
  <si>
    <t>HONDA</t>
  </si>
  <si>
    <t>OTRAS</t>
  </si>
  <si>
    <t>MENUDEO MAYOREO</t>
  </si>
  <si>
    <t>PERDIDAD</t>
  </si>
  <si>
    <t>NOMBRE DE</t>
  </si>
  <si>
    <t>No. DE LA</t>
  </si>
  <si>
    <t>COSTO</t>
  </si>
  <si>
    <t>DEPRECIACION</t>
  </si>
  <si>
    <t>LA CUENTA</t>
  </si>
  <si>
    <t>CUENTA</t>
  </si>
  <si>
    <t>ACUMULADA</t>
  </si>
  <si>
    <t>ENE</t>
  </si>
  <si>
    <t>TERRENO</t>
  </si>
  <si>
    <t>FEB</t>
  </si>
  <si>
    <t>EDIFICIOS</t>
  </si>
  <si>
    <t>281 / 381</t>
  </si>
  <si>
    <t>MAR</t>
  </si>
  <si>
    <t>MAQ Y EQUIPO</t>
  </si>
  <si>
    <t>282 / 382</t>
  </si>
  <si>
    <t>DE TALLER</t>
  </si>
  <si>
    <t>ABR</t>
  </si>
  <si>
    <t>EQUIPO DE</t>
  </si>
  <si>
    <t>283 / 383</t>
  </si>
  <si>
    <t>REF Y ACC</t>
  </si>
  <si>
    <t>MAY</t>
  </si>
  <si>
    <t xml:space="preserve">MUEBLES </t>
  </si>
  <si>
    <t>284 / 384</t>
  </si>
  <si>
    <t>Y ENSERES</t>
  </si>
  <si>
    <t>JUN</t>
  </si>
  <si>
    <t>VEHICULOS DE</t>
  </si>
  <si>
    <t>285 / 385</t>
  </si>
  <si>
    <t xml:space="preserve"> LA  COMPAÑIA</t>
  </si>
  <si>
    <t>JUL</t>
  </si>
  <si>
    <t>MEJORAS PR</t>
  </si>
  <si>
    <t>286 / 386</t>
  </si>
  <si>
    <t>OP.</t>
  </si>
  <si>
    <t>AGO</t>
  </si>
  <si>
    <t>ROTULOS</t>
  </si>
  <si>
    <t>287 / 387</t>
  </si>
  <si>
    <t>SEP</t>
  </si>
  <si>
    <t>OTROS</t>
  </si>
  <si>
    <t>288 / 388</t>
  </si>
  <si>
    <t>OCT</t>
  </si>
  <si>
    <t>TOTAL DE ACT. FIJ.</t>
  </si>
  <si>
    <t>NOV</t>
  </si>
  <si>
    <t>Seguro de vida - Valor en efectivo</t>
  </si>
  <si>
    <t>DIC</t>
  </si>
  <si>
    <t>Documentos y Cuentas por Cobrar -  funcionarios y   empleados</t>
  </si>
  <si>
    <t>TOTAL</t>
  </si>
  <si>
    <t>Otros documentos y cuentas por cobrar</t>
  </si>
  <si>
    <t>UTILDAD DE OTRAS OPERACIONES</t>
  </si>
  <si>
    <t>098</t>
  </si>
  <si>
    <t>Otros activos no automotrices</t>
  </si>
  <si>
    <t>ESTIMACION DEL IMPUESTO SOBRE LA RENTA</t>
  </si>
  <si>
    <t>099</t>
  </si>
  <si>
    <t>Inversiones y anticipos - Otras Operaciones</t>
  </si>
  <si>
    <t xml:space="preserve">UTILIDAD NETA </t>
  </si>
  <si>
    <t>TOTAL DE OTROS ACTIVOS</t>
  </si>
  <si>
    <t>CAPITAL CONTABLE TOTAL</t>
  </si>
  <si>
    <t>ACTIVOS TOTALES</t>
  </si>
  <si>
    <t xml:space="preserve">PASIVOS TOTAL Y CAPITAL CONTABLE            </t>
  </si>
  <si>
    <t>ANALISIS DE CUENTAS POR COBRAR</t>
  </si>
  <si>
    <t>LINEA</t>
  </si>
  <si>
    <t>TIPO</t>
  </si>
  <si>
    <t xml:space="preserve">CUENTA </t>
  </si>
  <si>
    <t>TOTAL AL CORRIENTE</t>
  </si>
  <si>
    <t>ANALISIS DE CUENTAS VENCIDAS</t>
  </si>
  <si>
    <t xml:space="preserve">CUENTAS </t>
  </si>
  <si>
    <t xml:space="preserve">    L  I  N  E  A   </t>
  </si>
  <si>
    <t>NO.</t>
  </si>
  <si>
    <t>No.</t>
  </si>
  <si>
    <t>31-60</t>
  </si>
  <si>
    <t>61-90</t>
  </si>
  <si>
    <t>SOBRE 90</t>
  </si>
  <si>
    <t>DUDOSAS</t>
  </si>
  <si>
    <t xml:space="preserve">                              NO.</t>
  </si>
  <si>
    <t xml:space="preserve">VEHICULOS                              </t>
  </si>
  <si>
    <t>SERVICIO, TALLER DE CAR. Y REFACC.</t>
  </si>
  <si>
    <t>CUENTAS POR COBRAR A LA FABRICA</t>
  </si>
  <si>
    <t>231 / 277</t>
  </si>
  <si>
    <t>GARANTIAS POR COBRAR</t>
  </si>
  <si>
    <t>222 / 224</t>
  </si>
  <si>
    <t xml:space="preserve">TOTAL                                           </t>
  </si>
  <si>
    <t>MENOS CUENTAS DUDOSAS</t>
  </si>
  <si>
    <t>CUENTAS POR COBRAR NETAS</t>
  </si>
  <si>
    <t>NOTA:</t>
  </si>
  <si>
    <t xml:space="preserve">Envíe por correo el estado financiero para que llegue </t>
  </si>
  <si>
    <t>a más tardar el día 15 del mes siguiente.</t>
  </si>
  <si>
    <t xml:space="preserve">CONCESIONARIA:    </t>
  </si>
  <si>
    <t>AGENCIA No.</t>
  </si>
  <si>
    <t>PAGINA 2</t>
  </si>
  <si>
    <t>PAGINA 3</t>
  </si>
  <si>
    <t>Linea  No.</t>
  </si>
  <si>
    <t>NOMBRE DE LA CUENTA</t>
  </si>
  <si>
    <t>No. de la cuenta</t>
  </si>
  <si>
    <t>TOTAL DE INGRESOS Y EGRESOS DE LA CONCESIONARIA</t>
  </si>
  <si>
    <t>A Depto Honda Nuevos</t>
  </si>
  <si>
    <t>B Otros Vehículos Nuevos</t>
  </si>
  <si>
    <t xml:space="preserve">C DEPT VEHICULOS </t>
  </si>
  <si>
    <t>D DEPT DE SERVICIO</t>
  </si>
  <si>
    <t xml:space="preserve">E DEPT TALLER DE </t>
  </si>
  <si>
    <t>F DEPT REFACC</t>
  </si>
  <si>
    <t>USADOS</t>
  </si>
  <si>
    <t>CARROCERIA</t>
  </si>
  <si>
    <t>Y ACCESORIOS</t>
  </si>
  <si>
    <t>DEL AÑO A LA FECHA</t>
  </si>
  <si>
    <t>GANANCIAS BRUTAS VENTAS %</t>
  </si>
  <si>
    <t>VENTAS</t>
  </si>
  <si>
    <t>UTILIDAD BRUTA</t>
  </si>
  <si>
    <t>OTROS INGRESOS Y DEDUCCIONES</t>
  </si>
  <si>
    <t>Ingresos Financieros</t>
  </si>
  <si>
    <t>003</t>
  </si>
  <si>
    <t>Ingresos por Seguros</t>
  </si>
  <si>
    <t>004</t>
  </si>
  <si>
    <t>Contratos de Servicio</t>
  </si>
  <si>
    <t>005</t>
  </si>
  <si>
    <t>Pérdidas por reposiciones</t>
  </si>
  <si>
    <t>006</t>
  </si>
  <si>
    <t>Cargos por cancelaciones</t>
  </si>
  <si>
    <t>007</t>
  </si>
  <si>
    <t>TOTAL DE INGRESOS DE OPERACION</t>
  </si>
  <si>
    <t>GASTOS</t>
  </si>
  <si>
    <t>011</t>
  </si>
  <si>
    <t>012</t>
  </si>
  <si>
    <t>Comp por contr y serv. Fin. Y de seg</t>
  </si>
  <si>
    <t>013</t>
  </si>
  <si>
    <t>TOTAL SEMANA</t>
  </si>
  <si>
    <t>SERVICIO</t>
  </si>
  <si>
    <t>014</t>
  </si>
  <si>
    <t>HORAS OPERADAS</t>
  </si>
  <si>
    <t>Gastos por traslados</t>
  </si>
  <si>
    <t>014A</t>
  </si>
  <si>
    <t>Gtos de Garantias nvos y usados</t>
  </si>
  <si>
    <t>015</t>
  </si>
  <si>
    <t>CLIENTE</t>
  </si>
  <si>
    <t>GARANTIA</t>
  </si>
  <si>
    <t>INTERNO</t>
  </si>
  <si>
    <t>Gastos de Demostración</t>
  </si>
  <si>
    <t>016</t>
  </si>
  <si>
    <t>PRECIO POR HORA</t>
  </si>
  <si>
    <t>MECANICO</t>
  </si>
  <si>
    <t>019</t>
  </si>
  <si>
    <t>DE MANO DE  OBRA</t>
  </si>
  <si>
    <t>TOTAL GTOS. DE VENTA VARIABLE</t>
  </si>
  <si>
    <t>Compesaciones a propietarios</t>
  </si>
  <si>
    <t>020</t>
  </si>
  <si>
    <t>Compensaciones a Supervisores</t>
  </si>
  <si>
    <t>021</t>
  </si>
  <si>
    <t>Compensaciones a Empleados</t>
  </si>
  <si>
    <t>022</t>
  </si>
  <si>
    <t>023</t>
  </si>
  <si>
    <t>Impuestos sobre Nóminas</t>
  </si>
  <si>
    <t>025</t>
  </si>
  <si>
    <t>Beneficios a Empleados</t>
  </si>
  <si>
    <t>026</t>
  </si>
  <si>
    <t>Fondo de Pensión</t>
  </si>
  <si>
    <t>027</t>
  </si>
  <si>
    <t>Seguro de compensac. a trabajad.</t>
  </si>
  <si>
    <t>028</t>
  </si>
  <si>
    <t>Salarios dias festivos y vacaciones</t>
  </si>
  <si>
    <t>029</t>
  </si>
  <si>
    <t>TOTAL DE GASTOS DEL PERSONAL</t>
  </si>
  <si>
    <t>051</t>
  </si>
  <si>
    <t>060</t>
  </si>
  <si>
    <t>061</t>
  </si>
  <si>
    <t>Publicidad servicio, carrocerias, ref y acc</t>
  </si>
  <si>
    <t>062</t>
  </si>
  <si>
    <t>Publicidad Servicio carrocerias ref y acc</t>
  </si>
  <si>
    <t>Cuentas malas</t>
  </si>
  <si>
    <t>063</t>
  </si>
  <si>
    <t>Donativos</t>
  </si>
  <si>
    <t>066</t>
  </si>
  <si>
    <t>Gastos de Garantias</t>
  </si>
  <si>
    <t>067</t>
  </si>
  <si>
    <t>068</t>
  </si>
  <si>
    <t>Lavanderia y Uniformes</t>
  </si>
  <si>
    <t>069</t>
  </si>
  <si>
    <t>070</t>
  </si>
  <si>
    <t>Membresia cuotas y publicaciones</t>
  </si>
  <si>
    <t>071</t>
  </si>
  <si>
    <t>Servicios Legales y de auditoria</t>
  </si>
  <si>
    <t>072</t>
  </si>
  <si>
    <t>074</t>
  </si>
  <si>
    <t>Correos fletes y acarreos</t>
  </si>
  <si>
    <t>075</t>
  </si>
  <si>
    <t>Entrenamiento</t>
  </si>
  <si>
    <t>076</t>
  </si>
  <si>
    <t>078</t>
  </si>
  <si>
    <t>079</t>
  </si>
  <si>
    <t>TOTAL DE GASTOS SEMIFIJOS</t>
  </si>
  <si>
    <t>080</t>
  </si>
  <si>
    <t>081</t>
  </si>
  <si>
    <t>082</t>
  </si>
  <si>
    <t>Depreciación Edificio y mejoras</t>
  </si>
  <si>
    <t>083</t>
  </si>
  <si>
    <t>Impuestos Bienes Raices</t>
  </si>
  <si>
    <t>084</t>
  </si>
  <si>
    <t>085</t>
  </si>
  <si>
    <t>Intereses Hipoteca</t>
  </si>
  <si>
    <t>086</t>
  </si>
  <si>
    <t>087</t>
  </si>
  <si>
    <t>Renta y rentas equivalentes linea 47-54</t>
  </si>
  <si>
    <t xml:space="preserve">Seguros otros </t>
  </si>
  <si>
    <t>088</t>
  </si>
  <si>
    <t>Seguros otros</t>
  </si>
  <si>
    <t>089</t>
  </si>
  <si>
    <t>Intereses Otros</t>
  </si>
  <si>
    <t>090</t>
  </si>
  <si>
    <t>091</t>
  </si>
  <si>
    <t>Reparaciones y renta de equipo</t>
  </si>
  <si>
    <t>092</t>
  </si>
  <si>
    <t>TOTAL DE GASTOS FIJOS</t>
  </si>
  <si>
    <t>TOTAL DE GASTOS INDIRECTOS FIJOS</t>
  </si>
  <si>
    <t>GASTOS TOTALES</t>
  </si>
  <si>
    <t>UTIILIDAD O PERDIDA DE OPERACION</t>
  </si>
  <si>
    <t>SUMAS NETAS Y DEDUCCIONES</t>
  </si>
  <si>
    <t>RECAPITULACION DEL DEPARTAMENTO DE SEGUROS Y FINANZAS</t>
  </si>
  <si>
    <t>UTILIDAD NETA</t>
  </si>
  <si>
    <t>FIN         CTR</t>
  </si>
  <si>
    <t>SEG          CT</t>
  </si>
  <si>
    <t>SVC       CTR</t>
  </si>
  <si>
    <t>ANUAL</t>
  </si>
  <si>
    <t>FIN     CTR</t>
  </si>
  <si>
    <t>SEG       CT</t>
  </si>
  <si>
    <t>SVC</t>
  </si>
  <si>
    <t>BONOS O IMPUESTOS SOBRE LA RENTA</t>
  </si>
  <si>
    <t>ACTUAL</t>
  </si>
  <si>
    <t>#</t>
  </si>
  <si>
    <t>#                   %</t>
  </si>
  <si>
    <t>$</t>
  </si>
  <si>
    <t>%</t>
  </si>
  <si>
    <t>Bonos Empleados</t>
  </si>
  <si>
    <t>096</t>
  </si>
  <si>
    <t>NUEVOS</t>
  </si>
  <si>
    <t>Bonos Propietarios</t>
  </si>
  <si>
    <t>097</t>
  </si>
  <si>
    <t>ANTES DE IMPUESTOS</t>
  </si>
  <si>
    <t>OTROS INGRESOS</t>
  </si>
  <si>
    <t>DEDUCCIONES A LOS INGRESOS</t>
  </si>
  <si>
    <t>NOMBRE</t>
  </si>
  <si>
    <t>DEL AÑO A</t>
  </si>
  <si>
    <t>POSICION</t>
  </si>
  <si>
    <t>A</t>
  </si>
  <si>
    <t>B</t>
  </si>
  <si>
    <t>C</t>
  </si>
  <si>
    <t>D</t>
  </si>
  <si>
    <t>E</t>
  </si>
  <si>
    <t>F</t>
  </si>
  <si>
    <t>Desc. En efvo.</t>
  </si>
  <si>
    <t>PROPIETARIOS</t>
  </si>
  <si>
    <t>Descuentos en efectivo a favor</t>
  </si>
  <si>
    <t>Club Privilegios</t>
  </si>
  <si>
    <t>900a</t>
  </si>
  <si>
    <t>SUPERVISORES</t>
  </si>
  <si>
    <t>Intereses a favor</t>
  </si>
  <si>
    <t>Gtos. x renta vehi</t>
  </si>
  <si>
    <t>VENTAS DE SUPERVISORES</t>
  </si>
  <si>
    <t>Ingresos por arrendamiento y renta</t>
  </si>
  <si>
    <t>Perdidas x acident</t>
  </si>
  <si>
    <t xml:space="preserve">TECNICOS </t>
  </si>
  <si>
    <t>Ingresos Miscelaneos</t>
  </si>
  <si>
    <t>Deducciones Misc</t>
  </si>
  <si>
    <t>EMPLEADOS</t>
  </si>
  <si>
    <t>Otros ingresos del depto de servicio</t>
  </si>
  <si>
    <t>809a</t>
  </si>
  <si>
    <t>Ajustes U.E.P.S</t>
  </si>
  <si>
    <t>Ajuste U.E.P.S</t>
  </si>
  <si>
    <t>CONTRATACIONES ANUALES</t>
  </si>
  <si>
    <t>Total</t>
  </si>
  <si>
    <t>total</t>
  </si>
  <si>
    <t>DESPIDOS ANUALES</t>
  </si>
  <si>
    <t>AGENCIA No.:</t>
  </si>
  <si>
    <t xml:space="preserve">CONCESIONARIA: </t>
  </si>
  <si>
    <t>PAGINA 4</t>
  </si>
  <si>
    <t>MES ACTUAL</t>
  </si>
  <si>
    <t>ANALISIS DE UTILIDAD BRUTA</t>
  </si>
  <si>
    <t>Linea</t>
  </si>
  <si>
    <t>Unidades</t>
  </si>
  <si>
    <t>Utilidad bruta</t>
  </si>
  <si>
    <t>% uni</t>
  </si>
  <si>
    <t>A.- DEPARTAMENTO DE VEHICULOS</t>
  </si>
  <si>
    <t>No:</t>
  </si>
  <si>
    <t>vend.</t>
  </si>
  <si>
    <t>Cta.</t>
  </si>
  <si>
    <t>Ventas de Refacciones y accesorios</t>
  </si>
  <si>
    <t>Incentivos Ganados</t>
  </si>
  <si>
    <t>002A</t>
  </si>
  <si>
    <t>MENUDEO DE AUTOS NUEVOS HONDA</t>
  </si>
  <si>
    <t>Flotilla-Honda</t>
  </si>
  <si>
    <t>TOTAL DEPTO AUTOS NUEVOS HONDA</t>
  </si>
  <si>
    <t>B INTERCAMBIOS</t>
  </si>
  <si>
    <t>Ventas de Refacciones y acesorios</t>
  </si>
  <si>
    <t>TOTAL DE OTROS VEHICULOS NUEVOS</t>
  </si>
  <si>
    <t>C DEPARTAMENTO DE VEHIC. USADOS</t>
  </si>
  <si>
    <t>Autos reacondicionamiento</t>
  </si>
  <si>
    <t>Camiones y otros Menudeo</t>
  </si>
  <si>
    <t>Camiones y otros Reacondicionamiento</t>
  </si>
  <si>
    <t>Mayoreo</t>
  </si>
  <si>
    <t>Ajustes al inventario</t>
  </si>
  <si>
    <t>TOTAL DEPTO VEHICULOS USADOS</t>
  </si>
  <si>
    <t>TOTAL DEPARTAMENTO DE VEHICULOS</t>
  </si>
  <si>
    <t>D DEPARTAMENTO DE SERVICIO</t>
  </si>
  <si>
    <t>Mano de obra Garantias</t>
  </si>
  <si>
    <t>Mano de obra Interna</t>
  </si>
  <si>
    <t>SERVICIO DE MANO DE OBRA HONDA</t>
  </si>
  <si>
    <t>Mano de obra Clientes</t>
  </si>
  <si>
    <t>SERVICIO DE MANO DE OBRA OTROS</t>
  </si>
  <si>
    <t>Mano de obra no aplicada</t>
  </si>
  <si>
    <t>TOTAL DE DEPARTAMENTO DE SERVICIO</t>
  </si>
  <si>
    <t>E DEPTO DE TALLER DE CARROCERIAS</t>
  </si>
  <si>
    <t>Body Shop Materiales</t>
  </si>
  <si>
    <t>TOTAL DE DEPTO DE TALLER DE CARR</t>
  </si>
  <si>
    <t>F DEPARTAMENTO DE REF Y ACCESORIOS</t>
  </si>
  <si>
    <t>Mostrador Mayoreo</t>
  </si>
  <si>
    <t>Ajustes de inventario</t>
  </si>
  <si>
    <t>Descuentos sobre Compras</t>
  </si>
  <si>
    <t>Compensacion Refacciones Mayoreo</t>
  </si>
  <si>
    <t>TOTAL REFACCIONES HONDA</t>
  </si>
  <si>
    <t>o.r. clientes</t>
  </si>
  <si>
    <t>o.r. taller de carrocerias</t>
  </si>
  <si>
    <t>o.r. garantias</t>
  </si>
  <si>
    <t>o.r.  interno</t>
  </si>
  <si>
    <t>Mostrador menudeo</t>
  </si>
  <si>
    <t>Venta accesorios autos nuevos</t>
  </si>
  <si>
    <t>Descuentos sobre compras</t>
  </si>
  <si>
    <t>TOTAL ACCESORIOS HONDA</t>
  </si>
  <si>
    <t>o.r. interna</t>
  </si>
  <si>
    <t>Ajuste de inventario desc s/compras may</t>
  </si>
  <si>
    <t>OTRAS REFACCIONES Y ACCESORIOS</t>
  </si>
  <si>
    <t>TOTAL DEPTO DE REFACCIONES Y ACCE</t>
  </si>
  <si>
    <t>TOTAL TODOS LOS DEPARTAMENTOS</t>
  </si>
  <si>
    <t>EtiquetaACCORDEXL4NAVI</t>
  </si>
  <si>
    <t>EtiquetaACCORDEXV6NAVI</t>
  </si>
  <si>
    <t>EtiquetaACCORDEX4NAVI</t>
  </si>
  <si>
    <t>EtiquetaACCORDLXL4</t>
  </si>
  <si>
    <t>EtiquetaCITYLXTA</t>
  </si>
  <si>
    <t>EtiquetaCITYLXTM</t>
  </si>
  <si>
    <t>EtiquetaCIVIC2DTA</t>
  </si>
  <si>
    <t>EtiquetaCIVIC4DEXTA</t>
  </si>
  <si>
    <t>EtiquetaCIVIC4DEXTM</t>
  </si>
  <si>
    <t>EtiquetaCIVIC4DTURBO</t>
  </si>
  <si>
    <t>EtiquetaCIVIC4DTURBOTLUS</t>
  </si>
  <si>
    <t>EtiquetaCIVIC4DLXTA</t>
  </si>
  <si>
    <t>EtiquetaCIVIC4DLXTM</t>
  </si>
  <si>
    <t>Etiqueta2WDCRVEX</t>
  </si>
  <si>
    <t>Etiqueta2WDCRVEXLNAVI</t>
  </si>
  <si>
    <t>Etiqueta4WDCRVEXLNAVI</t>
  </si>
  <si>
    <t>Etiqueta2WDCRVLX</t>
  </si>
  <si>
    <t>Etiqueta2WDCRVEXPREMIUM</t>
  </si>
  <si>
    <t>EtiquetaFITCOOLMT</t>
  </si>
  <si>
    <t>EtiquetaFITFUNMT</t>
  </si>
  <si>
    <t>EtiquetaFITFUNCVT</t>
  </si>
  <si>
    <t>EtiquetaFITHITCVT</t>
  </si>
  <si>
    <t>EtiquetaODYSSEYEXL</t>
  </si>
  <si>
    <t>EtiquetaODYSSEYLX</t>
  </si>
  <si>
    <t>EtiquetaODYSSEYTOURING</t>
  </si>
  <si>
    <t>EtiquetaODYSSEYEX</t>
  </si>
  <si>
    <t>EtiquetaPILOTEX</t>
  </si>
  <si>
    <t>EtiquetaPILOTTOURING</t>
  </si>
  <si>
    <t>EtiquetaHRVUniq MT</t>
  </si>
  <si>
    <t>EtiquetaHRVUniqCVT</t>
  </si>
  <si>
    <t>EtiquetaHVTOURING</t>
  </si>
  <si>
    <t>EtiquetaBRVUNIQ</t>
  </si>
  <si>
    <t>EtiquetaBRVPRIME</t>
  </si>
  <si>
    <t>EtiquetaINSIGHTHIBRIDOL4ECVT</t>
  </si>
  <si>
    <t>EtiquetaACCORDEXV6NAVINA</t>
  </si>
  <si>
    <t>EtiquetaHRVEpicCVT</t>
  </si>
  <si>
    <t>EtiquetaIntercambiosEntreDistribuidores</t>
  </si>
  <si>
    <t>EtiquetaAutosMenudeo</t>
  </si>
  <si>
    <t>EtiquetaManoDeObraClientes</t>
  </si>
  <si>
    <t>EtiquetaManoDeObraGarantias</t>
  </si>
  <si>
    <t>EtiquetaReparacionesSubcontratadas1</t>
  </si>
  <si>
    <t>EtiquetaReparacionesSubcontratadas2</t>
  </si>
  <si>
    <t>EtiquetaOrdenDeReparacionClientes</t>
  </si>
  <si>
    <t>EtiquetaOrdenDeReparacionTallerDeCarrocerias</t>
  </si>
  <si>
    <t>EtiquetaOrdenDeReparacionGarantias</t>
  </si>
  <si>
    <t>EtiquetaOrdenDeReparacionInterna</t>
  </si>
  <si>
    <t>EtiquetaMostradorMenudeo</t>
  </si>
  <si>
    <t>EtiquetaAjustesDeInventario</t>
  </si>
  <si>
    <t>EtiquetaGasolinaAceiteyGrasa</t>
  </si>
  <si>
    <t>EtiquetaOtros</t>
  </si>
  <si>
    <t>EtiquetaManoDeObraInterna1</t>
  </si>
  <si>
    <t>EtiquetaManoDeObraInterna2</t>
  </si>
  <si>
    <t>EtiquetaIngresosFinancierosHoja2</t>
  </si>
  <si>
    <t>EtiquetaIngresosPorSegurosHoja2</t>
  </si>
  <si>
    <t>EtiquetaContratosDeServicioHoja2</t>
  </si>
  <si>
    <t>EtiquetaPerdidasPorReposicionesHoja2</t>
  </si>
  <si>
    <t>EtiquetaCargosPorCancelacionesHoja2</t>
  </si>
  <si>
    <t>EtiquetaCompensacionesAVendedoresHoja2</t>
  </si>
  <si>
    <t>EtiquetaInteresesPlanPisoHoja2</t>
  </si>
  <si>
    <t>EtiquetaGastosDePreparaciónHoja2</t>
  </si>
  <si>
    <t>EtiquetaGastosPorTrasladosHoja2</t>
  </si>
  <si>
    <t>EtiquetaGtosDeGarantiasNvosYUsadosHoja2</t>
  </si>
  <si>
    <t>EtiquetaGastosDeDemostracionHoja2</t>
  </si>
  <si>
    <t>EtiquetaPublicidadNuevosYUsadosHoja2</t>
  </si>
  <si>
    <t>EtiquetaOtrosSueldosYSalariosHoja2</t>
  </si>
  <si>
    <t>EtiquetaGastosDeVehiculosDeLaCompaniaHoja2</t>
  </si>
  <si>
    <t>EtiquetaPapeleriaYArtDeOficinaHoja2</t>
  </si>
  <si>
    <t>EtiquetaOtrosSuministrosYHerramientasHoja2</t>
  </si>
  <si>
    <t>EtiquetaServiciosExternosHoja2</t>
  </si>
  <si>
    <t>EtiquetaViajesYEntretenimientoHoja2</t>
  </si>
  <si>
    <t>EtiquetaMembresiaCuotasYPublicacionesHoja2</t>
  </si>
  <si>
    <t>EtiquetaServiciosLegalesYDeAuditoriaHoja2</t>
  </si>
  <si>
    <t>EtiquetaTelefonosHoja2</t>
  </si>
  <si>
    <t>EtiquetaCorreosFletesYAcarreosHoja2</t>
  </si>
  <si>
    <t>EtiquetaServiciosDeProcesamientoDeDatosHoja2</t>
  </si>
  <si>
    <t>EtiquetaMiscelaneosHoja2</t>
  </si>
  <si>
    <t>EtiquetaRentaHoja2</t>
  </si>
  <si>
    <t>EtiquetaAmortzOMejorasALocalesArrendadosHoja2</t>
  </si>
  <si>
    <t>EtiquetaReparacionesYMantenimBienesRaicesHoja2</t>
  </si>
  <si>
    <t>EtiquetaSegurosEdificiosYMejorasHoja2</t>
  </si>
  <si>
    <t>EtiquetaServiciosLuzAguaGasHoja2</t>
  </si>
  <si>
    <t>EtiquetaImpuestosOtrosHoja2</t>
  </si>
  <si>
    <t>EtiquetaDepreciaciónOtrosHoja2</t>
  </si>
  <si>
    <t>EtiquetaCompensacionesAVendedoresHoja3</t>
  </si>
  <si>
    <t>EtiquetaInteresesPlanPisoHoja3</t>
  </si>
  <si>
    <t>EtiquetaGastosDePreparacionHoja3</t>
  </si>
  <si>
    <t>EtiquetaPublicidadNuevosYUsadosHoja3</t>
  </si>
  <si>
    <t>EtiquetaCompensacionesAEmpleadosHoja3</t>
  </si>
  <si>
    <t>EtiquetaOtrosSueldosYSalariosHoja3</t>
  </si>
  <si>
    <t>EtiquetaGastosDeVehiculosDeLaCompaniaHoja3</t>
  </si>
  <si>
    <t>EtiquetaPapeleriaYArtDeOficinaHoja3</t>
  </si>
  <si>
    <t>EtiquetaOtrosSuministrosYHerramientasHoja3</t>
  </si>
  <si>
    <t>EtiquetaServiciosExternosHoja3</t>
  </si>
  <si>
    <t>EtiquetaLavanderiaYUniformesHoja3</t>
  </si>
  <si>
    <t>EtiquetaViajesYEntretenimientoHoja3</t>
  </si>
  <si>
    <t>EtiquetaTelefonosHoja3</t>
  </si>
  <si>
    <t>EtiquetaEntrenamientoHoja3</t>
  </si>
  <si>
    <t>EtiquetaServiciosDeProcesamientoDeDatosHoja3</t>
  </si>
  <si>
    <t>EtiquetaMiscelaneosHoja3</t>
  </si>
  <si>
    <t>EtiquetaRentaHoja3</t>
  </si>
  <si>
    <t>EtiquetaAmortzOMejorasALocalesArrendadosHoja3</t>
  </si>
  <si>
    <t>EtiquetaReparacionesYMantenimBienesRaicesHoja3</t>
  </si>
  <si>
    <t>EtiquetaSegurosEdificiosYMejorasHoja3</t>
  </si>
  <si>
    <t>EtiquetaServiciosLuzAguaGasHoja3</t>
  </si>
  <si>
    <t>EtiquetaImpuestosOtrosHoja3</t>
  </si>
  <si>
    <t>EtiquetaDepreciacionOtrosHoja3</t>
  </si>
  <si>
    <t>EtiquetaReparacionesYRentaDeEquipoHoja3</t>
  </si>
  <si>
    <t>EtiquetaOtrosPasivo</t>
  </si>
  <si>
    <t>EtiquetaEfectivoEnCajaActivo</t>
  </si>
  <si>
    <t>EtiquetaEfectivoEnBancosActivo</t>
  </si>
  <si>
    <t>EtiquetaCuentasPorCobrarVehiculosActivo</t>
  </si>
  <si>
    <t>EtiquetaCuentasPorCobrarServicioTallerYRefaccActivo</t>
  </si>
  <si>
    <t>EtiquetaCuentasPorCobrarALaFabricaHondaActivo</t>
  </si>
  <si>
    <t>EtiquetaCuentasPorCobrarALaFabricaOtrasActivo</t>
  </si>
  <si>
    <t>EtiquetaFITFUNCVTActivo</t>
  </si>
  <si>
    <t>EtiquetaCITYLXMTActivo</t>
  </si>
  <si>
    <t>EtiquetaBRVUNIQActivo</t>
  </si>
  <si>
    <t>EtiquetaAutosNuevosAccordActivo</t>
  </si>
  <si>
    <t>EtiquetaAutosNuevosCivicActivo</t>
  </si>
  <si>
    <t>EtiquetaAutosNuevosOdysseyActivo</t>
  </si>
  <si>
    <t>EtiquetaUnidadesNuevasCRVYPILOTActivo</t>
  </si>
  <si>
    <t>EtiquetaAutosUsadosActivo</t>
  </si>
  <si>
    <t>EtiquetaVehiculosUsadosExceptoAutosActivo</t>
  </si>
  <si>
    <t>EtiquetaRefaccionesAutosHondaActivo</t>
  </si>
  <si>
    <t>EtiquetaAccesoriosAutosHondaActivo</t>
  </si>
  <si>
    <t>EtiquetaRefaccionesYAccesoriosOtrosActivo</t>
  </si>
  <si>
    <t>EtiquetaGasolinaAceiteYGrasaActivo</t>
  </si>
  <si>
    <t>EtiquetaTrabajoEnProcesoManoDeObraActivo</t>
  </si>
  <si>
    <t>EtiquetaInventarioNoAutomotrizActivo</t>
  </si>
  <si>
    <t>EtiquetaGastosPagadosPorAnticipadoImpuestosActivo</t>
  </si>
  <si>
    <t>EtiquetaSegurosActivo</t>
  </si>
  <si>
    <t>EtiquetaOtrosActivo</t>
  </si>
  <si>
    <t>EtiquetaCuentasPorPagarProveedoresPasivo</t>
  </si>
  <si>
    <t>EtiquetaDepositosDeClientesPasivo</t>
  </si>
  <si>
    <t>EtiquetaVehiculosNuevosYDemosPasivo</t>
  </si>
  <si>
    <t>EtiquetaVentasPasivo</t>
  </si>
  <si>
    <t>EtiquetaCAPITALSOCIALPasivo</t>
  </si>
  <si>
    <t>EtiquetaUTILIDADNETAANTERIORPasivo</t>
  </si>
  <si>
    <t>EtiquetaVehiculosUsadosPasivo</t>
  </si>
  <si>
    <t>EtiquetaMAQYEQUIPOCosto</t>
  </si>
  <si>
    <t>EtiquetaEQUIPODECosto</t>
  </si>
  <si>
    <t>EtiquetaYENSERESCosto</t>
  </si>
  <si>
    <t>EtiquetaMUEBLESCosto</t>
  </si>
  <si>
    <t>EtiquetaMEJORASPRCosto</t>
  </si>
  <si>
    <t>EtiquetaVEHICULODECosto</t>
  </si>
  <si>
    <t>EtiquetaRotulosCosto</t>
  </si>
  <si>
    <t>EtiquetaOtrosCosto</t>
  </si>
  <si>
    <t>EtiquetaMAQYEQUIPODepreciacion</t>
  </si>
  <si>
    <t>EtiquetaEQUIPODEDepreciacion</t>
  </si>
  <si>
    <t>EtiquetaMUEBLESDepreciacion</t>
  </si>
  <si>
    <t>EtiquetaYENSERESDepreciacion</t>
  </si>
  <si>
    <t>EtiquetaVEHICULODEDepreciacion</t>
  </si>
  <si>
    <t>EtiquetaMEJORASPRDepreciacion</t>
  </si>
  <si>
    <t>EtiquetaRotulosDepreciacion</t>
  </si>
  <si>
    <t>EtiquetaOtrosDepreciacion</t>
  </si>
  <si>
    <t>EtiquetaUtilidadOPerdidaEne</t>
  </si>
  <si>
    <t>EtiquetaUtilidadOPerdidaFeb</t>
  </si>
  <si>
    <t>EtiquetaUtilidadOPerdidaMar</t>
  </si>
  <si>
    <t>EtiquetaUtilidadOPerdidaAbr</t>
  </si>
  <si>
    <t>EtiquetaUtilidadOPerdidaMay</t>
  </si>
  <si>
    <t>EtiquetaUtilidadOPerdidaJun</t>
  </si>
  <si>
    <t>EtiquetaUtilidadOPerdidaJul</t>
  </si>
  <si>
    <t>EtiquetaUtilidadOPerdidaAgo</t>
  </si>
  <si>
    <t>EtiquetaUtilidadOPerdidaSep</t>
  </si>
  <si>
    <t>EtiquetaOtrosDocumentosYCuentasPorCobrar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</si>
</sst>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#,##0.00000000"/>
    <numFmt numFmtId="167" formatCode="#,##0;[Red]\(#,##0\)"/>
    <numFmt numFmtId="168" formatCode="#,##0.00_ ;[Red]\-#,##0.00\ 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7"/>
      <name val="TIMES NEW ROMAN"/>
      <family val="1"/>
    </font>
    <font>
      <b/>
      <sz val="16"/>
      <color indexed="9"/>
      <name val="Arial"/>
      <family val="2"/>
    </font>
    <font>
      <sz val="7"/>
      <name val="TIMES NEW ROMAN"/>
      <family val="1"/>
    </font>
    <font>
      <b/>
      <sz val="10"/>
      <color indexed="9"/>
      <name val="Arial"/>
      <family val="2"/>
    </font>
    <font>
      <b/>
      <sz val="6"/>
      <color indexed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7"/>
      <name val="Arial"/>
      <family val="2"/>
    </font>
    <font>
      <sz val="8"/>
      <color indexed="9"/>
      <name val="ARIAL"/>
      <family val="2"/>
    </font>
    <font>
      <b/>
      <sz val="12"/>
      <color indexed="9"/>
      <name val="Arial"/>
      <family val="2"/>
    </font>
    <font>
      <sz val="6"/>
      <name val="Small Fonts"/>
      <family val="2"/>
    </font>
    <font>
      <sz val="10"/>
      <name val="Small Fonts"/>
      <family val="2"/>
    </font>
    <font>
      <b/>
      <sz val="8"/>
      <color indexed="12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i/>
      <sz val="8"/>
      <name val="Arial"/>
      <family val="2"/>
    </font>
    <font>
      <b/>
      <sz val="8"/>
      <color rgb="FFFF0000"/>
      <name val="Arial"/>
      <family val="2"/>
    </font>
    <font>
      <b/>
      <sz val="8"/>
      <color indexed="10"/>
      <name val="Arial"/>
      <family val="2"/>
    </font>
    <font>
      <b/>
      <sz val="8"/>
      <color rgb="FF0000FF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theme="8" tint="0.5999938962981048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thin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</borders>
  <cellStyleXfs count="7">
    <xf numFmtId="0" fontId="0" fillId="0" borderId="0"/>
    <xf numFmtId="0" fontId="2" fillId="0" borderId="0"/>
    <xf numFmtId="0" fontId="6" fillId="0" borderId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>
      <alignment vertical="top"/>
    </xf>
    <xf numFmtId="0" fontId="29" fillId="0" borderId="0">
      <alignment vertical="top"/>
    </xf>
  </cellStyleXfs>
  <cellXfs count="415">
    <xf numFmtId="0" fontId="0" fillId="0" borderId="0" xfId="0"/>
    <xf numFmtId="0" fontId="5" fillId="0" borderId="0" xfId="1" applyFont="1" applyAlignment="1" applyProtection="1">
      <alignment horizontal="centerContinuous"/>
      <protection locked="0"/>
    </xf>
    <xf numFmtId="0" fontId="3" fillId="0" borderId="0" xfId="1" applyFont="1" applyAlignment="1" applyProtection="1">
      <alignment horizontal="centerContinuous"/>
      <protection locked="0"/>
    </xf>
    <xf numFmtId="0" fontId="2" fillId="0" borderId="0" xfId="1" applyFont="1" applyFill="1" applyAlignment="1" applyProtection="1">
      <alignment horizontal="centerContinuous"/>
      <protection locked="0"/>
    </xf>
    <xf numFmtId="0" fontId="6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Continuous"/>
      <protection locked="0"/>
    </xf>
    <xf numFmtId="0" fontId="7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0" fontId="2" fillId="0" borderId="0" xfId="1" applyFont="1" applyProtection="1">
      <protection locked="0"/>
    </xf>
    <xf numFmtId="0" fontId="6" fillId="0" borderId="0" xfId="1" applyFont="1" applyAlignment="1" applyProtection="1">
      <protection locked="0"/>
    </xf>
    <xf numFmtId="0" fontId="10" fillId="0" borderId="0" xfId="1" applyFont="1" applyAlignment="1" applyProtection="1">
      <alignment horizontal="left"/>
      <protection locked="0"/>
    </xf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Alignment="1" applyProtection="1">
      <protection locked="0"/>
    </xf>
    <xf numFmtId="0" fontId="6" fillId="0" borderId="0" xfId="1" applyFont="1" applyProtection="1">
      <protection locked="0"/>
    </xf>
    <xf numFmtId="0" fontId="6" fillId="0" borderId="0" xfId="1" applyFont="1" applyBorder="1" applyAlignment="1" applyProtection="1">
      <protection locked="0"/>
    </xf>
    <xf numFmtId="0" fontId="6" fillId="4" borderId="1" xfId="1" applyFont="1" applyFill="1" applyBorder="1" applyAlignment="1" applyProtection="1">
      <protection locked="0"/>
    </xf>
    <xf numFmtId="0" fontId="6" fillId="0" borderId="0" xfId="1" applyFont="1" applyAlignment="1" applyProtection="1">
      <alignment horizontal="center"/>
      <protection locked="0"/>
    </xf>
    <xf numFmtId="0" fontId="12" fillId="5" borderId="3" xfId="1" applyFont="1" applyFill="1" applyBorder="1" applyAlignment="1" applyProtection="1">
      <alignment horizontal="center" vertical="center" wrapText="1"/>
    </xf>
    <xf numFmtId="0" fontId="11" fillId="5" borderId="3" xfId="1" applyFont="1" applyFill="1" applyBorder="1" applyAlignment="1" applyProtection="1">
      <alignment horizontal="center" vertical="center"/>
    </xf>
    <xf numFmtId="0" fontId="11" fillId="5" borderId="4" xfId="1" applyFont="1" applyFill="1" applyBorder="1" applyAlignment="1" applyProtection="1">
      <alignment horizontal="center" vertical="center"/>
    </xf>
    <xf numFmtId="0" fontId="13" fillId="0" borderId="8" xfId="1" applyFont="1" applyBorder="1" applyAlignment="1" applyProtection="1">
      <alignment horizontal="center"/>
    </xf>
    <xf numFmtId="3" fontId="13" fillId="0" borderId="8" xfId="1" applyNumberFormat="1" applyFont="1" applyFill="1" applyBorder="1" applyProtection="1">
      <protection locked="0"/>
    </xf>
    <xf numFmtId="3" fontId="13" fillId="0" borderId="10" xfId="1" applyNumberFormat="1" applyFont="1" applyFill="1" applyBorder="1" applyProtection="1">
      <protection locked="0"/>
    </xf>
    <xf numFmtId="0" fontId="15" fillId="6" borderId="7" xfId="1" applyFont="1" applyFill="1" applyBorder="1" applyAlignment="1" applyProtection="1">
      <alignment horizontal="center"/>
    </xf>
    <xf numFmtId="0" fontId="13" fillId="0" borderId="7" xfId="1" applyFont="1" applyBorder="1" applyAlignment="1" applyProtection="1">
      <alignment horizontal="center"/>
    </xf>
    <xf numFmtId="0" fontId="13" fillId="6" borderId="7" xfId="1" applyFont="1" applyFill="1" applyBorder="1" applyAlignment="1" applyProtection="1">
      <alignment horizontal="center"/>
    </xf>
    <xf numFmtId="3" fontId="15" fillId="0" borderId="8" xfId="1" applyNumberFormat="1" applyFont="1" applyFill="1" applyBorder="1" applyProtection="1">
      <protection locked="0"/>
    </xf>
    <xf numFmtId="0" fontId="13" fillId="0" borderId="5" xfId="1" applyFont="1" applyBorder="1" applyProtection="1"/>
    <xf numFmtId="0" fontId="13" fillId="0" borderId="6" xfId="1" applyFont="1" applyBorder="1" applyProtection="1"/>
    <xf numFmtId="0" fontId="13" fillId="0" borderId="6" xfId="1" applyFont="1" applyBorder="1" applyProtection="1">
      <protection locked="0"/>
    </xf>
    <xf numFmtId="0" fontId="13" fillId="0" borderId="7" xfId="1" applyFont="1" applyFill="1" applyBorder="1" applyAlignment="1" applyProtection="1">
      <alignment horizontal="center"/>
    </xf>
    <xf numFmtId="3" fontId="13" fillId="0" borderId="8" xfId="1" applyNumberFormat="1" applyFont="1" applyBorder="1" applyProtection="1">
      <protection locked="0"/>
    </xf>
    <xf numFmtId="0" fontId="13" fillId="7" borderId="8" xfId="1" applyFont="1" applyFill="1" applyBorder="1" applyAlignment="1" applyProtection="1">
      <alignment horizontal="center"/>
    </xf>
    <xf numFmtId="3" fontId="13" fillId="7" borderId="8" xfId="1" applyNumberFormat="1" applyFont="1" applyFill="1" applyBorder="1" applyProtection="1">
      <protection locked="0"/>
    </xf>
    <xf numFmtId="0" fontId="13" fillId="6" borderId="8" xfId="1" applyFont="1" applyFill="1" applyBorder="1" applyAlignment="1" applyProtection="1">
      <alignment horizontal="center"/>
    </xf>
    <xf numFmtId="0" fontId="13" fillId="0" borderId="8" xfId="1" applyFont="1" applyBorder="1" applyProtection="1"/>
    <xf numFmtId="0" fontId="13" fillId="0" borderId="0" xfId="1" applyFont="1" applyBorder="1" applyProtection="1"/>
    <xf numFmtId="3" fontId="13" fillId="7" borderId="10" xfId="1" applyNumberFormat="1" applyFont="1" applyFill="1" applyBorder="1" applyProtection="1">
      <protection locked="0"/>
    </xf>
    <xf numFmtId="0" fontId="13" fillId="0" borderId="9" xfId="1" applyFont="1" applyBorder="1" applyProtection="1"/>
    <xf numFmtId="0" fontId="13" fillId="0" borderId="11" xfId="1" applyFont="1" applyBorder="1" applyAlignment="1" applyProtection="1">
      <alignment textRotation="90"/>
    </xf>
    <xf numFmtId="0" fontId="13" fillId="0" borderId="1" xfId="1" applyFont="1" applyBorder="1" applyProtection="1"/>
    <xf numFmtId="0" fontId="13" fillId="0" borderId="12" xfId="1" applyFont="1" applyBorder="1" applyAlignment="1" applyProtection="1">
      <alignment textRotation="90"/>
    </xf>
    <xf numFmtId="0" fontId="13" fillId="0" borderId="13" xfId="1" applyFont="1" applyBorder="1" applyAlignment="1" applyProtection="1">
      <alignment textRotation="90"/>
    </xf>
    <xf numFmtId="3" fontId="13" fillId="0" borderId="10" xfId="1" applyNumberFormat="1" applyFont="1" applyBorder="1" applyProtection="1">
      <protection locked="0"/>
    </xf>
    <xf numFmtId="0" fontId="13" fillId="0" borderId="6" xfId="1" applyFont="1" applyBorder="1" applyAlignment="1" applyProtection="1">
      <alignment horizontal="centerContinuous"/>
    </xf>
    <xf numFmtId="0" fontId="2" fillId="0" borderId="1" xfId="1" applyFont="1" applyBorder="1" applyAlignment="1" applyProtection="1">
      <alignment horizontal="centerContinuous"/>
    </xf>
    <xf numFmtId="0" fontId="13" fillId="0" borderId="7" xfId="1" applyFont="1" applyBorder="1" applyAlignment="1" applyProtection="1">
      <alignment horizontal="centerContinuous"/>
    </xf>
    <xf numFmtId="0" fontId="2" fillId="0" borderId="0" xfId="1" applyFont="1" applyAlignment="1" applyProtection="1">
      <alignment horizontal="centerContinuous"/>
    </xf>
    <xf numFmtId="0" fontId="13" fillId="6" borderId="20" xfId="1" applyFont="1" applyFill="1" applyBorder="1" applyAlignment="1" applyProtection="1">
      <alignment horizontal="center"/>
    </xf>
    <xf numFmtId="0" fontId="13" fillId="0" borderId="11" xfId="1" applyFont="1" applyBorder="1" applyAlignment="1" applyProtection="1">
      <alignment horizontal="center"/>
    </xf>
    <xf numFmtId="0" fontId="13" fillId="0" borderId="13" xfId="1" applyFont="1" applyBorder="1" applyProtection="1"/>
    <xf numFmtId="0" fontId="17" fillId="0" borderId="14" xfId="1" applyFont="1" applyBorder="1" applyAlignment="1" applyProtection="1">
      <alignment horizontal="center"/>
    </xf>
    <xf numFmtId="0" fontId="17" fillId="0" borderId="21" xfId="1" applyFont="1" applyBorder="1" applyAlignment="1" applyProtection="1">
      <alignment horizontal="center"/>
    </xf>
    <xf numFmtId="0" fontId="17" fillId="0" borderId="14" xfId="1" applyFont="1" applyBorder="1" applyAlignment="1" applyProtection="1">
      <alignment horizontal="centerContinuous"/>
    </xf>
    <xf numFmtId="0" fontId="17" fillId="0" borderId="21" xfId="1" applyFont="1" applyBorder="1" applyAlignment="1" applyProtection="1">
      <alignment horizontal="centerContinuous"/>
    </xf>
    <xf numFmtId="3" fontId="13" fillId="8" borderId="10" xfId="1" applyNumberFormat="1" applyFont="1" applyFill="1" applyBorder="1" applyProtection="1">
      <protection locked="0"/>
    </xf>
    <xf numFmtId="0" fontId="2" fillId="0" borderId="20" xfId="1" applyFont="1" applyBorder="1" applyProtection="1"/>
    <xf numFmtId="0" fontId="13" fillId="0" borderId="13" xfId="1" applyFont="1" applyBorder="1" applyAlignment="1" applyProtection="1">
      <alignment horizontal="center"/>
    </xf>
    <xf numFmtId="0" fontId="2" fillId="0" borderId="0" xfId="1" applyFont="1" applyProtection="1"/>
    <xf numFmtId="0" fontId="17" fillId="0" borderId="17" xfId="1" applyFont="1" applyBorder="1" applyAlignment="1" applyProtection="1">
      <alignment horizontal="center"/>
    </xf>
    <xf numFmtId="0" fontId="17" fillId="0" borderId="23" xfId="1" applyFont="1" applyBorder="1" applyAlignment="1" applyProtection="1">
      <alignment horizontal="center"/>
    </xf>
    <xf numFmtId="0" fontId="17" fillId="0" borderId="17" xfId="1" applyFont="1" applyBorder="1" applyAlignment="1" applyProtection="1">
      <alignment horizontal="centerContinuous"/>
    </xf>
    <xf numFmtId="0" fontId="17" fillId="0" borderId="23" xfId="1" applyFont="1" applyBorder="1" applyAlignment="1" applyProtection="1">
      <alignment horizontal="centerContinuous"/>
    </xf>
    <xf numFmtId="0" fontId="17" fillId="0" borderId="19" xfId="1" applyFont="1" applyBorder="1" applyProtection="1"/>
    <xf numFmtId="0" fontId="17" fillId="0" borderId="11" xfId="1" applyFont="1" applyBorder="1" applyAlignment="1" applyProtection="1">
      <alignment horizontal="centerContinuous"/>
    </xf>
    <xf numFmtId="0" fontId="13" fillId="6" borderId="21" xfId="1" applyFont="1" applyFill="1" applyBorder="1" applyAlignment="1" applyProtection="1">
      <alignment horizontal="centerContinuous"/>
    </xf>
    <xf numFmtId="0" fontId="13" fillId="0" borderId="8" xfId="1" applyFont="1" applyBorder="1" applyProtection="1">
      <protection locked="0"/>
    </xf>
    <xf numFmtId="0" fontId="13" fillId="0" borderId="7" xfId="1" applyFont="1" applyBorder="1" applyAlignment="1" applyProtection="1">
      <alignment horizontal="center"/>
      <protection locked="0"/>
    </xf>
    <xf numFmtId="0" fontId="17" fillId="0" borderId="22" xfId="1" applyFont="1" applyBorder="1" applyProtection="1"/>
    <xf numFmtId="0" fontId="17" fillId="0" borderId="13" xfId="1" applyFont="1" applyBorder="1" applyAlignment="1" applyProtection="1">
      <alignment horizontal="centerContinuous"/>
    </xf>
    <xf numFmtId="0" fontId="18" fillId="6" borderId="23" xfId="1" applyFont="1" applyFill="1" applyBorder="1" applyAlignment="1" applyProtection="1">
      <alignment horizontal="centerContinuous"/>
    </xf>
    <xf numFmtId="3" fontId="13" fillId="8" borderId="8" xfId="1" applyNumberFormat="1" applyFont="1" applyFill="1" applyBorder="1" applyProtection="1">
      <protection locked="0"/>
    </xf>
    <xf numFmtId="0" fontId="13" fillId="0" borderId="8" xfId="1" applyFont="1" applyFill="1" applyBorder="1" applyProtection="1">
      <protection locked="0"/>
    </xf>
    <xf numFmtId="3" fontId="13" fillId="0" borderId="23" xfId="1" applyNumberFormat="1" applyFont="1" applyFill="1" applyBorder="1" applyAlignment="1" applyProtection="1">
      <alignment horizontal="center"/>
      <protection locked="0"/>
    </xf>
    <xf numFmtId="0" fontId="17" fillId="0" borderId="24" xfId="1" applyFont="1" applyBorder="1" applyProtection="1"/>
    <xf numFmtId="0" fontId="13" fillId="8" borderId="8" xfId="1" applyFont="1" applyFill="1" applyBorder="1" applyProtection="1">
      <protection locked="0"/>
    </xf>
    <xf numFmtId="0" fontId="13" fillId="7" borderId="8" xfId="1" applyFont="1" applyFill="1" applyBorder="1" applyAlignment="1" applyProtection="1">
      <alignment horizontal="center"/>
      <protection locked="0"/>
    </xf>
    <xf numFmtId="0" fontId="13" fillId="0" borderId="8" xfId="1" applyFont="1" applyFill="1" applyBorder="1" applyAlignment="1" applyProtection="1">
      <alignment horizontal="center"/>
    </xf>
    <xf numFmtId="0" fontId="13" fillId="0" borderId="8" xfId="1" applyFont="1" applyFill="1" applyBorder="1" applyAlignment="1" applyProtection="1">
      <alignment horizontal="center"/>
      <protection locked="0"/>
    </xf>
    <xf numFmtId="3" fontId="13" fillId="0" borderId="13" xfId="1" applyNumberFormat="1" applyFont="1" applyFill="1" applyBorder="1" applyProtection="1">
      <protection locked="0"/>
    </xf>
    <xf numFmtId="0" fontId="13" fillId="0" borderId="11" xfId="1" applyFont="1" applyFill="1" applyBorder="1" applyAlignment="1" applyProtection="1">
      <alignment horizontal="center"/>
    </xf>
    <xf numFmtId="4" fontId="13" fillId="0" borderId="11" xfId="1" applyNumberFormat="1" applyFont="1" applyFill="1" applyBorder="1" applyProtection="1">
      <protection locked="0"/>
    </xf>
    <xf numFmtId="0" fontId="13" fillId="0" borderId="11" xfId="1" applyFont="1" applyFill="1" applyBorder="1" applyAlignment="1" applyProtection="1">
      <alignment horizontal="center"/>
      <protection locked="0"/>
    </xf>
    <xf numFmtId="3" fontId="13" fillId="0" borderId="12" xfId="1" applyNumberFormat="1" applyFont="1" applyFill="1" applyBorder="1" applyProtection="1">
      <protection locked="0"/>
    </xf>
    <xf numFmtId="0" fontId="13" fillId="0" borderId="11" xfId="1" applyFont="1" applyBorder="1" applyProtection="1"/>
    <xf numFmtId="0" fontId="13" fillId="0" borderId="21" xfId="1" applyFont="1" applyFill="1" applyBorder="1" applyProtection="1">
      <protection locked="0"/>
    </xf>
    <xf numFmtId="3" fontId="13" fillId="7" borderId="16" xfId="1" applyNumberFormat="1" applyFont="1" applyFill="1" applyBorder="1" applyProtection="1">
      <protection locked="0"/>
    </xf>
    <xf numFmtId="0" fontId="13" fillId="0" borderId="13" xfId="1" applyFont="1" applyFill="1" applyBorder="1" applyAlignment="1" applyProtection="1">
      <alignment horizontal="center"/>
    </xf>
    <xf numFmtId="165" fontId="13" fillId="0" borderId="13" xfId="3" applyNumberFormat="1" applyFont="1" applyFill="1" applyBorder="1" applyProtection="1">
      <protection locked="0"/>
    </xf>
    <xf numFmtId="0" fontId="13" fillId="0" borderId="13" xfId="1" applyFont="1" applyFill="1" applyBorder="1" applyAlignment="1" applyProtection="1">
      <alignment horizontal="center"/>
      <protection locked="0"/>
    </xf>
    <xf numFmtId="0" fontId="13" fillId="0" borderId="23" xfId="1" applyFont="1" applyFill="1" applyBorder="1" applyProtection="1">
      <protection locked="0"/>
    </xf>
    <xf numFmtId="3" fontId="13" fillId="7" borderId="18" xfId="1" applyNumberFormat="1" applyFont="1" applyFill="1" applyBorder="1" applyProtection="1">
      <protection locked="0"/>
    </xf>
    <xf numFmtId="165" fontId="13" fillId="0" borderId="11" xfId="3" applyNumberFormat="1" applyFont="1" applyFill="1" applyBorder="1" applyProtection="1">
      <protection locked="0"/>
    </xf>
    <xf numFmtId="43" fontId="13" fillId="0" borderId="11" xfId="1" applyNumberFormat="1" applyFont="1" applyFill="1" applyBorder="1" applyAlignment="1" applyProtection="1">
      <alignment horizontal="center"/>
      <protection locked="0"/>
    </xf>
    <xf numFmtId="165" fontId="13" fillId="0" borderId="11" xfId="3" applyNumberFormat="1" applyFont="1" applyFill="1" applyBorder="1" applyAlignment="1" applyProtection="1">
      <alignment horizontal="center"/>
      <protection locked="0"/>
    </xf>
    <xf numFmtId="0" fontId="13" fillId="0" borderId="11" xfId="1" applyFont="1" applyFill="1" applyBorder="1" applyProtection="1">
      <protection locked="0"/>
    </xf>
    <xf numFmtId="0" fontId="13" fillId="0" borderId="21" xfId="1" applyFont="1" applyFill="1" applyBorder="1" applyAlignment="1" applyProtection="1">
      <alignment horizontal="center"/>
      <protection locked="0"/>
    </xf>
    <xf numFmtId="3" fontId="13" fillId="8" borderId="25" xfId="1" applyNumberFormat="1" applyFont="1" applyFill="1" applyBorder="1" applyProtection="1">
      <protection locked="0"/>
    </xf>
    <xf numFmtId="3" fontId="13" fillId="8" borderId="26" xfId="1" applyNumberFormat="1" applyFont="1" applyFill="1" applyBorder="1" applyProtection="1">
      <protection locked="0"/>
    </xf>
    <xf numFmtId="43" fontId="13" fillId="0" borderId="13" xfId="1" applyNumberFormat="1" applyFont="1" applyFill="1" applyBorder="1" applyAlignment="1" applyProtection="1">
      <alignment horizontal="center"/>
      <protection locked="0"/>
    </xf>
    <xf numFmtId="3" fontId="13" fillId="0" borderId="8" xfId="1" applyNumberFormat="1" applyFont="1" applyFill="1" applyBorder="1" applyAlignment="1" applyProtection="1">
      <alignment horizontal="center"/>
      <protection locked="0"/>
    </xf>
    <xf numFmtId="0" fontId="14" fillId="6" borderId="22" xfId="1" applyFont="1" applyFill="1" applyBorder="1" applyProtection="1"/>
    <xf numFmtId="0" fontId="15" fillId="0" borderId="13" xfId="1" applyFont="1" applyFill="1" applyBorder="1" applyProtection="1"/>
    <xf numFmtId="0" fontId="13" fillId="0" borderId="24" xfId="1" applyFont="1" applyBorder="1" applyProtection="1"/>
    <xf numFmtId="0" fontId="13" fillId="0" borderId="8" xfId="1" applyFont="1" applyFill="1" applyBorder="1" applyProtection="1"/>
    <xf numFmtId="0" fontId="13" fillId="0" borderId="24" xfId="1" applyFont="1" applyBorder="1" applyAlignment="1" applyProtection="1">
      <alignment horizontal="centerContinuous" wrapText="1"/>
    </xf>
    <xf numFmtId="0" fontId="13" fillId="0" borderId="8" xfId="1" applyFont="1" applyFill="1" applyBorder="1" applyAlignment="1" applyProtection="1">
      <alignment horizontal="centerContinuous" wrapText="1"/>
      <protection locked="0"/>
    </xf>
    <xf numFmtId="43" fontId="13" fillId="0" borderId="10" xfId="1" applyNumberFormat="1" applyFont="1" applyFill="1" applyBorder="1" applyProtection="1">
      <protection locked="0"/>
    </xf>
    <xf numFmtId="0" fontId="13" fillId="0" borderId="6" xfId="1" applyFont="1" applyFill="1" applyBorder="1" applyProtection="1">
      <protection locked="0"/>
    </xf>
    <xf numFmtId="0" fontId="15" fillId="0" borderId="8" xfId="1" applyFont="1" applyBorder="1" applyProtection="1"/>
    <xf numFmtId="0" fontId="15" fillId="0" borderId="1" xfId="1" applyFont="1" applyBorder="1" applyProtection="1"/>
    <xf numFmtId="0" fontId="13" fillId="0" borderId="8" xfId="1" quotePrefix="1" applyFont="1" applyBorder="1" applyAlignment="1" applyProtection="1">
      <alignment horizontal="center"/>
    </xf>
    <xf numFmtId="0" fontId="17" fillId="0" borderId="8" xfId="1" applyFont="1" applyBorder="1" applyProtection="1"/>
    <xf numFmtId="0" fontId="13" fillId="0" borderId="1" xfId="1" applyFont="1" applyBorder="1" applyAlignment="1" applyProtection="1">
      <alignment horizontal="center"/>
    </xf>
    <xf numFmtId="166" fontId="13" fillId="0" borderId="10" xfId="1" applyNumberFormat="1" applyFont="1" applyFill="1" applyBorder="1" applyProtection="1">
      <protection locked="0"/>
    </xf>
    <xf numFmtId="0" fontId="14" fillId="6" borderId="5" xfId="1" applyFont="1" applyFill="1" applyBorder="1" applyProtection="1"/>
    <xf numFmtId="0" fontId="15" fillId="0" borderId="6" xfId="1" applyFont="1" applyFill="1" applyBorder="1" applyProtection="1">
      <protection locked="0"/>
    </xf>
    <xf numFmtId="0" fontId="15" fillId="0" borderId="7" xfId="1" applyFont="1" applyFill="1" applyBorder="1" applyAlignment="1" applyProtection="1">
      <alignment horizontal="center"/>
      <protection locked="0"/>
    </xf>
    <xf numFmtId="0" fontId="14" fillId="0" borderId="0" xfId="1" applyFont="1" applyBorder="1" applyProtection="1"/>
    <xf numFmtId="0" fontId="14" fillId="0" borderId="22" xfId="1" applyFont="1" applyBorder="1" applyProtection="1"/>
    <xf numFmtId="0" fontId="15" fillId="0" borderId="1" xfId="1" applyFont="1" applyFill="1" applyBorder="1" applyProtection="1">
      <protection locked="0"/>
    </xf>
    <xf numFmtId="0" fontId="15" fillId="0" borderId="23" xfId="1" applyFont="1" applyFill="1" applyBorder="1" applyAlignment="1" applyProtection="1">
      <alignment horizontal="center"/>
      <protection locked="0"/>
    </xf>
    <xf numFmtId="0" fontId="13" fillId="0" borderId="7" xfId="1" applyFont="1" applyBorder="1" applyProtection="1"/>
    <xf numFmtId="0" fontId="13" fillId="0" borderId="27" xfId="1" applyFont="1" applyBorder="1" applyAlignment="1" applyProtection="1">
      <alignment horizontal="center"/>
    </xf>
    <xf numFmtId="0" fontId="17" fillId="0" borderId="11" xfId="1" applyFont="1" applyBorder="1" applyAlignment="1" applyProtection="1">
      <alignment horizontal="center" vertical="center"/>
    </xf>
    <xf numFmtId="0" fontId="13" fillId="0" borderId="11" xfId="1" applyFont="1" applyBorder="1" applyAlignment="1" applyProtection="1">
      <alignment horizontal="center" vertical="center"/>
    </xf>
    <xf numFmtId="0" fontId="13" fillId="0" borderId="15" xfId="1" applyFont="1" applyBorder="1" applyAlignment="1" applyProtection="1">
      <alignment horizontal="centerContinuous"/>
    </xf>
    <xf numFmtId="3" fontId="13" fillId="0" borderId="25" xfId="1" applyNumberFormat="1" applyFont="1" applyBorder="1" applyAlignment="1" applyProtection="1">
      <alignment horizontal="center"/>
    </xf>
    <xf numFmtId="0" fontId="13" fillId="0" borderId="28" xfId="1" applyFont="1" applyBorder="1" applyAlignment="1" applyProtection="1">
      <alignment horizontal="center"/>
    </xf>
    <xf numFmtId="0" fontId="17" fillId="0" borderId="13" xfId="1" applyFont="1" applyBorder="1" applyAlignment="1" applyProtection="1">
      <alignment horizontal="center" vertical="center"/>
    </xf>
    <xf numFmtId="0" fontId="13" fillId="0" borderId="17" xfId="1" applyFont="1" applyBorder="1" applyAlignment="1" applyProtection="1">
      <alignment horizontal="centerContinuous"/>
    </xf>
    <xf numFmtId="0" fontId="13" fillId="0" borderId="1" xfId="1" applyFont="1" applyBorder="1" applyAlignment="1" applyProtection="1">
      <alignment horizontal="centerContinuous"/>
    </xf>
    <xf numFmtId="3" fontId="13" fillId="0" borderId="26" xfId="1" applyNumberFormat="1" applyFont="1" applyBorder="1" applyAlignment="1" applyProtection="1">
      <alignment horizontal="center"/>
    </xf>
    <xf numFmtId="0" fontId="13" fillId="0" borderId="24" xfId="1" applyFont="1" applyBorder="1" applyAlignment="1" applyProtection="1">
      <alignment horizontal="center"/>
    </xf>
    <xf numFmtId="3" fontId="13" fillId="0" borderId="9" xfId="1" applyNumberFormat="1" applyFont="1" applyFill="1" applyBorder="1" applyProtection="1">
      <protection locked="0"/>
    </xf>
    <xf numFmtId="165" fontId="13" fillId="0" borderId="8" xfId="3" applyNumberFormat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3" fontId="13" fillId="0" borderId="25" xfId="1" applyNumberFormat="1" applyFont="1" applyBorder="1" applyProtection="1"/>
    <xf numFmtId="3" fontId="13" fillId="0" borderId="17" xfId="1" applyNumberFormat="1" applyFont="1" applyFill="1" applyBorder="1" applyProtection="1">
      <protection locked="0"/>
    </xf>
    <xf numFmtId="3" fontId="13" fillId="0" borderId="29" xfId="1" applyNumberFormat="1" applyFont="1" applyBorder="1" applyProtection="1"/>
    <xf numFmtId="165" fontId="13" fillId="0" borderId="17" xfId="3" applyNumberFormat="1" applyFont="1" applyFill="1" applyBorder="1" applyProtection="1"/>
    <xf numFmtId="165" fontId="13" fillId="0" borderId="8" xfId="3" applyNumberFormat="1" applyFont="1" applyFill="1" applyBorder="1" applyProtection="1"/>
    <xf numFmtId="165" fontId="13" fillId="0" borderId="13" xfId="3" applyNumberFormat="1" applyFont="1" applyFill="1" applyBorder="1" applyProtection="1"/>
    <xf numFmtId="0" fontId="13" fillId="0" borderId="23" xfId="1" applyFont="1" applyFill="1" applyBorder="1" applyProtection="1"/>
    <xf numFmtId="0" fontId="13" fillId="0" borderId="30" xfId="1" applyFont="1" applyBorder="1" applyAlignment="1" applyProtection="1">
      <alignment horizontal="center"/>
    </xf>
    <xf numFmtId="0" fontId="13" fillId="0" borderId="34" xfId="1" applyFont="1" applyBorder="1" applyAlignment="1" applyProtection="1">
      <alignment horizontal="center"/>
    </xf>
    <xf numFmtId="3" fontId="13" fillId="0" borderId="35" xfId="1" applyNumberFormat="1" applyFont="1" applyFill="1" applyBorder="1" applyProtection="1">
      <protection locked="0"/>
    </xf>
    <xf numFmtId="0" fontId="13" fillId="0" borderId="36" xfId="1" applyFont="1" applyFill="1" applyBorder="1" applyAlignment="1" applyProtection="1">
      <alignment horizontal="center"/>
    </xf>
    <xf numFmtId="165" fontId="13" fillId="0" borderId="35" xfId="3" applyNumberFormat="1" applyFont="1" applyFill="1" applyBorder="1" applyProtection="1"/>
    <xf numFmtId="0" fontId="13" fillId="0" borderId="35" xfId="1" applyFont="1" applyFill="1" applyBorder="1" applyProtection="1"/>
    <xf numFmtId="3" fontId="13" fillId="0" borderId="37" xfId="1" applyNumberFormat="1" applyFont="1" applyBorder="1" applyProtection="1"/>
    <xf numFmtId="0" fontId="20" fillId="0" borderId="0" xfId="1" applyFont="1" applyFill="1" applyProtection="1">
      <protection locked="0"/>
    </xf>
    <xf numFmtId="0" fontId="20" fillId="0" borderId="0" xfId="1" applyFont="1" applyFill="1" applyAlignment="1" applyProtection="1">
      <alignment horizontal="center"/>
      <protection locked="0"/>
    </xf>
    <xf numFmtId="3" fontId="20" fillId="0" borderId="0" xfId="1" applyNumberFormat="1" applyFont="1" applyFill="1" applyProtection="1">
      <protection locked="0"/>
    </xf>
    <xf numFmtId="0" fontId="21" fillId="0" borderId="0" xfId="1" applyFont="1" applyFill="1" applyAlignment="1" applyProtection="1">
      <alignment horizontal="center"/>
      <protection locked="0"/>
    </xf>
    <xf numFmtId="0" fontId="21" fillId="0" borderId="0" xfId="1" applyFont="1" applyFill="1" applyProtection="1">
      <protection locked="0"/>
    </xf>
    <xf numFmtId="0" fontId="20" fillId="0" borderId="0" xfId="1" applyFont="1"/>
    <xf numFmtId="0" fontId="20" fillId="0" borderId="0" xfId="1" applyFont="1" applyAlignment="1">
      <alignment horizontal="center"/>
    </xf>
    <xf numFmtId="3" fontId="20" fillId="0" borderId="0" xfId="1" applyNumberFormat="1" applyFont="1"/>
    <xf numFmtId="0" fontId="15" fillId="6" borderId="1" xfId="2" applyFont="1" applyFill="1" applyBorder="1" applyProtection="1">
      <protection locked="0"/>
    </xf>
    <xf numFmtId="0" fontId="22" fillId="6" borderId="20" xfId="2" applyFont="1" applyFill="1" applyBorder="1" applyProtection="1">
      <protection locked="0"/>
    </xf>
    <xf numFmtId="0" fontId="23" fillId="5" borderId="40" xfId="2" applyFont="1" applyFill="1" applyBorder="1" applyAlignment="1" applyProtection="1">
      <alignment horizontal="centerContinuous"/>
    </xf>
    <xf numFmtId="0" fontId="23" fillId="5" borderId="41" xfId="2" applyFont="1" applyFill="1" applyBorder="1" applyAlignment="1" applyProtection="1">
      <alignment horizontal="centerContinuous"/>
    </xf>
    <xf numFmtId="0" fontId="23" fillId="5" borderId="43" xfId="2" applyFont="1" applyFill="1" applyBorder="1" applyAlignment="1" applyProtection="1">
      <alignment horizontal="centerContinuous"/>
    </xf>
    <xf numFmtId="0" fontId="23" fillId="5" borderId="44" xfId="2" applyFont="1" applyFill="1" applyBorder="1" applyAlignment="1" applyProtection="1">
      <alignment horizontal="centerContinuous"/>
    </xf>
    <xf numFmtId="0" fontId="15" fillId="0" borderId="8" xfId="2" applyFont="1" applyBorder="1" applyProtection="1"/>
    <xf numFmtId="0" fontId="15" fillId="0" borderId="9" xfId="2" applyFont="1" applyBorder="1" applyProtection="1"/>
    <xf numFmtId="0" fontId="15" fillId="6" borderId="14" xfId="2" applyFont="1" applyFill="1" applyBorder="1" applyProtection="1">
      <protection locked="0"/>
    </xf>
    <xf numFmtId="0" fontId="15" fillId="6" borderId="15" xfId="2" applyFont="1" applyFill="1" applyBorder="1" applyProtection="1">
      <protection locked="0"/>
    </xf>
    <xf numFmtId="0" fontId="15" fillId="6" borderId="21" xfId="2" applyFont="1" applyFill="1" applyBorder="1" applyProtection="1">
      <protection locked="0"/>
    </xf>
    <xf numFmtId="0" fontId="15" fillId="8" borderId="0" xfId="2" applyFont="1" applyFill="1" applyProtection="1">
      <protection locked="0"/>
    </xf>
    <xf numFmtId="0" fontId="15" fillId="6" borderId="38" xfId="2" applyFont="1" applyFill="1" applyBorder="1" applyProtection="1">
      <protection locked="0"/>
    </xf>
    <xf numFmtId="0" fontId="15" fillId="6" borderId="0" xfId="2" applyFont="1" applyFill="1" applyBorder="1" applyProtection="1">
      <protection locked="0"/>
    </xf>
    <xf numFmtId="0" fontId="15" fillId="6" borderId="20" xfId="2" applyFont="1" applyFill="1" applyBorder="1" applyProtection="1">
      <protection locked="0"/>
    </xf>
    <xf numFmtId="0" fontId="15" fillId="4" borderId="1" xfId="2" applyFont="1" applyFill="1" applyBorder="1" applyProtection="1">
      <protection locked="0"/>
    </xf>
    <xf numFmtId="0" fontId="15" fillId="5" borderId="15" xfId="2" applyFont="1" applyFill="1" applyBorder="1" applyProtection="1"/>
    <xf numFmtId="0" fontId="15" fillId="5" borderId="0" xfId="2" applyFont="1" applyFill="1" applyBorder="1" applyProtection="1"/>
    <xf numFmtId="0" fontId="15" fillId="5" borderId="1" xfId="2" applyFont="1" applyFill="1" applyBorder="1" applyProtection="1"/>
    <xf numFmtId="0" fontId="15" fillId="0" borderId="8" xfId="2" applyFont="1" applyBorder="1" applyAlignment="1" applyProtection="1">
      <alignment horizontal="center"/>
    </xf>
    <xf numFmtId="3" fontId="15" fillId="0" borderId="8" xfId="2" applyNumberFormat="1" applyFont="1" applyFill="1" applyBorder="1" applyProtection="1"/>
    <xf numFmtId="9" fontId="15" fillId="0" borderId="8" xfId="2" applyNumberFormat="1" applyFont="1" applyFill="1" applyBorder="1" applyProtection="1"/>
    <xf numFmtId="0" fontId="15" fillId="8" borderId="6" xfId="2" applyFont="1" applyFill="1" applyBorder="1" applyProtection="1"/>
    <xf numFmtId="10" fontId="15" fillId="0" borderId="8" xfId="2" applyNumberFormat="1" applyFont="1" applyFill="1" applyBorder="1" applyProtection="1"/>
    <xf numFmtId="3" fontId="15" fillId="0" borderId="8" xfId="2" applyNumberFormat="1" applyFont="1" applyFill="1" applyBorder="1" applyProtection="1">
      <protection locked="0"/>
    </xf>
    <xf numFmtId="0" fontId="15" fillId="0" borderId="8" xfId="2" applyFont="1" applyFill="1" applyBorder="1" applyProtection="1">
      <protection locked="0"/>
    </xf>
    <xf numFmtId="0" fontId="15" fillId="0" borderId="6" xfId="2" applyFont="1" applyBorder="1" applyAlignment="1" applyProtection="1">
      <alignment horizontal="center"/>
    </xf>
    <xf numFmtId="3" fontId="15" fillId="0" borderId="6" xfId="2" applyNumberFormat="1" applyFont="1" applyBorder="1" applyProtection="1">
      <protection locked="0"/>
    </xf>
    <xf numFmtId="3" fontId="15" fillId="0" borderId="7" xfId="2" applyNumberFormat="1" applyFont="1" applyBorder="1" applyProtection="1">
      <protection locked="0"/>
    </xf>
    <xf numFmtId="0" fontId="15" fillId="0" borderId="8" xfId="2" quotePrefix="1" applyFont="1" applyBorder="1" applyAlignment="1" applyProtection="1">
      <alignment horizontal="center"/>
    </xf>
    <xf numFmtId="10" fontId="15" fillId="0" borderId="8" xfId="2" applyNumberFormat="1" applyFont="1" applyFill="1" applyBorder="1" applyProtection="1">
      <protection locked="0"/>
    </xf>
    <xf numFmtId="49" fontId="15" fillId="0" borderId="8" xfId="2" quotePrefix="1" applyNumberFormat="1" applyFont="1" applyBorder="1" applyAlignment="1" applyProtection="1">
      <alignment horizontal="center"/>
    </xf>
    <xf numFmtId="3" fontId="15" fillId="8" borderId="8" xfId="2" applyNumberFormat="1" applyFont="1" applyFill="1" applyBorder="1" applyProtection="1">
      <protection locked="0"/>
    </xf>
    <xf numFmtId="3" fontId="15" fillId="0" borderId="8" xfId="2" applyNumberFormat="1" applyFont="1" applyBorder="1" applyProtection="1">
      <protection locked="0"/>
    </xf>
    <xf numFmtId="3" fontId="15" fillId="6" borderId="8" xfId="2" applyNumberFormat="1" applyFont="1" applyFill="1" applyBorder="1" applyProtection="1"/>
    <xf numFmtId="3" fontId="15" fillId="6" borderId="8" xfId="2" applyNumberFormat="1" applyFont="1" applyFill="1" applyBorder="1" applyProtection="1">
      <protection locked="0"/>
    </xf>
    <xf numFmtId="3" fontId="23" fillId="8" borderId="8" xfId="2" applyNumberFormat="1" applyFont="1" applyFill="1" applyBorder="1" applyProtection="1">
      <protection locked="0"/>
    </xf>
    <xf numFmtId="3" fontId="15" fillId="6" borderId="12" xfId="2" applyNumberFormat="1" applyFont="1" applyFill="1" applyBorder="1" applyProtection="1"/>
    <xf numFmtId="3" fontId="24" fillId="6" borderId="8" xfId="2" applyNumberFormat="1" applyFont="1" applyFill="1" applyBorder="1" applyProtection="1"/>
    <xf numFmtId="3" fontId="15" fillId="8" borderId="8" xfId="2" applyNumberFormat="1" applyFont="1" applyFill="1" applyBorder="1" applyProtection="1"/>
    <xf numFmtId="0" fontId="15" fillId="0" borderId="8" xfId="2" applyFont="1" applyBorder="1" applyProtection="1">
      <protection locked="0"/>
    </xf>
    <xf numFmtId="10" fontId="15" fillId="0" borderId="8" xfId="2" applyNumberFormat="1" applyFont="1" applyBorder="1" applyProtection="1">
      <protection locked="0"/>
    </xf>
    <xf numFmtId="3" fontId="15" fillId="0" borderId="8" xfId="2" applyNumberFormat="1" applyFont="1" applyBorder="1" applyProtection="1"/>
    <xf numFmtId="0" fontId="25" fillId="0" borderId="8" xfId="2" applyFont="1" applyBorder="1" applyProtection="1"/>
    <xf numFmtId="167" fontId="15" fillId="0" borderId="8" xfId="2" applyNumberFormat="1" applyFont="1" applyFill="1" applyBorder="1" applyProtection="1"/>
    <xf numFmtId="0" fontId="15" fillId="0" borderId="8" xfId="2" applyFont="1" applyBorder="1" applyAlignment="1" applyProtection="1">
      <alignment horizontal="right"/>
    </xf>
    <xf numFmtId="0" fontId="15" fillId="8" borderId="8" xfId="2" applyFont="1" applyFill="1" applyBorder="1" applyProtection="1"/>
    <xf numFmtId="0" fontId="15" fillId="6" borderId="0" xfId="2" applyFont="1" applyFill="1" applyBorder="1" applyProtection="1"/>
    <xf numFmtId="0" fontId="15" fillId="0" borderId="0" xfId="2" applyFont="1" applyFill="1" applyBorder="1" applyAlignment="1" applyProtection="1">
      <alignment horizontal="centerContinuous"/>
    </xf>
    <xf numFmtId="3" fontId="15" fillId="0" borderId="0" xfId="2" applyNumberFormat="1" applyFont="1" applyFill="1" applyBorder="1" applyAlignment="1" applyProtection="1">
      <alignment horizontal="centerContinuous"/>
    </xf>
    <xf numFmtId="3" fontId="15" fillId="0" borderId="20" xfId="2" applyNumberFormat="1" applyFont="1" applyFill="1" applyBorder="1" applyAlignment="1" applyProtection="1">
      <alignment horizontal="centerContinuous"/>
    </xf>
    <xf numFmtId="0" fontId="15" fillId="0" borderId="48" xfId="2" applyFont="1" applyFill="1" applyBorder="1" applyProtection="1"/>
    <xf numFmtId="3" fontId="15" fillId="0" borderId="49" xfId="2" applyNumberFormat="1" applyFont="1" applyFill="1" applyBorder="1" applyProtection="1"/>
    <xf numFmtId="3" fontId="15" fillId="0" borderId="50" xfId="2" applyNumberFormat="1" applyFont="1" applyFill="1" applyBorder="1" applyProtection="1"/>
    <xf numFmtId="0" fontId="15" fillId="8" borderId="8" xfId="2" applyFont="1" applyFill="1" applyBorder="1" applyProtection="1">
      <protection locked="0"/>
    </xf>
    <xf numFmtId="0" fontId="15" fillId="0" borderId="51" xfId="2" applyFont="1" applyBorder="1" applyProtection="1"/>
    <xf numFmtId="3" fontId="15" fillId="0" borderId="52" xfId="2" applyNumberFormat="1" applyFont="1" applyFill="1" applyBorder="1" applyProtection="1"/>
    <xf numFmtId="0" fontId="15" fillId="0" borderId="8" xfId="2" quotePrefix="1" applyFont="1" applyBorder="1" applyAlignment="1" applyProtection="1">
      <alignment horizontal="right"/>
    </xf>
    <xf numFmtId="0" fontId="15" fillId="0" borderId="8" xfId="2" applyFont="1" applyFill="1" applyBorder="1" applyProtection="1"/>
    <xf numFmtId="0" fontId="15" fillId="0" borderId="11" xfId="2" applyFont="1" applyBorder="1" applyProtection="1"/>
    <xf numFmtId="3" fontId="15" fillId="0" borderId="11" xfId="2" applyNumberFormat="1" applyFont="1" applyBorder="1" applyProtection="1">
      <protection locked="0"/>
    </xf>
    <xf numFmtId="3" fontId="15" fillId="0" borderId="11" xfId="2" applyNumberFormat="1" applyFont="1" applyBorder="1" applyProtection="1"/>
    <xf numFmtId="3" fontId="15" fillId="6" borderId="0" xfId="2" applyNumberFormat="1" applyFont="1" applyFill="1" applyBorder="1" applyProtection="1">
      <protection locked="0"/>
    </xf>
    <xf numFmtId="3" fontId="15" fillId="6" borderId="20" xfId="2" applyNumberFormat="1" applyFont="1" applyFill="1" applyBorder="1" applyProtection="1">
      <protection locked="0"/>
    </xf>
    <xf numFmtId="0" fontId="15" fillId="0" borderId="13" xfId="2" applyFont="1" applyBorder="1" applyProtection="1"/>
    <xf numFmtId="0" fontId="15" fillId="0" borderId="13" xfId="2" applyFont="1" applyBorder="1" applyProtection="1">
      <protection locked="0"/>
    </xf>
    <xf numFmtId="0" fontId="15" fillId="0" borderId="53" xfId="2" applyFont="1" applyFill="1" applyBorder="1" applyProtection="1"/>
    <xf numFmtId="0" fontId="15" fillId="0" borderId="54" xfId="2" applyFont="1" applyFill="1" applyBorder="1" applyProtection="1"/>
    <xf numFmtId="3" fontId="15" fillId="0" borderId="54" xfId="2" applyNumberFormat="1" applyFont="1" applyFill="1" applyBorder="1" applyProtection="1">
      <protection locked="0"/>
    </xf>
    <xf numFmtId="0" fontId="15" fillId="0" borderId="55" xfId="2" applyFont="1" applyBorder="1" applyProtection="1">
      <protection locked="0"/>
    </xf>
    <xf numFmtId="3" fontId="15" fillId="0" borderId="53" xfId="2" applyNumberFormat="1" applyFont="1" applyFill="1" applyBorder="1" applyProtection="1">
      <protection locked="0"/>
    </xf>
    <xf numFmtId="3" fontId="15" fillId="0" borderId="56" xfId="2" applyNumberFormat="1" applyFont="1" applyBorder="1" applyProtection="1">
      <protection locked="0"/>
    </xf>
    <xf numFmtId="0" fontId="15" fillId="0" borderId="54" xfId="2" applyFont="1" applyBorder="1" applyProtection="1">
      <protection locked="0"/>
    </xf>
    <xf numFmtId="0" fontId="15" fillId="0" borderId="56" xfId="2" applyFont="1" applyBorder="1" applyProtection="1">
      <protection locked="0"/>
    </xf>
    <xf numFmtId="3" fontId="15" fillId="0" borderId="13" xfId="2" applyNumberFormat="1" applyFont="1" applyBorder="1" applyProtection="1"/>
    <xf numFmtId="3" fontId="15" fillId="0" borderId="13" xfId="2" applyNumberFormat="1" applyFont="1" applyBorder="1" applyProtection="1">
      <protection locked="0"/>
    </xf>
    <xf numFmtId="0" fontId="15" fillId="0" borderId="38" xfId="2" applyFont="1" applyBorder="1" applyProtection="1"/>
    <xf numFmtId="3" fontId="15" fillId="0" borderId="8" xfId="2" applyNumberFormat="1" applyFont="1" applyBorder="1" applyAlignment="1" applyProtection="1">
      <alignment horizontal="center"/>
      <protection locked="0"/>
    </xf>
    <xf numFmtId="0" fontId="15" fillId="0" borderId="8" xfId="2" applyFont="1" applyBorder="1" applyAlignment="1" applyProtection="1">
      <alignment horizontal="center"/>
      <protection locked="0"/>
    </xf>
    <xf numFmtId="0" fontId="15" fillId="0" borderId="0" xfId="2" applyFont="1" applyBorder="1" applyProtection="1">
      <protection locked="0"/>
    </xf>
    <xf numFmtId="0" fontId="15" fillId="0" borderId="20" xfId="2" applyFont="1" applyBorder="1" applyProtection="1"/>
    <xf numFmtId="0" fontId="15" fillId="8" borderId="0" xfId="2" applyFont="1" applyFill="1" applyBorder="1" applyProtection="1"/>
    <xf numFmtId="0" fontId="15" fillId="0" borderId="38" xfId="2" applyFont="1" applyBorder="1" applyAlignment="1" applyProtection="1">
      <alignment horizontal="center"/>
    </xf>
    <xf numFmtId="0" fontId="15" fillId="6" borderId="8" xfId="2" applyFont="1" applyFill="1" applyBorder="1" applyProtection="1"/>
    <xf numFmtId="0" fontId="15" fillId="0" borderId="17" xfId="2" applyFont="1" applyBorder="1" applyProtection="1"/>
    <xf numFmtId="165" fontId="15" fillId="0" borderId="8" xfId="3" applyNumberFormat="1" applyFont="1" applyFill="1" applyBorder="1" applyProtection="1">
      <protection locked="0"/>
    </xf>
    <xf numFmtId="0" fontId="15" fillId="0" borderId="1" xfId="2" applyFont="1" applyBorder="1" applyProtection="1">
      <protection locked="0"/>
    </xf>
    <xf numFmtId="0" fontId="15" fillId="0" borderId="23" xfId="2" applyFont="1" applyBorder="1" applyProtection="1"/>
    <xf numFmtId="0" fontId="15" fillId="0" borderId="0" xfId="2" applyFont="1" applyProtection="1"/>
    <xf numFmtId="0" fontId="15" fillId="0" borderId="0" xfId="2" applyFont="1" applyFill="1" applyBorder="1" applyProtection="1"/>
    <xf numFmtId="0" fontId="15" fillId="0" borderId="0" xfId="2" applyFont="1" applyFill="1" applyBorder="1" applyProtection="1">
      <protection locked="0"/>
    </xf>
    <xf numFmtId="0" fontId="15" fillId="0" borderId="0" xfId="2" applyFont="1" applyFill="1" applyProtection="1">
      <protection locked="0"/>
    </xf>
    <xf numFmtId="0" fontId="15" fillId="0" borderId="0" xfId="2" applyFont="1" applyProtection="1">
      <protection locked="0"/>
    </xf>
    <xf numFmtId="0" fontId="22" fillId="0" borderId="1" xfId="2" applyFont="1" applyBorder="1" applyProtection="1"/>
    <xf numFmtId="0" fontId="15" fillId="0" borderId="0" xfId="2" applyFont="1" applyBorder="1" applyAlignment="1" applyProtection="1">
      <alignment horizontal="centerContinuous"/>
    </xf>
    <xf numFmtId="0" fontId="23" fillId="5" borderId="40" xfId="2" applyFont="1" applyFill="1" applyBorder="1" applyProtection="1"/>
    <xf numFmtId="0" fontId="23" fillId="5" borderId="46" xfId="2" applyFont="1" applyFill="1" applyBorder="1" applyAlignment="1" applyProtection="1">
      <alignment horizontal="center"/>
    </xf>
    <xf numFmtId="0" fontId="26" fillId="0" borderId="8" xfId="2" applyFont="1" applyBorder="1" applyAlignment="1" applyProtection="1">
      <alignment horizontal="center"/>
    </xf>
    <xf numFmtId="0" fontId="26" fillId="6" borderId="8" xfId="2" applyFont="1" applyFill="1" applyBorder="1" applyAlignment="1" applyProtection="1">
      <alignment horizontal="center"/>
    </xf>
    <xf numFmtId="0" fontId="27" fillId="6" borderId="8" xfId="2" applyFont="1" applyFill="1" applyBorder="1" applyAlignment="1" applyProtection="1">
      <alignment horizontal="center"/>
    </xf>
    <xf numFmtId="0" fontId="15" fillId="9" borderId="8" xfId="2" applyFont="1" applyFill="1" applyBorder="1" applyAlignment="1" applyProtection="1">
      <alignment horizontal="center"/>
    </xf>
    <xf numFmtId="0" fontId="15" fillId="0" borderId="14" xfId="2" applyFont="1" applyBorder="1" applyProtection="1"/>
    <xf numFmtId="0" fontId="15" fillId="0" borderId="15" xfId="2" applyFont="1" applyBorder="1" applyProtection="1"/>
    <xf numFmtId="0" fontId="15" fillId="0" borderId="21" xfId="2" applyFont="1" applyBorder="1" applyProtection="1"/>
    <xf numFmtId="0" fontId="15" fillId="0" borderId="0" xfId="2" applyFont="1" applyBorder="1" applyProtection="1"/>
    <xf numFmtId="0" fontId="15" fillId="4" borderId="1" xfId="2" applyFont="1" applyFill="1" applyBorder="1" applyAlignment="1" applyProtection="1">
      <alignment horizontal="center"/>
      <protection locked="0"/>
    </xf>
    <xf numFmtId="0" fontId="15" fillId="0" borderId="12" xfId="2" applyFont="1" applyBorder="1" applyAlignment="1" applyProtection="1">
      <alignment horizontal="centerContinuous"/>
    </xf>
    <xf numFmtId="0" fontId="23" fillId="5" borderId="43" xfId="2" applyFont="1" applyFill="1" applyBorder="1" applyAlignment="1" applyProtection="1">
      <alignment horizontal="center"/>
    </xf>
    <xf numFmtId="0" fontId="23" fillId="5" borderId="61" xfId="2" applyFont="1" applyFill="1" applyBorder="1" applyProtection="1"/>
    <xf numFmtId="0" fontId="23" fillId="5" borderId="41" xfId="2" applyFont="1" applyFill="1" applyBorder="1" applyAlignment="1" applyProtection="1">
      <alignment horizontal="center"/>
    </xf>
    <xf numFmtId="0" fontId="23" fillId="5" borderId="64" xfId="2" applyFont="1" applyFill="1" applyBorder="1" applyProtection="1"/>
    <xf numFmtId="0" fontId="23" fillId="5" borderId="47" xfId="2" applyFont="1" applyFill="1" applyBorder="1" applyAlignment="1" applyProtection="1">
      <alignment horizontal="center"/>
    </xf>
    <xf numFmtId="4" fontId="15" fillId="0" borderId="8" xfId="2" applyNumberFormat="1" applyFont="1" applyFill="1" applyBorder="1" applyProtection="1">
      <protection locked="0"/>
    </xf>
    <xf numFmtId="2" fontId="15" fillId="0" borderId="8" xfId="2" applyNumberFormat="1" applyFont="1" applyFill="1" applyBorder="1" applyProtection="1"/>
    <xf numFmtId="0" fontId="15" fillId="0" borderId="8" xfId="2" applyFont="1" applyFill="1" applyBorder="1" applyAlignment="1" applyProtection="1">
      <alignment horizontal="center"/>
    </xf>
    <xf numFmtId="43" fontId="15" fillId="0" borderId="8" xfId="2" applyNumberFormat="1" applyFont="1" applyFill="1" applyBorder="1" applyProtection="1">
      <protection locked="0"/>
    </xf>
    <xf numFmtId="0" fontId="15" fillId="6" borderId="8" xfId="2" applyFont="1" applyFill="1" applyBorder="1" applyAlignment="1" applyProtection="1">
      <alignment horizontal="center"/>
    </xf>
    <xf numFmtId="0" fontId="15" fillId="6" borderId="0" xfId="2" applyFont="1" applyFill="1" applyBorder="1" applyAlignment="1" applyProtection="1">
      <alignment horizontal="center"/>
    </xf>
    <xf numFmtId="0" fontId="28" fillId="6" borderId="8" xfId="2" applyFont="1" applyFill="1" applyBorder="1" applyAlignment="1" applyProtection="1">
      <alignment horizontal="center"/>
    </xf>
    <xf numFmtId="4" fontId="15" fillId="0" borderId="8" xfId="2" applyNumberFormat="1" applyFont="1" applyBorder="1" applyProtection="1"/>
    <xf numFmtId="4" fontId="15" fillId="8" borderId="8" xfId="2" applyNumberFormat="1" applyFont="1" applyFill="1" applyBorder="1" applyProtection="1"/>
    <xf numFmtId="4" fontId="15" fillId="0" borderId="8" xfId="2" applyNumberFormat="1" applyFont="1" applyBorder="1" applyProtection="1">
      <protection locked="0"/>
    </xf>
    <xf numFmtId="4" fontId="15" fillId="0" borderId="8" xfId="2" applyNumberFormat="1" applyFont="1" applyFill="1" applyBorder="1" applyProtection="1"/>
    <xf numFmtId="0" fontId="15" fillId="0" borderId="8" xfId="2" quotePrefix="1" applyFont="1" applyFill="1" applyBorder="1" applyProtection="1"/>
    <xf numFmtId="2" fontId="15" fillId="0" borderId="8" xfId="2" applyNumberFormat="1" applyFont="1" applyBorder="1" applyProtection="1"/>
    <xf numFmtId="0" fontId="15" fillId="6" borderId="0" xfId="2" applyFont="1" applyFill="1" applyProtection="1"/>
    <xf numFmtId="0" fontId="29" fillId="0" borderId="0" xfId="5" applyNumberFormat="1">
      <alignment vertical="top"/>
    </xf>
    <xf numFmtId="43" fontId="29" fillId="0" borderId="0" xfId="4" applyFont="1" applyAlignment="1">
      <alignment vertical="top"/>
    </xf>
    <xf numFmtId="0" fontId="0" fillId="0" borderId="0" xfId="0" applyAlignment="1">
      <alignment vertical="top"/>
    </xf>
    <xf numFmtId="43" fontId="0" fillId="0" borderId="0" xfId="4" applyFont="1" applyAlignment="1">
      <alignment vertical="top"/>
    </xf>
    <xf numFmtId="0" fontId="30" fillId="10" borderId="65" xfId="0" applyNumberFormat="1" applyFont="1" applyFill="1" applyBorder="1" applyAlignment="1">
      <alignment vertical="top"/>
    </xf>
    <xf numFmtId="168" fontId="29" fillId="10" borderId="65" xfId="0" applyNumberFormat="1" applyFont="1" applyFill="1" applyBorder="1" applyAlignment="1">
      <alignment vertical="top"/>
    </xf>
    <xf numFmtId="43" fontId="0" fillId="0" borderId="0" xfId="0" applyNumberFormat="1" applyAlignment="1">
      <alignment vertical="top"/>
    </xf>
    <xf numFmtId="0" fontId="29" fillId="0" borderId="0" xfId="6" applyFont="1">
      <alignment vertical="top"/>
    </xf>
    <xf numFmtId="43" fontId="0" fillId="0" borderId="0" xfId="4" applyFont="1"/>
    <xf numFmtId="43" fontId="15" fillId="0" borderId="8" xfId="4" applyFont="1" applyBorder="1" applyProtection="1">
      <protection locked="0"/>
    </xf>
    <xf numFmtId="4" fontId="0" fillId="0" borderId="0" xfId="0" applyNumberFormat="1"/>
    <xf numFmtId="43" fontId="0" fillId="0" borderId="0" xfId="0" applyNumberFormat="1"/>
    <xf numFmtId="43" fontId="15" fillId="0" borderId="0" xfId="4" applyFont="1" applyProtection="1"/>
    <xf numFmtId="43" fontId="15" fillId="0" borderId="0" xfId="2" applyNumberFormat="1" applyFont="1" applyProtection="1"/>
    <xf numFmtId="0" fontId="15" fillId="11" borderId="8" xfId="2" applyFont="1" applyFill="1" applyBorder="1" applyProtection="1">
      <protection locked="0"/>
    </xf>
    <xf numFmtId="4" fontId="15" fillId="11" borderId="8" xfId="2" applyNumberFormat="1" applyFont="1" applyFill="1" applyBorder="1" applyProtection="1">
      <protection locked="0"/>
    </xf>
    <xf numFmtId="2" fontId="15" fillId="11" borderId="8" xfId="2" applyNumberFormat="1" applyFont="1" applyFill="1" applyBorder="1" applyProtection="1"/>
    <xf numFmtId="0" fontId="15" fillId="11" borderId="8" xfId="2" applyFont="1" applyFill="1" applyBorder="1" applyProtection="1"/>
    <xf numFmtId="43" fontId="15" fillId="11" borderId="8" xfId="2" applyNumberFormat="1" applyFont="1" applyFill="1" applyBorder="1" applyProtection="1">
      <protection locked="0"/>
    </xf>
    <xf numFmtId="0" fontId="15" fillId="11" borderId="8" xfId="2" applyFont="1" applyFill="1" applyBorder="1" applyAlignment="1" applyProtection="1">
      <alignment horizontal="center"/>
    </xf>
    <xf numFmtId="0" fontId="0" fillId="11" borderId="0" xfId="0" applyFill="1"/>
    <xf numFmtId="4" fontId="15" fillId="11" borderId="8" xfId="2" applyNumberFormat="1" applyFont="1" applyFill="1" applyBorder="1" applyProtection="1"/>
    <xf numFmtId="43" fontId="0" fillId="11" borderId="0" xfId="4" applyFont="1" applyFill="1"/>
    <xf numFmtId="0" fontId="15" fillId="12" borderId="8" xfId="2" applyFont="1" applyFill="1" applyBorder="1" applyProtection="1"/>
    <xf numFmtId="0" fontId="3" fillId="0" borderId="0" xfId="1" applyFont="1" applyAlignment="1" applyProtection="1">
      <alignment horizontal="center"/>
      <protection locked="0"/>
    </xf>
    <xf numFmtId="0" fontId="4" fillId="2" borderId="0" xfId="1" applyFont="1" applyFill="1" applyAlignment="1" applyProtection="1">
      <alignment horizontal="center"/>
      <protection locked="0"/>
    </xf>
    <xf numFmtId="0" fontId="8" fillId="0" borderId="0" xfId="1" applyFont="1" applyAlignment="1" applyProtection="1">
      <alignment horizontal="center"/>
      <protection locked="0"/>
    </xf>
    <xf numFmtId="0" fontId="9" fillId="3" borderId="0" xfId="1" applyFont="1" applyFill="1" applyBorder="1" applyAlignment="1" applyProtection="1">
      <alignment horizontal="center"/>
      <protection locked="0"/>
    </xf>
    <xf numFmtId="0" fontId="2" fillId="4" borderId="1" xfId="1" applyFont="1" applyFill="1" applyBorder="1" applyAlignment="1" applyProtection="1">
      <alignment horizontal="center"/>
      <protection locked="0"/>
    </xf>
    <xf numFmtId="0" fontId="13" fillId="0" borderId="5" xfId="1" applyFont="1" applyBorder="1" applyAlignment="1" applyProtection="1">
      <alignment horizontal="left"/>
    </xf>
    <xf numFmtId="0" fontId="13" fillId="0" borderId="6" xfId="1" applyFont="1" applyBorder="1" applyAlignment="1" applyProtection="1">
      <alignment horizontal="left"/>
    </xf>
    <xf numFmtId="0" fontId="13" fillId="0" borderId="7" xfId="1" applyFont="1" applyBorder="1" applyAlignment="1" applyProtection="1">
      <alignment horizontal="left"/>
    </xf>
    <xf numFmtId="0" fontId="13" fillId="0" borderId="9" xfId="1" applyFont="1" applyBorder="1" applyAlignment="1" applyProtection="1">
      <alignment horizontal="left"/>
    </xf>
    <xf numFmtId="0" fontId="6" fillId="0" borderId="6" xfId="2" applyFont="1" applyBorder="1" applyAlignment="1" applyProtection="1">
      <alignment horizontal="left"/>
    </xf>
    <xf numFmtId="0" fontId="6" fillId="0" borderId="7" xfId="2" applyFont="1" applyBorder="1" applyAlignment="1" applyProtection="1">
      <alignment horizontal="left"/>
    </xf>
    <xf numFmtId="0" fontId="6" fillId="4" borderId="1" xfId="1" applyFont="1" applyFill="1" applyBorder="1" applyAlignment="1" applyProtection="1">
      <alignment horizontal="center"/>
      <protection locked="0"/>
    </xf>
    <xf numFmtId="0" fontId="1" fillId="4" borderId="1" xfId="1" applyFont="1" applyFill="1" applyBorder="1" applyAlignment="1" applyProtection="1">
      <alignment horizontal="center"/>
      <protection locked="0"/>
    </xf>
    <xf numFmtId="14" fontId="6" fillId="4" borderId="1" xfId="1" applyNumberFormat="1" applyFont="1" applyFill="1" applyBorder="1" applyAlignment="1" applyProtection="1">
      <alignment horizontal="center"/>
      <protection locked="0"/>
    </xf>
    <xf numFmtId="0" fontId="11" fillId="5" borderId="2" xfId="1" applyFont="1" applyFill="1" applyBorder="1" applyAlignment="1" applyProtection="1">
      <alignment horizontal="center" vertical="center"/>
    </xf>
    <xf numFmtId="0" fontId="11" fillId="5" borderId="3" xfId="1" applyFont="1" applyFill="1" applyBorder="1" applyAlignment="1" applyProtection="1">
      <alignment horizontal="center" vertical="center"/>
    </xf>
    <xf numFmtId="0" fontId="14" fillId="6" borderId="5" xfId="1" applyFont="1" applyFill="1" applyBorder="1" applyAlignment="1" applyProtection="1">
      <alignment horizontal="left"/>
    </xf>
    <xf numFmtId="0" fontId="15" fillId="0" borderId="11" xfId="1" applyFont="1" applyBorder="1" applyAlignment="1" applyProtection="1">
      <alignment horizontal="center" vertical="center" wrapText="1"/>
    </xf>
    <xf numFmtId="0" fontId="15" fillId="0" borderId="12" xfId="1" applyFont="1" applyBorder="1" applyAlignment="1" applyProtection="1">
      <alignment horizontal="center" vertical="center" wrapText="1"/>
    </xf>
    <xf numFmtId="0" fontId="15" fillId="0" borderId="13" xfId="1" applyFont="1" applyBorder="1" applyAlignment="1" applyProtection="1">
      <alignment horizontal="center" vertical="center" wrapText="1"/>
    </xf>
    <xf numFmtId="0" fontId="13" fillId="0" borderId="5" xfId="1" applyFont="1" applyBorder="1" applyAlignment="1" applyProtection="1">
      <alignment horizontal="center"/>
    </xf>
    <xf numFmtId="0" fontId="13" fillId="0" borderId="6" xfId="1" applyFont="1" applyBorder="1" applyAlignment="1" applyProtection="1">
      <alignment horizontal="center"/>
    </xf>
    <xf numFmtId="0" fontId="13" fillId="0" borderId="7" xfId="1" applyFont="1" applyBorder="1" applyAlignment="1" applyProtection="1">
      <alignment horizontal="center"/>
    </xf>
    <xf numFmtId="0" fontId="14" fillId="0" borderId="9" xfId="1" applyFont="1" applyBorder="1" applyAlignment="1" applyProtection="1">
      <alignment horizontal="left"/>
    </xf>
    <xf numFmtId="0" fontId="14" fillId="6" borderId="6" xfId="1" applyFont="1" applyFill="1" applyBorder="1" applyAlignment="1" applyProtection="1">
      <alignment horizontal="left"/>
    </xf>
    <xf numFmtId="0" fontId="14" fillId="6" borderId="7" xfId="1" applyFont="1" applyFill="1" applyBorder="1" applyAlignment="1" applyProtection="1">
      <alignment horizontal="left"/>
    </xf>
    <xf numFmtId="0" fontId="13" fillId="0" borderId="9" xfId="1" applyFont="1" applyBorder="1" applyAlignment="1" applyProtection="1">
      <alignment horizontal="center"/>
    </xf>
    <xf numFmtId="0" fontId="6" fillId="0" borderId="6" xfId="2" applyFont="1" applyBorder="1" applyAlignment="1" applyProtection="1">
      <alignment horizontal="center"/>
    </xf>
    <xf numFmtId="0" fontId="6" fillId="0" borderId="7" xfId="2" applyFont="1" applyBorder="1" applyAlignment="1" applyProtection="1">
      <alignment horizontal="center"/>
    </xf>
    <xf numFmtId="0" fontId="16" fillId="5" borderId="14" xfId="1" applyFont="1" applyFill="1" applyBorder="1" applyAlignment="1" applyProtection="1">
      <alignment horizontal="center" vertical="center" wrapText="1"/>
      <protection locked="0"/>
    </xf>
    <xf numFmtId="0" fontId="16" fillId="5" borderId="15" xfId="1" applyFont="1" applyFill="1" applyBorder="1" applyAlignment="1" applyProtection="1">
      <alignment horizontal="center" vertical="center" wrapText="1"/>
      <protection locked="0"/>
    </xf>
    <xf numFmtId="0" fontId="16" fillId="5" borderId="16" xfId="1" applyFont="1" applyFill="1" applyBorder="1" applyAlignment="1" applyProtection="1">
      <alignment horizontal="center" vertical="center" wrapText="1"/>
      <protection locked="0"/>
    </xf>
    <xf numFmtId="0" fontId="16" fillId="5" borderId="17" xfId="1" applyFont="1" applyFill="1" applyBorder="1" applyAlignment="1" applyProtection="1">
      <alignment horizontal="center" vertical="center" wrapText="1"/>
      <protection locked="0"/>
    </xf>
    <xf numFmtId="0" fontId="16" fillId="5" borderId="1" xfId="1" applyFont="1" applyFill="1" applyBorder="1" applyAlignment="1" applyProtection="1">
      <alignment horizontal="center" vertical="center" wrapText="1"/>
      <protection locked="0"/>
    </xf>
    <xf numFmtId="0" fontId="16" fillId="5" borderId="18" xfId="1" applyFont="1" applyFill="1" applyBorder="1" applyAlignment="1" applyProtection="1">
      <alignment horizontal="center" vertical="center" wrapText="1"/>
      <protection locked="0"/>
    </xf>
    <xf numFmtId="0" fontId="13" fillId="0" borderId="5" xfId="1" quotePrefix="1" applyFont="1" applyBorder="1" applyAlignment="1" applyProtection="1">
      <alignment horizontal="center"/>
    </xf>
    <xf numFmtId="0" fontId="14" fillId="6" borderId="19" xfId="1" applyFont="1" applyFill="1" applyBorder="1" applyAlignment="1" applyProtection="1">
      <alignment horizontal="left" vertical="center" wrapText="1"/>
    </xf>
    <xf numFmtId="0" fontId="6" fillId="0" borderId="15" xfId="2" applyFont="1" applyBorder="1" applyAlignment="1" applyProtection="1">
      <alignment horizontal="left" vertical="center" wrapText="1"/>
    </xf>
    <xf numFmtId="0" fontId="6" fillId="0" borderId="22" xfId="2" applyFont="1" applyBorder="1" applyAlignment="1" applyProtection="1">
      <alignment horizontal="left" vertical="center" wrapText="1"/>
    </xf>
    <xf numFmtId="0" fontId="6" fillId="0" borderId="1" xfId="2" applyFont="1" applyBorder="1" applyAlignment="1" applyProtection="1">
      <alignment horizontal="left" vertical="center" wrapText="1"/>
    </xf>
    <xf numFmtId="3" fontId="15" fillId="0" borderId="11" xfId="1" applyNumberFormat="1" applyFont="1" applyFill="1" applyBorder="1" applyAlignment="1" applyProtection="1">
      <alignment horizontal="center" vertical="center" wrapText="1"/>
      <protection locked="0"/>
    </xf>
    <xf numFmtId="3" fontId="15" fillId="0" borderId="13" xfId="1" applyNumberFormat="1" applyFont="1" applyFill="1" applyBorder="1" applyAlignment="1" applyProtection="1">
      <alignment horizontal="center" vertical="center" wrapText="1"/>
      <protection locked="0"/>
    </xf>
    <xf numFmtId="0" fontId="19" fillId="5" borderId="19" xfId="1" applyFont="1" applyFill="1" applyBorder="1" applyAlignment="1" applyProtection="1">
      <alignment horizontal="center" vertical="center" wrapText="1"/>
      <protection locked="0"/>
    </xf>
    <xf numFmtId="0" fontId="19" fillId="5" borderId="15" xfId="1" applyFont="1" applyFill="1" applyBorder="1" applyAlignment="1" applyProtection="1">
      <alignment horizontal="center" vertical="center" wrapText="1"/>
      <protection locked="0"/>
    </xf>
    <xf numFmtId="0" fontId="19" fillId="5" borderId="16" xfId="1" applyFont="1" applyFill="1" applyBorder="1" applyAlignment="1" applyProtection="1">
      <alignment horizontal="center" vertical="center" wrapText="1"/>
      <protection locked="0"/>
    </xf>
    <xf numFmtId="0" fontId="19" fillId="5" borderId="22" xfId="1" applyFont="1" applyFill="1" applyBorder="1" applyAlignment="1" applyProtection="1">
      <alignment horizontal="center" vertical="center" wrapText="1"/>
      <protection locked="0"/>
    </xf>
    <xf numFmtId="0" fontId="19" fillId="5" borderId="1" xfId="1" applyFont="1" applyFill="1" applyBorder="1" applyAlignment="1" applyProtection="1">
      <alignment horizontal="center" vertical="center" wrapText="1"/>
      <protection locked="0"/>
    </xf>
    <xf numFmtId="0" fontId="19" fillId="5" borderId="18" xfId="1" applyFont="1" applyFill="1" applyBorder="1" applyAlignment="1" applyProtection="1">
      <alignment horizontal="center" vertical="center" wrapText="1"/>
      <protection locked="0"/>
    </xf>
    <xf numFmtId="0" fontId="13" fillId="0" borderId="14" xfId="1" applyFont="1" applyBorder="1" applyAlignment="1" applyProtection="1">
      <alignment horizontal="center" vertical="center" wrapText="1"/>
    </xf>
    <xf numFmtId="0" fontId="13" fillId="0" borderId="15" xfId="1" applyFont="1" applyBorder="1" applyAlignment="1" applyProtection="1">
      <alignment horizontal="center" vertical="center" wrapText="1"/>
    </xf>
    <xf numFmtId="0" fontId="13" fillId="0" borderId="21" xfId="1" applyFont="1" applyBorder="1" applyAlignment="1" applyProtection="1">
      <alignment horizontal="center" vertical="center" wrapText="1"/>
    </xf>
    <xf numFmtId="0" fontId="13" fillId="0" borderId="17" xfId="1" applyFont="1" applyBorder="1" applyAlignment="1" applyProtection="1">
      <alignment horizontal="center" vertical="center" wrapText="1"/>
    </xf>
    <xf numFmtId="0" fontId="13" fillId="0" borderId="1" xfId="1" applyFont="1" applyBorder="1" applyAlignment="1" applyProtection="1">
      <alignment horizontal="center" vertical="center" wrapText="1"/>
    </xf>
    <xf numFmtId="0" fontId="13" fillId="0" borderId="23" xfId="1" applyFont="1" applyBorder="1" applyAlignment="1" applyProtection="1">
      <alignment horizontal="center" vertical="center" wrapText="1"/>
    </xf>
    <xf numFmtId="3" fontId="13" fillId="0" borderId="11" xfId="1" applyNumberFormat="1" applyFont="1" applyBorder="1" applyAlignment="1" applyProtection="1">
      <alignment horizontal="center" vertical="center"/>
    </xf>
    <xf numFmtId="3" fontId="13" fillId="0" borderId="13" xfId="1" applyNumberFormat="1" applyFont="1" applyBorder="1" applyAlignment="1" applyProtection="1">
      <alignment horizontal="center" vertical="center"/>
    </xf>
    <xf numFmtId="0" fontId="13" fillId="0" borderId="14" xfId="1" applyFont="1" applyBorder="1" applyAlignment="1" applyProtection="1">
      <alignment horizontal="center"/>
    </xf>
    <xf numFmtId="0" fontId="13" fillId="0" borderId="15" xfId="1" applyFont="1" applyBorder="1" applyAlignment="1" applyProtection="1">
      <alignment horizontal="center"/>
    </xf>
    <xf numFmtId="0" fontId="13" fillId="0" borderId="21" xfId="1" applyFont="1" applyBorder="1" applyAlignment="1" applyProtection="1">
      <alignment horizontal="center"/>
    </xf>
    <xf numFmtId="0" fontId="13" fillId="0" borderId="1" xfId="1" applyFont="1" applyBorder="1" applyAlignment="1" applyProtection="1">
      <alignment horizontal="center"/>
    </xf>
    <xf numFmtId="0" fontId="13" fillId="0" borderId="23" xfId="1" applyFont="1" applyBorder="1" applyAlignment="1" applyProtection="1">
      <alignment horizontal="center"/>
    </xf>
    <xf numFmtId="0" fontId="15" fillId="0" borderId="31" xfId="1" applyFont="1" applyBorder="1" applyAlignment="1" applyProtection="1">
      <alignment horizontal="center"/>
    </xf>
    <xf numFmtId="0" fontId="15" fillId="0" borderId="32" xfId="1" applyFont="1" applyBorder="1" applyAlignment="1" applyProtection="1">
      <alignment horizontal="center"/>
    </xf>
    <xf numFmtId="0" fontId="15" fillId="0" borderId="33" xfId="1" applyFont="1" applyBorder="1" applyAlignment="1" applyProtection="1">
      <alignment horizontal="center"/>
    </xf>
    <xf numFmtId="0" fontId="13" fillId="0" borderId="31" xfId="1" applyFont="1" applyFill="1" applyBorder="1" applyAlignment="1" applyProtection="1">
      <alignment horizontal="center"/>
    </xf>
    <xf numFmtId="0" fontId="13" fillId="0" borderId="33" xfId="1" applyFont="1" applyFill="1" applyBorder="1" applyAlignment="1" applyProtection="1">
      <alignment horizontal="center"/>
    </xf>
    <xf numFmtId="0" fontId="17" fillId="0" borderId="9" xfId="1" applyFont="1" applyBorder="1" applyAlignment="1" applyProtection="1">
      <alignment horizontal="left"/>
    </xf>
    <xf numFmtId="0" fontId="17" fillId="0" borderId="6" xfId="1" applyFont="1" applyBorder="1" applyAlignment="1" applyProtection="1">
      <alignment horizontal="left"/>
    </xf>
    <xf numFmtId="0" fontId="17" fillId="0" borderId="7" xfId="1" applyFont="1" applyBorder="1" applyAlignment="1" applyProtection="1">
      <alignment horizontal="left"/>
    </xf>
    <xf numFmtId="0" fontId="13" fillId="0" borderId="9" xfId="1" applyFont="1" applyFill="1" applyBorder="1" applyAlignment="1" applyProtection="1">
      <alignment horizontal="center"/>
      <protection locked="0"/>
    </xf>
    <xf numFmtId="0" fontId="13" fillId="0" borderId="7" xfId="1" applyFont="1" applyFill="1" applyBorder="1" applyAlignment="1" applyProtection="1">
      <alignment horizontal="center"/>
      <protection locked="0"/>
    </xf>
    <xf numFmtId="0" fontId="15" fillId="0" borderId="9" xfId="1" applyFont="1" applyBorder="1" applyAlignment="1" applyProtection="1">
      <alignment horizontal="left"/>
    </xf>
    <xf numFmtId="0" fontId="15" fillId="0" borderId="6" xfId="1" applyFont="1" applyBorder="1" applyAlignment="1" applyProtection="1">
      <alignment horizontal="left"/>
    </xf>
    <xf numFmtId="0" fontId="15" fillId="0" borderId="7" xfId="1" applyFont="1" applyBorder="1" applyAlignment="1" applyProtection="1">
      <alignment horizontal="left"/>
    </xf>
    <xf numFmtId="0" fontId="13" fillId="0" borderId="9" xfId="1" applyFont="1" applyFill="1" applyBorder="1" applyAlignment="1" applyProtection="1">
      <alignment horizontal="center"/>
    </xf>
    <xf numFmtId="0" fontId="13" fillId="0" borderId="7" xfId="1" applyFont="1" applyFill="1" applyBorder="1" applyAlignment="1" applyProtection="1">
      <alignment horizontal="center"/>
    </xf>
    <xf numFmtId="0" fontId="17" fillId="0" borderId="9" xfId="1" applyFont="1" applyBorder="1" applyAlignment="1" applyProtection="1">
      <alignment horizontal="center"/>
    </xf>
    <xf numFmtId="0" fontId="17" fillId="0" borderId="6" xfId="1" applyFont="1" applyBorder="1" applyAlignment="1" applyProtection="1">
      <alignment horizontal="center"/>
    </xf>
    <xf numFmtId="0" fontId="17" fillId="0" borderId="7" xfId="1" applyFont="1" applyBorder="1" applyAlignment="1" applyProtection="1">
      <alignment horizontal="center"/>
    </xf>
    <xf numFmtId="0" fontId="23" fillId="5" borderId="39" xfId="2" applyFont="1" applyFill="1" applyBorder="1" applyAlignment="1" applyProtection="1">
      <alignment horizontal="center" vertical="center" wrapText="1"/>
    </xf>
    <xf numFmtId="0" fontId="23" fillId="5" borderId="42" xfId="2" applyFont="1" applyFill="1" applyBorder="1" applyAlignment="1" applyProtection="1">
      <alignment horizontal="center" vertical="center" wrapText="1"/>
    </xf>
    <xf numFmtId="0" fontId="23" fillId="5" borderId="45" xfId="2" applyFont="1" applyFill="1" applyBorder="1" applyAlignment="1" applyProtection="1">
      <alignment horizontal="center" vertical="center" wrapText="1"/>
    </xf>
    <xf numFmtId="0" fontId="23" fillId="5" borderId="40" xfId="2" applyFont="1" applyFill="1" applyBorder="1" applyAlignment="1" applyProtection="1">
      <alignment horizontal="center" vertical="center" wrapText="1"/>
    </xf>
    <xf numFmtId="0" fontId="23" fillId="5" borderId="43" xfId="2" applyFont="1" applyFill="1" applyBorder="1" applyAlignment="1" applyProtection="1">
      <alignment horizontal="center" vertical="center" wrapText="1"/>
    </xf>
    <xf numFmtId="0" fontId="23" fillId="5" borderId="46" xfId="2" applyFont="1" applyFill="1" applyBorder="1" applyAlignment="1" applyProtection="1">
      <alignment horizontal="center" vertical="center" wrapText="1"/>
    </xf>
    <xf numFmtId="0" fontId="15" fillId="4" borderId="1" xfId="2" applyFont="1" applyFill="1" applyBorder="1" applyAlignment="1" applyProtection="1">
      <alignment horizontal="center"/>
      <protection locked="0"/>
    </xf>
    <xf numFmtId="14" fontId="15" fillId="4" borderId="1" xfId="2" applyNumberFormat="1" applyFont="1" applyFill="1" applyBorder="1" applyAlignment="1" applyProtection="1">
      <alignment horizontal="center"/>
      <protection locked="0"/>
    </xf>
    <xf numFmtId="0" fontId="23" fillId="5" borderId="41" xfId="2" applyFont="1" applyFill="1" applyBorder="1" applyAlignment="1" applyProtection="1">
      <alignment horizontal="center" vertical="center" wrapText="1"/>
    </xf>
    <xf numFmtId="0" fontId="23" fillId="5" borderId="44" xfId="2" applyFont="1" applyFill="1" applyBorder="1" applyAlignment="1" applyProtection="1">
      <alignment horizontal="center" vertical="center" wrapText="1"/>
    </xf>
    <xf numFmtId="0" fontId="23" fillId="5" borderId="47" xfId="2" applyFont="1" applyFill="1" applyBorder="1" applyAlignment="1" applyProtection="1">
      <alignment horizontal="center" vertical="center" wrapText="1"/>
    </xf>
    <xf numFmtId="0" fontId="15" fillId="0" borderId="48" xfId="2" applyFont="1" applyFill="1" applyBorder="1" applyAlignment="1" applyProtection="1">
      <alignment horizontal="center" vertical="center" wrapText="1"/>
    </xf>
    <xf numFmtId="0" fontId="15" fillId="0" borderId="51" xfId="2" applyFont="1" applyFill="1" applyBorder="1" applyAlignment="1" applyProtection="1">
      <alignment horizontal="center" vertical="center" wrapText="1"/>
    </xf>
    <xf numFmtId="0" fontId="15" fillId="0" borderId="57" xfId="2" applyFont="1" applyBorder="1" applyAlignment="1" applyProtection="1">
      <alignment horizontal="center" vertical="center" wrapText="1"/>
    </xf>
    <xf numFmtId="0" fontId="15" fillId="0" borderId="36" xfId="2" applyFont="1" applyBorder="1" applyAlignment="1" applyProtection="1">
      <alignment horizontal="center" vertical="center" wrapText="1"/>
    </xf>
    <xf numFmtId="3" fontId="15" fillId="0" borderId="57" xfId="2" applyNumberFormat="1" applyFont="1" applyBorder="1" applyAlignment="1" applyProtection="1">
      <alignment horizontal="center" vertical="center" wrapText="1"/>
      <protection locked="0"/>
    </xf>
    <xf numFmtId="0" fontId="15" fillId="0" borderId="36" xfId="2" applyFont="1" applyBorder="1" applyAlignment="1" applyProtection="1">
      <alignment horizontal="center" vertical="center" wrapText="1"/>
      <protection locked="0"/>
    </xf>
    <xf numFmtId="3" fontId="15" fillId="0" borderId="58" xfId="2" applyNumberFormat="1" applyFont="1" applyBorder="1" applyAlignment="1" applyProtection="1">
      <alignment horizontal="center" vertical="center" wrapText="1"/>
      <protection locked="0"/>
    </xf>
    <xf numFmtId="3" fontId="15" fillId="0" borderId="37" xfId="2" applyNumberFormat="1" applyFont="1" applyBorder="1" applyAlignment="1" applyProtection="1">
      <alignment horizontal="center" vertical="center" wrapText="1"/>
      <protection locked="0"/>
    </xf>
    <xf numFmtId="0" fontId="23" fillId="5" borderId="59" xfId="2" applyFont="1" applyFill="1" applyBorder="1" applyAlignment="1" applyProtection="1">
      <alignment horizontal="center" vertical="center" wrapText="1"/>
    </xf>
    <xf numFmtId="0" fontId="23" fillId="5" borderId="62" xfId="2" applyFont="1" applyFill="1" applyBorder="1" applyAlignment="1" applyProtection="1">
      <alignment horizontal="center" vertical="center" wrapText="1"/>
    </xf>
    <xf numFmtId="0" fontId="23" fillId="5" borderId="60" xfId="2" applyFont="1" applyFill="1" applyBorder="1" applyAlignment="1" applyProtection="1">
      <alignment horizontal="center" vertical="center" wrapText="1"/>
    </xf>
    <xf numFmtId="0" fontId="23" fillId="5" borderId="63" xfId="2" applyFont="1" applyFill="1" applyBorder="1" applyAlignment="1" applyProtection="1">
      <alignment horizontal="center" vertical="center" wrapText="1"/>
    </xf>
    <xf numFmtId="0" fontId="23" fillId="5" borderId="14" xfId="2" applyFont="1" applyFill="1" applyBorder="1" applyAlignment="1" applyProtection="1">
      <alignment horizontal="center"/>
    </xf>
    <xf numFmtId="0" fontId="23" fillId="5" borderId="15" xfId="2" applyFont="1" applyFill="1" applyBorder="1" applyAlignment="1" applyProtection="1">
      <alignment horizontal="center"/>
    </xf>
    <xf numFmtId="0" fontId="23" fillId="5" borderId="21" xfId="2" applyFont="1" applyFill="1" applyBorder="1" applyAlignment="1" applyProtection="1">
      <alignment horizontal="center"/>
    </xf>
  </cellXfs>
  <cellStyles count="7">
    <cellStyle name="Millares" xfId="4" builtinId="3"/>
    <cellStyle name="Millares 2 3" xfId="3"/>
    <cellStyle name="Normal" xfId="0" builtinId="0"/>
    <cellStyle name="Normal 2" xfId="6"/>
    <cellStyle name="Normal 2 3" xfId="2"/>
    <cellStyle name="Normal 3" xfId="5"/>
    <cellStyle name="Normal_HONST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3</xdr:col>
      <xdr:colOff>533400</xdr:colOff>
      <xdr:row>3</xdr:row>
      <xdr:rowOff>19050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xmlns="" xmlns:a14="http://schemas.microsoft.com/office/drawing/2010/main" xmlns:mc="http://schemas.openxmlformats.org/markup-compatibility/2006" id="{228816AF-2E37-4F6C-BBD4-24FB59E4422F}"/>
            </a:ext>
          </a:extLst>
        </xdr:cNvPr>
        <xdr:cNvSpPr/>
      </xdr:nvSpPr>
      <xdr:spPr bwMode="auto">
        <a:xfrm>
          <a:off x="0" y="38100"/>
          <a:ext cx="249555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533400</xdr:colOff>
      <xdr:row>2</xdr:row>
      <xdr:rowOff>219075</xdr:rowOff>
    </xdr:to>
    <xdr:pic>
      <xdr:nvPicPr>
        <xdr:cNvPr id="3" name="Objec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9555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0.92\Compartida\Impuestos\Dropbox\Finanzas%20Compartido\Informaci&#243;n%20para%20Financieras\Honda%20de%20Mexico\2018\08.2018\Copia%20de%20EF%20Planta%20Honda%20Andrade%20Zargoza%2031.08.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INA 1"/>
      <sheetName val="PAGINA 2 Y 3"/>
      <sheetName val="resumen de gastos "/>
      <sheetName val="VENTA DE UNIDADE"/>
      <sheetName val="PAGINA 4"/>
      <sheetName val="PAGINA.."/>
      <sheetName val="RESUMEN DE VTA UNIDADES AGOSTO"/>
      <sheetName val="DERMINACION DE MARGENES"/>
      <sheetName val="balanzas acumuladas"/>
      <sheetName val="inventario unidades de agosto"/>
      <sheetName val="GASTOS DE REFACCIONES"/>
      <sheetName val="GASTOS SEMINUEVOS"/>
      <sheetName val="GASTOS HYP"/>
      <sheetName val="GASTOS DE SERVICIOS"/>
      <sheetName val="GASTOS DE NUEVOS Y OTROS"/>
      <sheetName val="respaldo"/>
      <sheetName val="VENTA DE AUTOS NUEVOS ABRIL "/>
      <sheetName val="Hoja2"/>
      <sheetName val="Hoja1"/>
      <sheetName val="austes a diciembre"/>
      <sheetName val="ingre post ventas 2018"/>
      <sheetName val="ventas unidades 31.01.2018"/>
      <sheetName val="distribucion gastos 31.01.2018"/>
    </sheetNames>
    <sheetDataSet>
      <sheetData sheetId="0"/>
      <sheetData sheetId="1">
        <row r="3">
          <cell r="C3">
            <v>10161</v>
          </cell>
          <cell r="D3">
            <v>0</v>
          </cell>
          <cell r="G3">
            <v>10161</v>
          </cell>
        </row>
      </sheetData>
      <sheetData sheetId="2"/>
      <sheetData sheetId="3"/>
      <sheetData sheetId="4"/>
      <sheetData sheetId="5">
        <row r="77">
          <cell r="C77">
            <v>514346.04000000004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tabSelected="1" topLeftCell="A51" zoomScaleNormal="100" workbookViewId="0">
      <selection activeCell="I69" sqref="I69"/>
    </sheetView>
  </sheetViews>
  <sheetFormatPr baseColWidth="10" defaultRowHeight="15" x14ac:dyDescent="0.25"/>
  <sheetData>
    <row r="1" spans="1:14" x14ac:dyDescent="0.25">
      <c r="A1" s="310" t="s">
        <v>0</v>
      </c>
      <c r="B1" s="310"/>
      <c r="C1" s="310"/>
      <c r="D1" s="310"/>
      <c r="E1" s="310"/>
      <c r="F1" s="310"/>
      <c r="G1" s="310"/>
      <c r="H1" s="310"/>
      <c r="I1" s="310"/>
      <c r="J1" s="310"/>
      <c r="K1" s="311" t="s">
        <v>1</v>
      </c>
      <c r="L1" s="311"/>
      <c r="M1" s="311"/>
      <c r="N1" s="1" t="s">
        <v>2</v>
      </c>
    </row>
    <row r="2" spans="1:14" x14ac:dyDescent="0.25">
      <c r="A2" s="2" t="s">
        <v>3</v>
      </c>
      <c r="B2" s="3"/>
      <c r="C2" s="3"/>
      <c r="D2" s="3"/>
      <c r="E2" s="4"/>
      <c r="F2" s="4"/>
      <c r="G2" s="4"/>
      <c r="H2" s="4"/>
      <c r="I2" s="4"/>
      <c r="J2" s="4"/>
      <c r="K2" s="5"/>
      <c r="L2" s="5"/>
      <c r="M2" s="5"/>
      <c r="N2" s="5"/>
    </row>
    <row r="3" spans="1:14" x14ac:dyDescent="0.25">
      <c r="A3" s="6"/>
      <c r="B3" s="3"/>
      <c r="C3" s="3"/>
      <c r="D3" s="3"/>
      <c r="E3" s="5"/>
      <c r="F3" s="4"/>
      <c r="G3" s="7"/>
      <c r="H3" s="5"/>
      <c r="I3" s="5"/>
      <c r="J3" s="5"/>
      <c r="K3" s="5"/>
      <c r="L3" s="5"/>
      <c r="M3" s="5"/>
      <c r="N3" s="5"/>
    </row>
    <row r="4" spans="1:14" ht="20.25" x14ac:dyDescent="0.3">
      <c r="A4" s="312" t="s">
        <v>4</v>
      </c>
      <c r="B4" s="312"/>
      <c r="C4" s="3"/>
      <c r="D4" s="3"/>
      <c r="E4" s="8"/>
      <c r="F4" s="313" t="s">
        <v>5</v>
      </c>
      <c r="G4" s="313"/>
      <c r="H4" s="313"/>
      <c r="I4" s="5"/>
      <c r="J4" s="9" t="s">
        <v>6</v>
      </c>
      <c r="K4" s="8"/>
      <c r="L4" s="5"/>
      <c r="M4" s="314">
        <v>10161</v>
      </c>
      <c r="N4" s="314"/>
    </row>
    <row r="5" spans="1:14" x14ac:dyDescent="0.25">
      <c r="A5" s="10"/>
      <c r="B5" s="3"/>
      <c r="C5" s="3"/>
      <c r="D5" s="3"/>
      <c r="E5" s="8"/>
      <c r="F5" s="11"/>
      <c r="G5" s="12"/>
      <c r="H5" s="11"/>
      <c r="I5" s="5"/>
      <c r="J5" s="9" t="s">
        <v>7</v>
      </c>
      <c r="K5" s="13"/>
      <c r="L5" s="314"/>
      <c r="M5" s="314"/>
      <c r="N5" s="314"/>
    </row>
    <row r="6" spans="1:14" x14ac:dyDescent="0.25">
      <c r="A6" s="14" t="s">
        <v>8</v>
      </c>
      <c r="B6" s="14"/>
      <c r="C6" s="14"/>
      <c r="D6" s="14"/>
      <c r="E6" s="14"/>
      <c r="F6" s="14" t="s">
        <v>9</v>
      </c>
      <c r="G6" s="7"/>
      <c r="H6" s="14"/>
      <c r="I6" s="14" t="s">
        <v>10</v>
      </c>
      <c r="J6" s="14"/>
      <c r="K6" s="14"/>
      <c r="L6" s="8"/>
      <c r="M6" s="14"/>
      <c r="N6" s="14" t="s">
        <v>11</v>
      </c>
    </row>
    <row r="7" spans="1:14" x14ac:dyDescent="0.25">
      <c r="A7" s="321">
        <v>10161</v>
      </c>
      <c r="B7" s="321"/>
      <c r="C7" s="321"/>
      <c r="D7" s="15"/>
      <c r="E7" s="322" t="s">
        <v>12</v>
      </c>
      <c r="F7" s="321"/>
      <c r="G7" s="7"/>
      <c r="H7" s="9"/>
      <c r="I7" s="322" t="s">
        <v>13</v>
      </c>
      <c r="J7" s="321"/>
      <c r="K7" s="321"/>
      <c r="L7" s="8"/>
      <c r="M7" s="9"/>
      <c r="N7" s="16">
        <v>9210</v>
      </c>
    </row>
    <row r="8" spans="1:14" x14ac:dyDescent="0.25">
      <c r="A8" s="9" t="s">
        <v>14</v>
      </c>
      <c r="B8" s="9"/>
      <c r="C8" s="9"/>
      <c r="D8" s="9"/>
      <c r="E8" s="323">
        <v>43344</v>
      </c>
      <c r="F8" s="321"/>
      <c r="G8" s="17"/>
      <c r="H8" s="8"/>
      <c r="I8" s="9" t="s">
        <v>15</v>
      </c>
      <c r="J8" s="323">
        <v>43373</v>
      </c>
      <c r="K8" s="321"/>
      <c r="L8" s="321"/>
      <c r="M8" s="321"/>
      <c r="N8" s="9"/>
    </row>
    <row r="9" spans="1:14" ht="15.75" thickBot="1" x14ac:dyDescent="0.3">
      <c r="A9" s="8"/>
      <c r="B9" s="8"/>
      <c r="C9" s="8"/>
      <c r="D9" s="8"/>
      <c r="E9" s="8"/>
      <c r="F9" s="8"/>
      <c r="G9" s="7"/>
      <c r="H9" s="8"/>
      <c r="I9" s="8"/>
      <c r="J9" s="8"/>
      <c r="K9" s="8"/>
      <c r="L9" s="8"/>
      <c r="M9" s="8"/>
      <c r="N9" s="8"/>
    </row>
    <row r="10" spans="1:14" x14ac:dyDescent="0.25">
      <c r="A10" s="324" t="s">
        <v>16</v>
      </c>
      <c r="B10" s="325"/>
      <c r="C10" s="325"/>
      <c r="D10" s="325"/>
      <c r="E10" s="18" t="s">
        <v>17</v>
      </c>
      <c r="F10" s="19" t="s">
        <v>18</v>
      </c>
      <c r="G10" s="18" t="s">
        <v>19</v>
      </c>
      <c r="H10" s="325" t="s">
        <v>20</v>
      </c>
      <c r="I10" s="325"/>
      <c r="J10" s="325"/>
      <c r="K10" s="325"/>
      <c r="L10" s="325"/>
      <c r="M10" s="18" t="s">
        <v>17</v>
      </c>
      <c r="N10" s="20" t="s">
        <v>18</v>
      </c>
    </row>
    <row r="11" spans="1:14" x14ac:dyDescent="0.25">
      <c r="A11" s="315" t="s">
        <v>21</v>
      </c>
      <c r="B11" s="316"/>
      <c r="C11" s="316"/>
      <c r="D11" s="317"/>
      <c r="E11" s="21">
        <v>201</v>
      </c>
      <c r="F11" s="22" t="s">
        <v>559</v>
      </c>
      <c r="G11" s="21">
        <v>1</v>
      </c>
      <c r="H11" s="318" t="s">
        <v>22</v>
      </c>
      <c r="I11" s="316"/>
      <c r="J11" s="316"/>
      <c r="K11" s="316"/>
      <c r="L11" s="317"/>
      <c r="M11" s="21">
        <v>300</v>
      </c>
      <c r="N11" s="23" t="s">
        <v>583</v>
      </c>
    </row>
    <row r="12" spans="1:14" x14ac:dyDescent="0.25">
      <c r="A12" s="315" t="s">
        <v>23</v>
      </c>
      <c r="B12" s="319"/>
      <c r="C12" s="319"/>
      <c r="D12" s="320"/>
      <c r="E12" s="21">
        <v>202</v>
      </c>
      <c r="F12" s="22" t="s">
        <v>560</v>
      </c>
      <c r="G12" s="21">
        <v>2</v>
      </c>
      <c r="H12" s="318" t="s">
        <v>24</v>
      </c>
      <c r="I12" s="316"/>
      <c r="J12" s="316"/>
      <c r="K12" s="316"/>
      <c r="L12" s="317"/>
      <c r="M12" s="21">
        <v>320</v>
      </c>
      <c r="N12" s="23">
        <v>0</v>
      </c>
    </row>
    <row r="13" spans="1:14" x14ac:dyDescent="0.25">
      <c r="A13" s="315" t="s">
        <v>25</v>
      </c>
      <c r="B13" s="319"/>
      <c r="C13" s="319"/>
      <c r="D13" s="320"/>
      <c r="E13" s="21">
        <v>205</v>
      </c>
      <c r="F13" s="22">
        <v>0</v>
      </c>
      <c r="G13" s="21">
        <v>3</v>
      </c>
      <c r="H13" s="318" t="s">
        <v>26</v>
      </c>
      <c r="I13" s="316"/>
      <c r="J13" s="316"/>
      <c r="K13" s="316"/>
      <c r="L13" s="317"/>
      <c r="M13" s="21">
        <v>321</v>
      </c>
      <c r="N13" s="23">
        <v>0</v>
      </c>
    </row>
    <row r="14" spans="1:14" x14ac:dyDescent="0.25">
      <c r="A14" s="326" t="s">
        <v>27</v>
      </c>
      <c r="B14" s="319"/>
      <c r="C14" s="319"/>
      <c r="D14" s="320"/>
      <c r="E14" s="24"/>
      <c r="F14" s="22">
        <f>SUM(F11:F13)</f>
        <v>0</v>
      </c>
      <c r="G14" s="21">
        <v>4</v>
      </c>
      <c r="H14" s="318" t="s">
        <v>28</v>
      </c>
      <c r="I14" s="316"/>
      <c r="J14" s="316"/>
      <c r="K14" s="316"/>
      <c r="L14" s="317"/>
      <c r="M14" s="21">
        <v>322</v>
      </c>
      <c r="N14" s="23" t="s">
        <v>584</v>
      </c>
    </row>
    <row r="15" spans="1:14" x14ac:dyDescent="0.25">
      <c r="A15" s="315" t="s">
        <v>29</v>
      </c>
      <c r="B15" s="319"/>
      <c r="C15" s="319"/>
      <c r="D15" s="320"/>
      <c r="E15" s="21">
        <v>210</v>
      </c>
      <c r="F15" s="22" t="s">
        <v>561</v>
      </c>
      <c r="G15" s="21">
        <v>5</v>
      </c>
      <c r="H15" s="318" t="s">
        <v>30</v>
      </c>
      <c r="I15" s="316"/>
      <c r="J15" s="316"/>
      <c r="K15" s="316"/>
      <c r="L15" s="317"/>
      <c r="M15" s="21">
        <v>323</v>
      </c>
      <c r="N15" s="23">
        <v>0</v>
      </c>
    </row>
    <row r="16" spans="1:14" x14ac:dyDescent="0.25">
      <c r="A16" s="315" t="s">
        <v>31</v>
      </c>
      <c r="B16" s="319"/>
      <c r="C16" s="319"/>
      <c r="D16" s="320"/>
      <c r="E16" s="21">
        <v>220</v>
      </c>
      <c r="F16" s="22" t="s">
        <v>562</v>
      </c>
      <c r="G16" s="21">
        <v>6</v>
      </c>
      <c r="H16" s="327" t="s">
        <v>32</v>
      </c>
      <c r="I16" s="318" t="s">
        <v>33</v>
      </c>
      <c r="J16" s="316"/>
      <c r="K16" s="316"/>
      <c r="L16" s="317"/>
      <c r="M16" s="21">
        <v>324</v>
      </c>
      <c r="N16" s="23" t="s">
        <v>585</v>
      </c>
    </row>
    <row r="17" spans="1:14" x14ac:dyDescent="0.25">
      <c r="A17" s="315" t="s">
        <v>34</v>
      </c>
      <c r="B17" s="319"/>
      <c r="C17" s="319"/>
      <c r="D17" s="320"/>
      <c r="E17" s="21">
        <v>221</v>
      </c>
      <c r="F17" s="22" t="s">
        <v>563</v>
      </c>
      <c r="G17" s="21">
        <v>7</v>
      </c>
      <c r="H17" s="328"/>
      <c r="I17" s="318" t="s">
        <v>35</v>
      </c>
      <c r="J17" s="316"/>
      <c r="K17" s="316"/>
      <c r="L17" s="317"/>
      <c r="M17" s="21">
        <v>325</v>
      </c>
      <c r="N17" s="23" t="s">
        <v>589</v>
      </c>
    </row>
    <row r="18" spans="1:14" x14ac:dyDescent="0.25">
      <c r="A18" s="315" t="s">
        <v>36</v>
      </c>
      <c r="B18" s="319"/>
      <c r="C18" s="319"/>
      <c r="D18" s="320"/>
      <c r="E18" s="21">
        <v>222</v>
      </c>
      <c r="F18" s="22" t="s">
        <v>564</v>
      </c>
      <c r="G18" s="21">
        <v>8</v>
      </c>
      <c r="H18" s="328"/>
      <c r="I18" s="318" t="s">
        <v>37</v>
      </c>
      <c r="J18" s="316"/>
      <c r="K18" s="316"/>
      <c r="L18" s="317"/>
      <c r="M18" s="21">
        <v>326</v>
      </c>
      <c r="N18" s="23">
        <v>0</v>
      </c>
    </row>
    <row r="19" spans="1:14" x14ac:dyDescent="0.25">
      <c r="A19" s="315" t="s">
        <v>38</v>
      </c>
      <c r="B19" s="319"/>
      <c r="C19" s="319"/>
      <c r="D19" s="320"/>
      <c r="E19" s="21">
        <v>223</v>
      </c>
      <c r="F19" s="22"/>
      <c r="G19" s="21">
        <v>9</v>
      </c>
      <c r="H19" s="329"/>
      <c r="I19" s="318" t="s">
        <v>39</v>
      </c>
      <c r="J19" s="316"/>
      <c r="K19" s="316"/>
      <c r="L19" s="317"/>
      <c r="M19" s="21">
        <v>328</v>
      </c>
      <c r="N19" s="23" t="s">
        <v>558</v>
      </c>
    </row>
    <row r="20" spans="1:14" x14ac:dyDescent="0.25">
      <c r="A20" s="315" t="s">
        <v>40</v>
      </c>
      <c r="B20" s="319"/>
      <c r="C20" s="319"/>
      <c r="D20" s="320"/>
      <c r="E20" s="21">
        <v>224</v>
      </c>
      <c r="F20" s="22"/>
      <c r="G20" s="21">
        <v>10</v>
      </c>
      <c r="H20" s="318" t="s">
        <v>41</v>
      </c>
      <c r="I20" s="319"/>
      <c r="J20" s="319"/>
      <c r="K20" s="319"/>
      <c r="L20" s="320"/>
      <c r="M20" s="21">
        <v>329</v>
      </c>
      <c r="N20" s="23">
        <v>0</v>
      </c>
    </row>
    <row r="21" spans="1:14" x14ac:dyDescent="0.25">
      <c r="A21" s="315" t="s">
        <v>42</v>
      </c>
      <c r="B21" s="319"/>
      <c r="C21" s="319"/>
      <c r="D21" s="320"/>
      <c r="E21" s="21">
        <v>225</v>
      </c>
      <c r="F21" s="22">
        <v>0</v>
      </c>
      <c r="G21" s="21">
        <v>11</v>
      </c>
      <c r="H21" s="333" t="s">
        <v>43</v>
      </c>
      <c r="I21" s="319"/>
      <c r="J21" s="319"/>
      <c r="K21" s="319"/>
      <c r="L21" s="319"/>
      <c r="M21" s="25"/>
      <c r="N21" s="23">
        <f>SUM(N11:N20)</f>
        <v>0</v>
      </c>
    </row>
    <row r="22" spans="1:14" x14ac:dyDescent="0.25">
      <c r="A22" s="326" t="s">
        <v>44</v>
      </c>
      <c r="B22" s="319"/>
      <c r="C22" s="319"/>
      <c r="D22" s="320"/>
      <c r="E22" s="26"/>
      <c r="F22" s="27">
        <f>SUM(F15:F21)</f>
        <v>0</v>
      </c>
      <c r="G22" s="21">
        <v>12</v>
      </c>
      <c r="H22" s="318" t="s">
        <v>45</v>
      </c>
      <c r="I22" s="319"/>
      <c r="J22" s="319"/>
      <c r="K22" s="319"/>
      <c r="L22" s="320"/>
      <c r="M22" s="21">
        <v>330</v>
      </c>
      <c r="N22" s="23">
        <v>0</v>
      </c>
    </row>
    <row r="23" spans="1:14" x14ac:dyDescent="0.25">
      <c r="A23" s="28" t="s">
        <v>46</v>
      </c>
      <c r="B23" s="29"/>
      <c r="C23" s="30" t="s">
        <v>47</v>
      </c>
      <c r="D23" s="31"/>
      <c r="E23" s="21">
        <v>230</v>
      </c>
      <c r="F23" s="22"/>
      <c r="G23" s="21">
        <v>13</v>
      </c>
      <c r="H23" s="318" t="s">
        <v>48</v>
      </c>
      <c r="I23" s="319"/>
      <c r="J23" s="319"/>
      <c r="K23" s="319"/>
      <c r="L23" s="320"/>
      <c r="M23" s="21">
        <v>331</v>
      </c>
      <c r="N23" s="23">
        <v>0</v>
      </c>
    </row>
    <row r="24" spans="1:14" x14ac:dyDescent="0.25">
      <c r="A24" s="330"/>
      <c r="B24" s="331"/>
      <c r="C24" s="331"/>
      <c r="D24" s="332"/>
      <c r="E24" s="21">
        <v>231</v>
      </c>
      <c r="F24" s="32" t="s">
        <v>565</v>
      </c>
      <c r="G24" s="21">
        <v>14</v>
      </c>
      <c r="H24" s="318" t="s">
        <v>49</v>
      </c>
      <c r="I24" s="319"/>
      <c r="J24" s="319"/>
      <c r="K24" s="319"/>
      <c r="L24" s="320"/>
      <c r="M24" s="21">
        <v>332</v>
      </c>
      <c r="N24" s="23">
        <v>0</v>
      </c>
    </row>
    <row r="25" spans="1:14" x14ac:dyDescent="0.25">
      <c r="A25" s="330"/>
      <c r="B25" s="331"/>
      <c r="C25" s="331"/>
      <c r="D25" s="332"/>
      <c r="E25" s="21"/>
      <c r="F25" s="32" t="s">
        <v>566</v>
      </c>
      <c r="G25" s="21">
        <v>15</v>
      </c>
      <c r="H25" s="318" t="s">
        <v>50</v>
      </c>
      <c r="I25" s="319"/>
      <c r="J25" s="319"/>
      <c r="K25" s="319"/>
      <c r="L25" s="320"/>
      <c r="M25" s="21"/>
      <c r="N25" s="23">
        <v>0</v>
      </c>
    </row>
    <row r="26" spans="1:14" x14ac:dyDescent="0.25">
      <c r="A26" s="330" t="s">
        <v>51</v>
      </c>
      <c r="B26" s="331"/>
      <c r="C26" s="331"/>
      <c r="D26" s="332"/>
      <c r="E26" s="21"/>
      <c r="F26" s="32" t="s">
        <v>567</v>
      </c>
      <c r="G26" s="21">
        <v>16</v>
      </c>
      <c r="H26" s="336" t="s">
        <v>52</v>
      </c>
      <c r="I26" s="337"/>
      <c r="J26" s="337"/>
      <c r="K26" s="337"/>
      <c r="L26" s="338"/>
      <c r="M26" s="21">
        <v>333</v>
      </c>
      <c r="N26" s="23" t="s">
        <v>586</v>
      </c>
    </row>
    <row r="27" spans="1:14" x14ac:dyDescent="0.25">
      <c r="A27" s="28" t="s">
        <v>53</v>
      </c>
      <c r="B27" s="29"/>
      <c r="C27" s="30" t="s">
        <v>54</v>
      </c>
      <c r="D27" s="31"/>
      <c r="E27" s="33"/>
      <c r="F27" s="34" t="s">
        <v>568</v>
      </c>
      <c r="G27" s="21">
        <v>17</v>
      </c>
      <c r="H27" s="336" t="s">
        <v>55</v>
      </c>
      <c r="I27" s="337"/>
      <c r="J27" s="337"/>
      <c r="K27" s="337"/>
      <c r="L27" s="338"/>
      <c r="M27" s="21">
        <v>334</v>
      </c>
      <c r="N27" s="23">
        <v>0</v>
      </c>
    </row>
    <row r="28" spans="1:14" x14ac:dyDescent="0.25">
      <c r="A28" s="28" t="s">
        <v>56</v>
      </c>
      <c r="B28" s="29"/>
      <c r="C28" s="30" t="s">
        <v>54</v>
      </c>
      <c r="D28" s="31"/>
      <c r="E28" s="33"/>
      <c r="F28" s="34" t="s">
        <v>569</v>
      </c>
      <c r="G28" s="21">
        <v>18</v>
      </c>
      <c r="H28" s="336" t="s">
        <v>57</v>
      </c>
      <c r="I28" s="337"/>
      <c r="J28" s="337"/>
      <c r="K28" s="337"/>
      <c r="L28" s="338"/>
      <c r="M28" s="21">
        <v>335</v>
      </c>
      <c r="N28" s="23">
        <v>0</v>
      </c>
    </row>
    <row r="29" spans="1:14" x14ac:dyDescent="0.25">
      <c r="A29" s="28" t="s">
        <v>58</v>
      </c>
      <c r="B29" s="29"/>
      <c r="C29" s="29"/>
      <c r="D29" s="31"/>
      <c r="E29" s="21">
        <v>235</v>
      </c>
      <c r="F29" s="22" t="s">
        <v>570</v>
      </c>
      <c r="G29" s="21">
        <v>19</v>
      </c>
      <c r="H29" s="336" t="s">
        <v>59</v>
      </c>
      <c r="I29" s="337"/>
      <c r="J29" s="337"/>
      <c r="K29" s="337"/>
      <c r="L29" s="338"/>
      <c r="M29" s="21">
        <v>336</v>
      </c>
      <c r="N29" s="23">
        <v>0</v>
      </c>
    </row>
    <row r="30" spans="1:14" x14ac:dyDescent="0.25">
      <c r="A30" s="315" t="s">
        <v>60</v>
      </c>
      <c r="B30" s="316"/>
      <c r="C30" s="316"/>
      <c r="D30" s="317"/>
      <c r="E30" s="21">
        <v>240</v>
      </c>
      <c r="F30" s="22" t="s">
        <v>571</v>
      </c>
      <c r="G30" s="21">
        <v>20</v>
      </c>
      <c r="H30" s="336" t="s">
        <v>61</v>
      </c>
      <c r="I30" s="337"/>
      <c r="J30" s="337"/>
      <c r="K30" s="337"/>
      <c r="L30" s="338"/>
      <c r="M30" s="21">
        <v>337</v>
      </c>
      <c r="N30" s="23">
        <v>0</v>
      </c>
    </row>
    <row r="31" spans="1:14" x14ac:dyDescent="0.25">
      <c r="A31" s="315" t="s">
        <v>62</v>
      </c>
      <c r="B31" s="316"/>
      <c r="C31" s="316"/>
      <c r="D31" s="317"/>
      <c r="E31" s="21">
        <v>242</v>
      </c>
      <c r="F31" s="22"/>
      <c r="G31" s="21">
        <v>21</v>
      </c>
      <c r="H31" s="318" t="s">
        <v>63</v>
      </c>
      <c r="I31" s="316"/>
      <c r="J31" s="316"/>
      <c r="K31" s="316"/>
      <c r="L31" s="317"/>
      <c r="M31" s="21">
        <v>338</v>
      </c>
      <c r="N31" s="23">
        <v>0</v>
      </c>
    </row>
    <row r="32" spans="1:14" x14ac:dyDescent="0.25">
      <c r="A32" s="326" t="s">
        <v>64</v>
      </c>
      <c r="B32" s="334"/>
      <c r="C32" s="334"/>
      <c r="D32" s="335"/>
      <c r="E32" s="26"/>
      <c r="F32" s="22">
        <f>SUM(F23:F31)</f>
        <v>0</v>
      </c>
      <c r="G32" s="21">
        <v>22</v>
      </c>
      <c r="H32" s="318" t="s">
        <v>65</v>
      </c>
      <c r="I32" s="319"/>
      <c r="J32" s="319"/>
      <c r="K32" s="319"/>
      <c r="L32" s="320"/>
      <c r="M32" s="21">
        <v>339</v>
      </c>
      <c r="N32" s="23">
        <v>0</v>
      </c>
    </row>
    <row r="33" spans="1:14" x14ac:dyDescent="0.25">
      <c r="A33" s="315" t="s">
        <v>66</v>
      </c>
      <c r="B33" s="316"/>
      <c r="C33" s="316"/>
      <c r="D33" s="317"/>
      <c r="E33" s="21">
        <v>250</v>
      </c>
      <c r="F33" s="22" t="s">
        <v>572</v>
      </c>
      <c r="G33" s="21">
        <v>23</v>
      </c>
      <c r="H33" s="318" t="s">
        <v>67</v>
      </c>
      <c r="I33" s="319"/>
      <c r="J33" s="319"/>
      <c r="K33" s="319"/>
      <c r="L33" s="320"/>
      <c r="M33" s="21">
        <v>340</v>
      </c>
      <c r="N33" s="23">
        <v>0</v>
      </c>
    </row>
    <row r="34" spans="1:14" x14ac:dyDescent="0.25">
      <c r="A34" s="28" t="s">
        <v>68</v>
      </c>
      <c r="B34" s="29"/>
      <c r="C34" s="30" t="s">
        <v>54</v>
      </c>
      <c r="D34" s="31"/>
      <c r="E34" s="35"/>
      <c r="F34" s="22">
        <v>0</v>
      </c>
      <c r="G34" s="21">
        <v>24</v>
      </c>
      <c r="H34" s="318" t="s">
        <v>69</v>
      </c>
      <c r="I34" s="319"/>
      <c r="J34" s="319"/>
      <c r="K34" s="319"/>
      <c r="L34" s="320"/>
      <c r="M34" s="21">
        <v>341</v>
      </c>
      <c r="N34" s="23">
        <v>0</v>
      </c>
    </row>
    <row r="35" spans="1:14" x14ac:dyDescent="0.25">
      <c r="A35" s="315" t="s">
        <v>70</v>
      </c>
      <c r="B35" s="316"/>
      <c r="C35" s="316"/>
      <c r="D35" s="317"/>
      <c r="E35" s="21">
        <v>252</v>
      </c>
      <c r="F35" s="22" t="s">
        <v>573</v>
      </c>
      <c r="G35" s="21">
        <v>25</v>
      </c>
      <c r="H35" s="318" t="s">
        <v>71</v>
      </c>
      <c r="I35" s="319"/>
      <c r="J35" s="319"/>
      <c r="K35" s="319"/>
      <c r="L35" s="320"/>
      <c r="M35" s="21">
        <v>345</v>
      </c>
      <c r="N35" s="23">
        <v>0</v>
      </c>
    </row>
    <row r="36" spans="1:14" x14ac:dyDescent="0.25">
      <c r="A36" s="315" t="s">
        <v>72</v>
      </c>
      <c r="B36" s="319"/>
      <c r="C36" s="319"/>
      <c r="D36" s="320"/>
      <c r="E36" s="21">
        <v>260</v>
      </c>
      <c r="F36" s="22" t="s">
        <v>574</v>
      </c>
      <c r="G36" s="21">
        <v>26</v>
      </c>
      <c r="H36" s="333" t="s">
        <v>73</v>
      </c>
      <c r="I36" s="319"/>
      <c r="J36" s="319"/>
      <c r="K36" s="319"/>
      <c r="L36" s="320"/>
      <c r="M36" s="25"/>
      <c r="N36" s="23">
        <f>SUM(N22:N34)</f>
        <v>0</v>
      </c>
    </row>
    <row r="37" spans="1:14" x14ac:dyDescent="0.25">
      <c r="A37" s="315" t="s">
        <v>74</v>
      </c>
      <c r="B37" s="319"/>
      <c r="C37" s="319"/>
      <c r="D37" s="320"/>
      <c r="E37" s="21">
        <v>261</v>
      </c>
      <c r="F37" s="22" t="s">
        <v>575</v>
      </c>
      <c r="G37" s="21">
        <v>27</v>
      </c>
      <c r="H37" s="333" t="s">
        <v>75</v>
      </c>
      <c r="I37" s="319"/>
      <c r="J37" s="319"/>
      <c r="K37" s="319"/>
      <c r="L37" s="320"/>
      <c r="M37" s="21"/>
      <c r="N37" s="23">
        <f>SUM(N21:N35)</f>
        <v>0</v>
      </c>
    </row>
    <row r="38" spans="1:14" x14ac:dyDescent="0.25">
      <c r="A38" s="315" t="s">
        <v>76</v>
      </c>
      <c r="B38" s="319"/>
      <c r="C38" s="319"/>
      <c r="D38" s="320"/>
      <c r="E38" s="21">
        <v>262</v>
      </c>
      <c r="F38" s="22" t="s">
        <v>576</v>
      </c>
      <c r="G38" s="21">
        <v>28</v>
      </c>
      <c r="H38" s="318" t="s">
        <v>77</v>
      </c>
      <c r="I38" s="319"/>
      <c r="J38" s="319"/>
      <c r="K38" s="319"/>
      <c r="L38" s="320"/>
      <c r="M38" s="21">
        <v>350</v>
      </c>
      <c r="N38" s="23">
        <v>0</v>
      </c>
    </row>
    <row r="39" spans="1:14" x14ac:dyDescent="0.25">
      <c r="A39" s="315" t="s">
        <v>78</v>
      </c>
      <c r="B39" s="319"/>
      <c r="C39" s="319"/>
      <c r="D39" s="320"/>
      <c r="E39" s="21">
        <v>263</v>
      </c>
      <c r="F39" s="22" t="s">
        <v>577</v>
      </c>
      <c r="G39" s="21">
        <v>29</v>
      </c>
      <c r="H39" s="318" t="s">
        <v>79</v>
      </c>
      <c r="I39" s="319"/>
      <c r="J39" s="319"/>
      <c r="K39" s="319"/>
      <c r="L39" s="320"/>
      <c r="M39" s="21">
        <v>353</v>
      </c>
      <c r="N39" s="23">
        <v>0</v>
      </c>
    </row>
    <row r="40" spans="1:14" x14ac:dyDescent="0.25">
      <c r="A40" s="315" t="s">
        <v>80</v>
      </c>
      <c r="B40" s="319"/>
      <c r="C40" s="319"/>
      <c r="D40" s="320"/>
      <c r="E40" s="21">
        <v>264</v>
      </c>
      <c r="F40" s="22">
        <v>0</v>
      </c>
      <c r="G40" s="21">
        <v>30</v>
      </c>
      <c r="H40" s="318" t="s">
        <v>81</v>
      </c>
      <c r="I40" s="319"/>
      <c r="J40" s="319"/>
      <c r="K40" s="319"/>
      <c r="L40" s="320"/>
      <c r="M40" s="21">
        <v>355</v>
      </c>
      <c r="N40" s="23">
        <v>0</v>
      </c>
    </row>
    <row r="41" spans="1:14" x14ac:dyDescent="0.25">
      <c r="A41" s="315" t="s">
        <v>82</v>
      </c>
      <c r="B41" s="319"/>
      <c r="C41" s="319"/>
      <c r="D41" s="320"/>
      <c r="E41" s="21">
        <v>265</v>
      </c>
      <c r="F41" s="22"/>
      <c r="G41" s="21">
        <v>31</v>
      </c>
      <c r="H41" s="333" t="s">
        <v>83</v>
      </c>
      <c r="I41" s="319"/>
      <c r="J41" s="319"/>
      <c r="K41" s="319"/>
      <c r="L41" s="320"/>
      <c r="M41" s="21"/>
      <c r="N41" s="23">
        <f>SUM(N38:N40)</f>
        <v>0</v>
      </c>
    </row>
    <row r="42" spans="1:14" x14ac:dyDescent="0.25">
      <c r="A42" s="315" t="s">
        <v>84</v>
      </c>
      <c r="B42" s="319"/>
      <c r="C42" s="319"/>
      <c r="D42" s="320"/>
      <c r="E42" s="21">
        <v>266</v>
      </c>
      <c r="F42" s="22" t="s">
        <v>578</v>
      </c>
      <c r="G42" s="21">
        <v>32</v>
      </c>
      <c r="H42" s="327" t="s">
        <v>85</v>
      </c>
      <c r="I42" s="36" t="s">
        <v>86</v>
      </c>
      <c r="J42" s="37"/>
      <c r="K42" s="37"/>
      <c r="L42" s="37"/>
      <c r="M42" s="21"/>
      <c r="N42" s="38"/>
    </row>
    <row r="43" spans="1:14" x14ac:dyDescent="0.25">
      <c r="A43" s="315" t="s">
        <v>87</v>
      </c>
      <c r="B43" s="319"/>
      <c r="C43" s="319"/>
      <c r="D43" s="320"/>
      <c r="E43" s="21">
        <v>268</v>
      </c>
      <c r="F43" s="22" t="s">
        <v>579</v>
      </c>
      <c r="G43" s="21">
        <v>33</v>
      </c>
      <c r="H43" s="328"/>
      <c r="I43" s="39"/>
      <c r="J43" s="29"/>
      <c r="K43" s="29"/>
      <c r="L43" s="29"/>
      <c r="M43" s="25"/>
      <c r="N43" s="38"/>
    </row>
    <row r="44" spans="1:14" x14ac:dyDescent="0.25">
      <c r="A44" s="315" t="s">
        <v>88</v>
      </c>
      <c r="B44" s="319"/>
      <c r="C44" s="319"/>
      <c r="D44" s="320"/>
      <c r="E44" s="21">
        <v>269</v>
      </c>
      <c r="F44" s="22">
        <v>0</v>
      </c>
      <c r="G44" s="21">
        <v>34</v>
      </c>
      <c r="H44" s="328"/>
      <c r="I44" s="39"/>
      <c r="J44" s="29"/>
      <c r="K44" s="29"/>
      <c r="L44" s="29"/>
      <c r="M44" s="25"/>
      <c r="N44" s="38"/>
    </row>
    <row r="45" spans="1:14" x14ac:dyDescent="0.25">
      <c r="A45" s="326" t="s">
        <v>89</v>
      </c>
      <c r="B45" s="319"/>
      <c r="C45" s="319"/>
      <c r="D45" s="320"/>
      <c r="E45" s="26"/>
      <c r="F45" s="22">
        <f>SUM(F33:F44)</f>
        <v>0</v>
      </c>
      <c r="G45" s="21">
        <v>35</v>
      </c>
      <c r="H45" s="329"/>
      <c r="I45" s="39" t="s">
        <v>90</v>
      </c>
      <c r="J45" s="29"/>
      <c r="K45" s="29"/>
      <c r="L45" s="29"/>
      <c r="M45" s="25"/>
      <c r="N45" s="38"/>
    </row>
    <row r="46" spans="1:14" x14ac:dyDescent="0.25">
      <c r="A46" s="315" t="s">
        <v>91</v>
      </c>
      <c r="B46" s="319"/>
      <c r="C46" s="319"/>
      <c r="D46" s="320"/>
      <c r="E46" s="21">
        <v>270</v>
      </c>
      <c r="F46" s="22">
        <v>0</v>
      </c>
      <c r="G46" s="21">
        <v>36</v>
      </c>
      <c r="H46" s="339" t="s">
        <v>92</v>
      </c>
      <c r="I46" s="340"/>
      <c r="J46" s="340"/>
      <c r="K46" s="340"/>
      <c r="L46" s="340"/>
      <c r="M46" s="340"/>
      <c r="N46" s="341"/>
    </row>
    <row r="47" spans="1:14" x14ac:dyDescent="0.25">
      <c r="A47" s="315" t="s">
        <v>93</v>
      </c>
      <c r="B47" s="319"/>
      <c r="C47" s="319"/>
      <c r="D47" s="320"/>
      <c r="E47" s="21">
        <v>271</v>
      </c>
      <c r="F47" s="22">
        <v>0</v>
      </c>
      <c r="G47" s="21">
        <v>37</v>
      </c>
      <c r="H47" s="342"/>
      <c r="I47" s="343"/>
      <c r="J47" s="343"/>
      <c r="K47" s="343"/>
      <c r="L47" s="343"/>
      <c r="M47" s="343"/>
      <c r="N47" s="344"/>
    </row>
    <row r="48" spans="1:14" x14ac:dyDescent="0.25">
      <c r="A48" s="315" t="s">
        <v>94</v>
      </c>
      <c r="B48" s="319"/>
      <c r="C48" s="319"/>
      <c r="D48" s="320"/>
      <c r="E48" s="21">
        <v>272</v>
      </c>
      <c r="F48" s="22"/>
      <c r="G48" s="21">
        <v>38</v>
      </c>
      <c r="H48" s="40"/>
      <c r="I48" s="41" t="s">
        <v>95</v>
      </c>
      <c r="J48" s="41"/>
      <c r="K48" s="41"/>
      <c r="L48" s="41"/>
      <c r="M48" s="21">
        <v>360</v>
      </c>
      <c r="N48" s="23" t="s">
        <v>587</v>
      </c>
    </row>
    <row r="49" spans="1:14" x14ac:dyDescent="0.25">
      <c r="A49" s="315" t="s">
        <v>96</v>
      </c>
      <c r="B49" s="319"/>
      <c r="C49" s="319"/>
      <c r="D49" s="320"/>
      <c r="E49" s="21">
        <v>273</v>
      </c>
      <c r="F49" s="22" t="s">
        <v>580</v>
      </c>
      <c r="G49" s="21">
        <v>39</v>
      </c>
      <c r="H49" s="42"/>
      <c r="I49" s="41" t="s">
        <v>97</v>
      </c>
      <c r="J49" s="41"/>
      <c r="K49" s="41"/>
      <c r="L49" s="41"/>
      <c r="M49" s="21">
        <v>361</v>
      </c>
      <c r="N49" s="23"/>
    </row>
    <row r="50" spans="1:14" x14ac:dyDescent="0.25">
      <c r="A50" s="345" t="s">
        <v>98</v>
      </c>
      <c r="B50" s="337"/>
      <c r="C50" s="337"/>
      <c r="D50" s="338"/>
      <c r="E50" s="21">
        <v>274</v>
      </c>
      <c r="F50" s="22" t="s">
        <v>581</v>
      </c>
      <c r="G50" s="21">
        <v>40</v>
      </c>
      <c r="H50" s="42"/>
      <c r="I50" s="41" t="s">
        <v>99</v>
      </c>
      <c r="J50" s="41"/>
      <c r="K50" s="41"/>
      <c r="L50" s="41"/>
      <c r="M50" s="21">
        <v>362</v>
      </c>
      <c r="N50" s="23">
        <v>0</v>
      </c>
    </row>
    <row r="51" spans="1:14" x14ac:dyDescent="0.25">
      <c r="A51" s="345" t="s">
        <v>100</v>
      </c>
      <c r="B51" s="337"/>
      <c r="C51" s="337"/>
      <c r="D51" s="338"/>
      <c r="E51" s="21">
        <v>279</v>
      </c>
      <c r="F51" s="22"/>
      <c r="G51" s="21">
        <v>41</v>
      </c>
      <c r="H51" s="42"/>
      <c r="I51" s="41" t="s">
        <v>101</v>
      </c>
      <c r="J51" s="41"/>
      <c r="K51" s="41"/>
      <c r="L51" s="41"/>
      <c r="M51" s="21">
        <v>370</v>
      </c>
      <c r="N51" s="23">
        <v>0</v>
      </c>
    </row>
    <row r="52" spans="1:14" x14ac:dyDescent="0.25">
      <c r="A52" s="345" t="s">
        <v>102</v>
      </c>
      <c r="B52" s="337"/>
      <c r="C52" s="337"/>
      <c r="D52" s="338"/>
      <c r="E52" s="21">
        <v>275</v>
      </c>
      <c r="F52" s="22" t="s">
        <v>582</v>
      </c>
      <c r="G52" s="21">
        <v>42</v>
      </c>
      <c r="H52" s="42"/>
      <c r="I52" s="41" t="s">
        <v>103</v>
      </c>
      <c r="J52" s="41"/>
      <c r="K52" s="41"/>
      <c r="L52" s="41"/>
      <c r="M52" s="21">
        <v>375</v>
      </c>
      <c r="N52" s="23">
        <v>0</v>
      </c>
    </row>
    <row r="53" spans="1:14" x14ac:dyDescent="0.25">
      <c r="A53" s="315" t="s">
        <v>104</v>
      </c>
      <c r="B53" s="316"/>
      <c r="C53" s="316"/>
      <c r="D53" s="317"/>
      <c r="E53" s="21">
        <v>276</v>
      </c>
      <c r="F53" s="22">
        <v>0</v>
      </c>
      <c r="G53" s="21">
        <v>43</v>
      </c>
      <c r="H53" s="42"/>
      <c r="I53" s="41" t="s">
        <v>105</v>
      </c>
      <c r="J53" s="41"/>
      <c r="K53" s="41"/>
      <c r="L53" s="41"/>
      <c r="M53" s="21">
        <v>376</v>
      </c>
      <c r="N53" s="23" t="s">
        <v>588</v>
      </c>
    </row>
    <row r="54" spans="1:14" x14ac:dyDescent="0.25">
      <c r="A54" s="315" t="s">
        <v>106</v>
      </c>
      <c r="B54" s="319"/>
      <c r="C54" s="319"/>
      <c r="D54" s="320"/>
      <c r="E54" s="21">
        <v>277</v>
      </c>
      <c r="F54" s="22">
        <v>0</v>
      </c>
      <c r="G54" s="21">
        <v>44</v>
      </c>
      <c r="H54" s="43"/>
      <c r="I54" s="41" t="s">
        <v>107</v>
      </c>
      <c r="J54" s="41"/>
      <c r="K54" s="41"/>
      <c r="L54" s="41"/>
      <c r="M54" s="21">
        <v>377</v>
      </c>
      <c r="N54" s="23">
        <v>0</v>
      </c>
    </row>
    <row r="55" spans="1:14" x14ac:dyDescent="0.25">
      <c r="A55" s="315" t="s">
        <v>108</v>
      </c>
      <c r="B55" s="319"/>
      <c r="C55" s="319"/>
      <c r="D55" s="320"/>
      <c r="E55" s="21">
        <v>278</v>
      </c>
      <c r="F55" s="22">
        <v>0</v>
      </c>
      <c r="G55" s="21">
        <v>45</v>
      </c>
      <c r="H55" s="36" t="s">
        <v>109</v>
      </c>
      <c r="I55" s="36"/>
      <c r="J55" s="36"/>
      <c r="K55" s="36"/>
      <c r="L55" s="36"/>
      <c r="M55" s="21"/>
      <c r="N55" s="44">
        <v>0</v>
      </c>
    </row>
    <row r="56" spans="1:14" x14ac:dyDescent="0.25">
      <c r="A56" s="315" t="s">
        <v>110</v>
      </c>
      <c r="B56" s="319"/>
      <c r="C56" s="319"/>
      <c r="D56" s="320"/>
      <c r="E56" s="21">
        <v>389</v>
      </c>
      <c r="F56" s="22">
        <v>0</v>
      </c>
      <c r="G56" s="21">
        <v>46</v>
      </c>
      <c r="H56" s="45" t="s">
        <v>111</v>
      </c>
      <c r="I56" s="46"/>
      <c r="J56" s="45"/>
      <c r="K56" s="45"/>
      <c r="L56" s="47"/>
      <c r="M56" s="21">
        <v>380</v>
      </c>
      <c r="N56" s="44">
        <v>0</v>
      </c>
    </row>
    <row r="57" spans="1:14" x14ac:dyDescent="0.25">
      <c r="A57" s="326" t="s">
        <v>112</v>
      </c>
      <c r="B57" s="319"/>
      <c r="C57" s="319"/>
      <c r="D57" s="319"/>
      <c r="E57" s="26"/>
      <c r="F57" s="22">
        <f>SUM(F46:F56)</f>
        <v>0</v>
      </c>
      <c r="G57" s="21">
        <v>47</v>
      </c>
      <c r="H57" s="45" t="s">
        <v>113</v>
      </c>
      <c r="I57" s="48"/>
      <c r="J57" s="45"/>
      <c r="K57" s="45"/>
      <c r="L57" s="47"/>
      <c r="M57" s="21">
        <v>390</v>
      </c>
      <c r="N57" s="44">
        <v>0</v>
      </c>
    </row>
    <row r="58" spans="1:14" x14ac:dyDescent="0.25">
      <c r="A58" s="346" t="s">
        <v>114</v>
      </c>
      <c r="B58" s="347"/>
      <c r="C58" s="347"/>
      <c r="D58" s="347"/>
      <c r="E58" s="49"/>
      <c r="F58" s="350">
        <f>F14+F22+F32+F45+F57</f>
        <v>0</v>
      </c>
      <c r="G58" s="50">
        <v>48</v>
      </c>
      <c r="H58" s="51" t="s">
        <v>115</v>
      </c>
      <c r="I58" s="52" t="s">
        <v>116</v>
      </c>
      <c r="J58" s="53" t="s">
        <v>117</v>
      </c>
      <c r="K58" s="54" t="s">
        <v>118</v>
      </c>
      <c r="L58" s="55"/>
      <c r="M58" s="53" t="s">
        <v>119</v>
      </c>
      <c r="N58" s="56"/>
    </row>
    <row r="59" spans="1:14" x14ac:dyDescent="0.25">
      <c r="A59" s="348"/>
      <c r="B59" s="349"/>
      <c r="C59" s="349"/>
      <c r="D59" s="349"/>
      <c r="E59" s="57"/>
      <c r="F59" s="351"/>
      <c r="G59" s="58" t="s">
        <v>51</v>
      </c>
      <c r="H59" s="59"/>
      <c r="I59" s="60" t="s">
        <v>120</v>
      </c>
      <c r="J59" s="61" t="s">
        <v>121</v>
      </c>
      <c r="K59" s="62" t="s">
        <v>122</v>
      </c>
      <c r="L59" s="63"/>
      <c r="M59" s="61" t="s">
        <v>123</v>
      </c>
      <c r="N59" s="38"/>
    </row>
    <row r="60" spans="1:14" x14ac:dyDescent="0.25">
      <c r="A60" s="64" t="s">
        <v>124</v>
      </c>
      <c r="B60" s="52" t="s">
        <v>125</v>
      </c>
      <c r="C60" s="52" t="s">
        <v>126</v>
      </c>
      <c r="D60" s="65" t="s">
        <v>127</v>
      </c>
      <c r="E60" s="66"/>
      <c r="F60" s="34"/>
      <c r="G60" s="50" t="s">
        <v>51</v>
      </c>
      <c r="H60" s="36" t="s">
        <v>51</v>
      </c>
      <c r="I60" s="67"/>
      <c r="J60" s="67"/>
      <c r="K60" s="67"/>
      <c r="L60" s="67"/>
      <c r="M60" s="68"/>
      <c r="N60" s="38"/>
    </row>
    <row r="61" spans="1:14" x14ac:dyDescent="0.25">
      <c r="A61" s="69" t="s">
        <v>128</v>
      </c>
      <c r="B61" s="60" t="s">
        <v>129</v>
      </c>
      <c r="C61" s="60"/>
      <c r="D61" s="70" t="s">
        <v>130</v>
      </c>
      <c r="E61" s="71"/>
      <c r="F61" s="72"/>
      <c r="G61" s="58">
        <v>49</v>
      </c>
      <c r="H61" s="36" t="s">
        <v>131</v>
      </c>
      <c r="I61" s="73"/>
      <c r="J61" s="73"/>
      <c r="K61" s="73"/>
      <c r="L61" s="73"/>
      <c r="M61" s="74" t="s">
        <v>606</v>
      </c>
      <c r="N61" s="38"/>
    </row>
    <row r="62" spans="1:14" x14ac:dyDescent="0.25">
      <c r="A62" s="75" t="s">
        <v>132</v>
      </c>
      <c r="B62" s="21">
        <v>280</v>
      </c>
      <c r="C62" s="67"/>
      <c r="D62" s="76"/>
      <c r="E62" s="77"/>
      <c r="F62" s="32">
        <v>0</v>
      </c>
      <c r="G62" s="21">
        <v>50</v>
      </c>
      <c r="H62" s="36" t="s">
        <v>133</v>
      </c>
      <c r="I62" s="73"/>
      <c r="J62" s="73" t="s">
        <v>51</v>
      </c>
      <c r="K62" s="73"/>
      <c r="L62" s="73"/>
      <c r="M62" s="74" t="s">
        <v>607</v>
      </c>
      <c r="N62" s="38"/>
    </row>
    <row r="63" spans="1:14" x14ac:dyDescent="0.25">
      <c r="A63" s="75" t="s">
        <v>134</v>
      </c>
      <c r="B63" s="78" t="s">
        <v>135</v>
      </c>
      <c r="C63" s="73"/>
      <c r="D63" s="73"/>
      <c r="E63" s="79"/>
      <c r="F63" s="80">
        <v>0</v>
      </c>
      <c r="G63" s="21">
        <v>51</v>
      </c>
      <c r="H63" s="36" t="s">
        <v>136</v>
      </c>
      <c r="I63" s="73"/>
      <c r="J63" s="73" t="s">
        <v>51</v>
      </c>
      <c r="K63" s="73"/>
      <c r="L63" s="73"/>
      <c r="M63" s="74" t="s">
        <v>608</v>
      </c>
      <c r="N63" s="38"/>
    </row>
    <row r="64" spans="1:14" x14ac:dyDescent="0.25">
      <c r="A64" s="64" t="s">
        <v>137</v>
      </c>
      <c r="B64" s="81" t="s">
        <v>138</v>
      </c>
      <c r="C64" s="82" t="s">
        <v>590</v>
      </c>
      <c r="D64" s="82" t="s">
        <v>598</v>
      </c>
      <c r="E64" s="83"/>
      <c r="F64" s="84" t="e">
        <f>+C64+D64</f>
        <v>#VALUE!</v>
      </c>
      <c r="G64" s="50" t="s">
        <v>51</v>
      </c>
      <c r="H64" s="85" t="s">
        <v>51</v>
      </c>
      <c r="I64" s="86" t="s">
        <v>51</v>
      </c>
      <c r="J64" s="86" t="s">
        <v>51</v>
      </c>
      <c r="K64" s="86"/>
      <c r="L64" s="86"/>
      <c r="M64" s="74"/>
      <c r="N64" s="87"/>
    </row>
    <row r="65" spans="1:14" x14ac:dyDescent="0.25">
      <c r="A65" s="69" t="s">
        <v>139</v>
      </c>
      <c r="B65" s="88"/>
      <c r="C65" s="89"/>
      <c r="D65" s="89" t="s">
        <v>51</v>
      </c>
      <c r="E65" s="90"/>
      <c r="F65" s="80">
        <v>0</v>
      </c>
      <c r="G65" s="58">
        <v>52</v>
      </c>
      <c r="H65" s="51" t="s">
        <v>140</v>
      </c>
      <c r="I65" s="91"/>
      <c r="J65" s="91" t="s">
        <v>51</v>
      </c>
      <c r="K65" s="91"/>
      <c r="L65" s="91"/>
      <c r="M65" s="74" t="s">
        <v>609</v>
      </c>
      <c r="N65" s="92"/>
    </row>
    <row r="66" spans="1:14" x14ac:dyDescent="0.25">
      <c r="A66" s="64" t="s">
        <v>141</v>
      </c>
      <c r="B66" s="81" t="s">
        <v>142</v>
      </c>
      <c r="C66" s="93" t="s">
        <v>591</v>
      </c>
      <c r="D66" s="93" t="s">
        <v>599</v>
      </c>
      <c r="E66" s="94"/>
      <c r="F66" s="84" t="e">
        <f>+C66+D66</f>
        <v>#VALUE!</v>
      </c>
      <c r="G66" s="50" t="s">
        <v>51</v>
      </c>
      <c r="H66" s="85" t="s">
        <v>51</v>
      </c>
      <c r="I66" s="86"/>
      <c r="J66" s="86"/>
      <c r="K66" s="86"/>
      <c r="L66" s="86"/>
      <c r="M66" s="74"/>
      <c r="N66" s="38"/>
    </row>
    <row r="67" spans="1:14" x14ac:dyDescent="0.25">
      <c r="A67" s="69" t="s">
        <v>143</v>
      </c>
      <c r="B67" s="88"/>
      <c r="C67" s="89"/>
      <c r="D67" s="89"/>
      <c r="E67" s="90"/>
      <c r="F67" s="80">
        <v>0</v>
      </c>
      <c r="G67" s="58">
        <v>53</v>
      </c>
      <c r="H67" s="51" t="s">
        <v>144</v>
      </c>
      <c r="I67" s="91"/>
      <c r="J67" s="91"/>
      <c r="K67" s="91"/>
      <c r="L67" s="91"/>
      <c r="M67" s="74" t="s">
        <v>610</v>
      </c>
      <c r="N67" s="38"/>
    </row>
    <row r="68" spans="1:14" x14ac:dyDescent="0.25">
      <c r="A68" s="64" t="s">
        <v>145</v>
      </c>
      <c r="B68" s="81" t="s">
        <v>146</v>
      </c>
      <c r="C68" s="93" t="s">
        <v>593</v>
      </c>
      <c r="D68" s="93" t="s">
        <v>600</v>
      </c>
      <c r="E68" s="94"/>
      <c r="F68" s="84" t="e">
        <f>+C68+D68</f>
        <v>#VALUE!</v>
      </c>
      <c r="G68" s="50" t="s">
        <v>51</v>
      </c>
      <c r="H68" s="85" t="s">
        <v>51</v>
      </c>
      <c r="I68" s="86"/>
      <c r="J68" s="86"/>
      <c r="K68" s="86"/>
      <c r="L68" s="86"/>
      <c r="M68" s="95"/>
      <c r="N68" s="38"/>
    </row>
    <row r="69" spans="1:14" x14ac:dyDescent="0.25">
      <c r="A69" s="69" t="s">
        <v>147</v>
      </c>
      <c r="B69" s="88"/>
      <c r="C69" s="89" t="s">
        <v>592</v>
      </c>
      <c r="D69" s="89" t="s">
        <v>601</v>
      </c>
      <c r="E69" s="90"/>
      <c r="F69" s="84" t="e">
        <f>+C69+D69</f>
        <v>#VALUE!</v>
      </c>
      <c r="G69" s="58">
        <v>54</v>
      </c>
      <c r="H69" s="51" t="s">
        <v>148</v>
      </c>
      <c r="I69" s="91"/>
      <c r="J69" s="91" t="s">
        <v>51</v>
      </c>
      <c r="K69" s="91"/>
      <c r="L69" s="91"/>
      <c r="M69" s="74" t="s">
        <v>611</v>
      </c>
      <c r="N69" s="38"/>
    </row>
    <row r="70" spans="1:14" x14ac:dyDescent="0.25">
      <c r="A70" s="64" t="s">
        <v>149</v>
      </c>
      <c r="B70" s="81" t="s">
        <v>150</v>
      </c>
      <c r="C70" s="93" t="s">
        <v>595</v>
      </c>
      <c r="D70" s="93" t="s">
        <v>602</v>
      </c>
      <c r="E70" s="83"/>
      <c r="F70" s="84" t="e">
        <f>+C70+D70</f>
        <v>#VALUE!</v>
      </c>
      <c r="G70" s="50" t="s">
        <v>51</v>
      </c>
      <c r="H70" s="85" t="s">
        <v>51</v>
      </c>
      <c r="I70" s="96"/>
      <c r="J70" s="86"/>
      <c r="K70" s="86"/>
      <c r="L70" s="86"/>
      <c r="M70" s="95"/>
      <c r="N70" s="38"/>
    </row>
    <row r="71" spans="1:14" x14ac:dyDescent="0.25">
      <c r="A71" s="69" t="s">
        <v>151</v>
      </c>
      <c r="B71" s="88"/>
      <c r="C71" s="89"/>
      <c r="D71" s="89"/>
      <c r="E71" s="90"/>
      <c r="F71" s="80">
        <v>0</v>
      </c>
      <c r="G71" s="58">
        <v>55</v>
      </c>
      <c r="H71" s="51" t="s">
        <v>152</v>
      </c>
      <c r="I71" s="91"/>
      <c r="J71" s="91" t="s">
        <v>51</v>
      </c>
      <c r="K71" s="91"/>
      <c r="L71" s="91"/>
      <c r="M71" s="74" t="s">
        <v>612</v>
      </c>
      <c r="N71" s="38"/>
    </row>
    <row r="72" spans="1:14" x14ac:dyDescent="0.25">
      <c r="A72" s="64" t="s">
        <v>153</v>
      </c>
      <c r="B72" s="81" t="s">
        <v>154</v>
      </c>
      <c r="C72" s="93" t="s">
        <v>594</v>
      </c>
      <c r="D72" s="93" t="s">
        <v>603</v>
      </c>
      <c r="E72" s="94"/>
      <c r="F72" s="84" t="e">
        <f>+C72+D72</f>
        <v>#VALUE!</v>
      </c>
      <c r="G72" s="50" t="s">
        <v>51</v>
      </c>
      <c r="H72" s="85" t="s">
        <v>51</v>
      </c>
      <c r="I72" s="86"/>
      <c r="J72" s="86"/>
      <c r="K72" s="86"/>
      <c r="L72" s="86"/>
      <c r="M72" s="97"/>
      <c r="N72" s="98"/>
    </row>
    <row r="73" spans="1:14" x14ac:dyDescent="0.25">
      <c r="A73" s="69" t="s">
        <v>155</v>
      </c>
      <c r="B73" s="88"/>
      <c r="C73" s="89"/>
      <c r="D73" s="89"/>
      <c r="E73" s="90"/>
      <c r="F73" s="80">
        <v>0</v>
      </c>
      <c r="G73" s="58">
        <v>56</v>
      </c>
      <c r="H73" s="51" t="s">
        <v>156</v>
      </c>
      <c r="I73" s="91"/>
      <c r="J73" s="91"/>
      <c r="K73" s="91"/>
      <c r="L73" s="91"/>
      <c r="M73" s="74" t="s">
        <v>613</v>
      </c>
      <c r="N73" s="99"/>
    </row>
    <row r="74" spans="1:14" x14ac:dyDescent="0.25">
      <c r="A74" s="69" t="s">
        <v>157</v>
      </c>
      <c r="B74" s="88" t="s">
        <v>158</v>
      </c>
      <c r="C74" s="89" t="s">
        <v>596</v>
      </c>
      <c r="D74" s="89" t="s">
        <v>604</v>
      </c>
      <c r="E74" s="100"/>
      <c r="F74" s="84" t="e">
        <f>+C74+D74</f>
        <v>#VALUE!</v>
      </c>
      <c r="G74" s="58">
        <v>57</v>
      </c>
      <c r="H74" s="36" t="s">
        <v>159</v>
      </c>
      <c r="I74" s="73"/>
      <c r="J74" s="73"/>
      <c r="K74" s="73"/>
      <c r="L74" s="73"/>
      <c r="M74" s="74" t="s">
        <v>614</v>
      </c>
      <c r="N74" s="56"/>
    </row>
    <row r="75" spans="1:14" x14ac:dyDescent="0.25">
      <c r="A75" s="69" t="s">
        <v>160</v>
      </c>
      <c r="B75" s="88" t="s">
        <v>161</v>
      </c>
      <c r="C75" s="89" t="s">
        <v>597</v>
      </c>
      <c r="D75" s="89" t="s">
        <v>605</v>
      </c>
      <c r="E75" s="100"/>
      <c r="F75" s="84" t="e">
        <f>+C75+D75</f>
        <v>#VALUE!</v>
      </c>
      <c r="G75" s="58">
        <v>58</v>
      </c>
      <c r="H75" s="36" t="s">
        <v>162</v>
      </c>
      <c r="I75" s="73"/>
      <c r="J75" s="73"/>
      <c r="K75" s="73"/>
      <c r="L75" s="73"/>
      <c r="M75" s="101"/>
      <c r="N75" s="56"/>
    </row>
    <row r="76" spans="1:14" x14ac:dyDescent="0.25">
      <c r="A76" s="102" t="s">
        <v>163</v>
      </c>
      <c r="B76" s="103"/>
      <c r="C76" s="89">
        <f>SUM(C63:C75)</f>
        <v>0</v>
      </c>
      <c r="D76" s="89">
        <f>SUM(D63:D75)</f>
        <v>0</v>
      </c>
      <c r="E76" s="90"/>
      <c r="F76" s="80" t="e">
        <f>SUM(F62:F75)</f>
        <v>#VALUE!</v>
      </c>
      <c r="G76" s="58">
        <v>59</v>
      </c>
      <c r="H76" s="36" t="s">
        <v>164</v>
      </c>
      <c r="I76" s="73"/>
      <c r="J76" s="73"/>
      <c r="K76" s="73"/>
      <c r="L76" s="73"/>
      <c r="M76" s="101"/>
      <c r="N76" s="56"/>
    </row>
    <row r="77" spans="1:14" x14ac:dyDescent="0.25">
      <c r="A77" s="104" t="s">
        <v>165</v>
      </c>
      <c r="B77" s="105"/>
      <c r="C77" s="73"/>
      <c r="D77" s="73"/>
      <c r="E77" s="79">
        <v>291</v>
      </c>
      <c r="F77" s="22">
        <v>0</v>
      </c>
      <c r="G77" s="21">
        <v>60</v>
      </c>
      <c r="H77" s="36" t="s">
        <v>166</v>
      </c>
      <c r="I77" s="73"/>
      <c r="J77" s="73"/>
      <c r="K77" s="73"/>
      <c r="L77" s="73"/>
      <c r="M77" s="101"/>
      <c r="N77" s="56"/>
    </row>
    <row r="78" spans="1:14" ht="23.25" x14ac:dyDescent="0.25">
      <c r="A78" s="106" t="s">
        <v>167</v>
      </c>
      <c r="B78" s="107"/>
      <c r="C78" s="107"/>
      <c r="D78" s="107"/>
      <c r="E78" s="79">
        <v>293</v>
      </c>
      <c r="F78" s="22">
        <v>0</v>
      </c>
      <c r="G78" s="21">
        <v>61</v>
      </c>
      <c r="H78" s="36" t="s">
        <v>168</v>
      </c>
      <c r="I78" s="105">
        <f>SUM(I61:I77)</f>
        <v>0</v>
      </c>
      <c r="J78" s="105">
        <f>SUM(J61:J77)</f>
        <v>0</v>
      </c>
      <c r="K78" s="105">
        <f>SUM(K61:K77)</f>
        <v>0</v>
      </c>
      <c r="L78" s="105">
        <f>SUM(L61:L77)</f>
        <v>0</v>
      </c>
      <c r="M78" s="78">
        <v>399</v>
      </c>
      <c r="N78" s="108" t="e">
        <f>+M61+M62+M63+M65+M67+M69+M71+M73+M74+M75+M76+M77</f>
        <v>#VALUE!</v>
      </c>
    </row>
    <row r="79" spans="1:14" x14ac:dyDescent="0.25">
      <c r="A79" s="28" t="s">
        <v>169</v>
      </c>
      <c r="B79" s="109"/>
      <c r="C79" s="109"/>
      <c r="D79" s="109"/>
      <c r="E79" s="79">
        <v>295</v>
      </c>
      <c r="F79" s="22" t="s">
        <v>615</v>
      </c>
      <c r="G79" s="21">
        <v>62</v>
      </c>
      <c r="H79" s="36" t="s">
        <v>170</v>
      </c>
      <c r="I79" s="110"/>
      <c r="J79" s="111"/>
      <c r="K79" s="111"/>
      <c r="L79" s="111"/>
      <c r="M79" s="112" t="s">
        <v>171</v>
      </c>
      <c r="N79" s="23"/>
    </row>
    <row r="80" spans="1:14" x14ac:dyDescent="0.25">
      <c r="A80" s="28" t="s">
        <v>172</v>
      </c>
      <c r="B80" s="109"/>
      <c r="C80" s="109"/>
      <c r="D80" s="109"/>
      <c r="E80" s="79">
        <v>296</v>
      </c>
      <c r="F80" s="22">
        <v>0</v>
      </c>
      <c r="G80" s="21">
        <v>63</v>
      </c>
      <c r="H80" s="113" t="s">
        <v>173</v>
      </c>
      <c r="I80" s="110"/>
      <c r="J80" s="110"/>
      <c r="K80" s="111"/>
      <c r="L80" s="111"/>
      <c r="M80" s="112" t="s">
        <v>174</v>
      </c>
      <c r="N80" s="23">
        <v>0</v>
      </c>
    </row>
    <row r="81" spans="1:14" x14ac:dyDescent="0.25">
      <c r="A81" s="28" t="s">
        <v>175</v>
      </c>
      <c r="B81" s="109"/>
      <c r="C81" s="109"/>
      <c r="D81" s="109"/>
      <c r="E81" s="79">
        <v>297</v>
      </c>
      <c r="F81" s="22"/>
      <c r="G81" s="21">
        <v>64</v>
      </c>
      <c r="H81" s="41" t="s">
        <v>176</v>
      </c>
      <c r="I81" s="41"/>
      <c r="J81" s="41"/>
      <c r="K81" s="41"/>
      <c r="L81" s="41"/>
      <c r="M81" s="114"/>
      <c r="N81" s="115">
        <v>0</v>
      </c>
    </row>
    <row r="82" spans="1:14" x14ac:dyDescent="0.25">
      <c r="A82" s="116" t="s">
        <v>177</v>
      </c>
      <c r="B82" s="117"/>
      <c r="C82" s="117"/>
      <c r="D82" s="117"/>
      <c r="E82" s="118" t="s">
        <v>51</v>
      </c>
      <c r="F82" s="22" t="e">
        <f>+F79+F80+F81</f>
        <v>#VALUE!</v>
      </c>
      <c r="G82" s="21">
        <v>65</v>
      </c>
      <c r="H82" s="119" t="s">
        <v>178</v>
      </c>
      <c r="I82" s="37"/>
      <c r="J82" s="37"/>
      <c r="K82" s="37"/>
      <c r="L82" s="37"/>
      <c r="M82" s="37"/>
      <c r="N82" s="23" t="e">
        <f>+N48+N53+N78+N81</f>
        <v>#VALUE!</v>
      </c>
    </row>
    <row r="83" spans="1:14" x14ac:dyDescent="0.25">
      <c r="A83" s="120" t="s">
        <v>179</v>
      </c>
      <c r="B83" s="121"/>
      <c r="C83" s="121"/>
      <c r="D83" s="121"/>
      <c r="E83" s="122" t="s">
        <v>51</v>
      </c>
      <c r="F83" s="22" t="e">
        <f>F58+F76+F82</f>
        <v>#VALUE!</v>
      </c>
      <c r="G83" s="21">
        <v>66</v>
      </c>
      <c r="H83" s="39" t="s">
        <v>180</v>
      </c>
      <c r="I83" s="29"/>
      <c r="J83" s="29"/>
      <c r="K83" s="29"/>
      <c r="L83" s="29"/>
      <c r="M83" s="123"/>
      <c r="N83" s="23" t="e">
        <f>SUM(N37+N41+N82)</f>
        <v>#VALUE!</v>
      </c>
    </row>
    <row r="84" spans="1:14" x14ac:dyDescent="0.25">
      <c r="A84" s="352" t="s">
        <v>181</v>
      </c>
      <c r="B84" s="353"/>
      <c r="C84" s="353"/>
      <c r="D84" s="353"/>
      <c r="E84" s="353"/>
      <c r="F84" s="353"/>
      <c r="G84" s="353"/>
      <c r="H84" s="353"/>
      <c r="I84" s="353"/>
      <c r="J84" s="353"/>
      <c r="K84" s="353"/>
      <c r="L84" s="353"/>
      <c r="M84" s="353"/>
      <c r="N84" s="354"/>
    </row>
    <row r="85" spans="1:14" x14ac:dyDescent="0.25">
      <c r="A85" s="355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6"/>
      <c r="N85" s="357"/>
    </row>
    <row r="86" spans="1:14" x14ac:dyDescent="0.25">
      <c r="A86" s="124" t="s">
        <v>182</v>
      </c>
      <c r="B86" s="358" t="s">
        <v>183</v>
      </c>
      <c r="C86" s="359"/>
      <c r="D86" s="360"/>
      <c r="E86" s="125" t="s">
        <v>184</v>
      </c>
      <c r="F86" s="364" t="s">
        <v>185</v>
      </c>
      <c r="G86" s="126"/>
      <c r="H86" s="366" t="s">
        <v>186</v>
      </c>
      <c r="I86" s="367"/>
      <c r="J86" s="367"/>
      <c r="K86" s="368"/>
      <c r="L86" s="127" t="s">
        <v>187</v>
      </c>
      <c r="M86" s="127"/>
      <c r="N86" s="128" t="s">
        <v>188</v>
      </c>
    </row>
    <row r="87" spans="1:14" x14ac:dyDescent="0.25">
      <c r="A87" s="129" t="s">
        <v>189</v>
      </c>
      <c r="B87" s="361"/>
      <c r="C87" s="362"/>
      <c r="D87" s="363"/>
      <c r="E87" s="130" t="s">
        <v>190</v>
      </c>
      <c r="F87" s="365"/>
      <c r="G87" s="58"/>
      <c r="H87" s="131" t="s">
        <v>191</v>
      </c>
      <c r="I87" s="132" t="s">
        <v>192</v>
      </c>
      <c r="J87" s="369" t="s">
        <v>193</v>
      </c>
      <c r="K87" s="370"/>
      <c r="L87" s="132" t="s">
        <v>194</v>
      </c>
      <c r="M87" s="132"/>
      <c r="N87" s="133" t="s">
        <v>195</v>
      </c>
    </row>
    <row r="88" spans="1:14" x14ac:dyDescent="0.25">
      <c r="A88" s="134">
        <v>71</v>
      </c>
      <c r="B88" s="376" t="s">
        <v>196</v>
      </c>
      <c r="C88" s="377"/>
      <c r="D88" s="378"/>
      <c r="E88" s="21">
        <v>210</v>
      </c>
      <c r="F88" s="135" t="e">
        <f>F15-H88-I88-J88</f>
        <v>#VALUE!</v>
      </c>
      <c r="G88" s="78"/>
      <c r="H88" s="136"/>
      <c r="I88" s="136"/>
      <c r="J88" s="136"/>
      <c r="K88" s="137"/>
      <c r="L88" s="379"/>
      <c r="M88" s="380"/>
      <c r="N88" s="138"/>
    </row>
    <row r="89" spans="1:14" x14ac:dyDescent="0.25">
      <c r="A89" s="134">
        <v>72</v>
      </c>
      <c r="B89" s="376" t="s">
        <v>197</v>
      </c>
      <c r="C89" s="377"/>
      <c r="D89" s="378"/>
      <c r="E89" s="21">
        <v>220</v>
      </c>
      <c r="F89" s="139" t="e">
        <f>F16-H89-I89-J89</f>
        <v>#VALUE!</v>
      </c>
      <c r="G89" s="88"/>
      <c r="H89" s="136"/>
      <c r="I89" s="136"/>
      <c r="J89" s="89"/>
      <c r="K89" s="91"/>
      <c r="L89" s="379"/>
      <c r="M89" s="380"/>
      <c r="N89" s="140"/>
    </row>
    <row r="90" spans="1:14" x14ac:dyDescent="0.25">
      <c r="A90" s="134">
        <v>73</v>
      </c>
      <c r="B90" s="386" t="s">
        <v>198</v>
      </c>
      <c r="C90" s="387"/>
      <c r="D90" s="388"/>
      <c r="E90" s="21" t="s">
        <v>199</v>
      </c>
      <c r="F90" s="139" t="e">
        <f>F17-J90</f>
        <v>#VALUE!</v>
      </c>
      <c r="G90" s="88"/>
      <c r="H90" s="136"/>
      <c r="I90" s="136"/>
      <c r="J90" s="89"/>
      <c r="K90" s="91"/>
      <c r="L90" s="379"/>
      <c r="M90" s="380"/>
      <c r="N90" s="140"/>
    </row>
    <row r="91" spans="1:14" x14ac:dyDescent="0.25">
      <c r="A91" s="134">
        <v>74</v>
      </c>
      <c r="B91" s="376" t="s">
        <v>200</v>
      </c>
      <c r="C91" s="377"/>
      <c r="D91" s="378"/>
      <c r="E91" s="21" t="s">
        <v>201</v>
      </c>
      <c r="F91" s="139">
        <f>F19-H91-I91-J91</f>
        <v>0</v>
      </c>
      <c r="G91" s="88"/>
      <c r="H91" s="136"/>
      <c r="I91" s="136"/>
      <c r="J91" s="89"/>
      <c r="K91" s="91"/>
      <c r="L91" s="379"/>
      <c r="M91" s="380"/>
      <c r="N91" s="140"/>
    </row>
    <row r="92" spans="1:14" x14ac:dyDescent="0.25">
      <c r="A92" s="134">
        <v>75</v>
      </c>
      <c r="B92" s="381" t="s">
        <v>202</v>
      </c>
      <c r="C92" s="382"/>
      <c r="D92" s="383"/>
      <c r="E92" s="21"/>
      <c r="F92" s="139" t="e">
        <f>SUM(F88:F91)</f>
        <v>#VALUE!</v>
      </c>
      <c r="G92" s="88"/>
      <c r="H92" s="141">
        <f>SUM(H88:H91)</f>
        <v>0</v>
      </c>
      <c r="I92" s="141">
        <f>SUM(I88:I91)</f>
        <v>0</v>
      </c>
      <c r="J92" s="141">
        <f>SUM(J88:J91)</f>
        <v>0</v>
      </c>
      <c r="K92" s="105">
        <f>SUM(K88:K91)</f>
        <v>0</v>
      </c>
      <c r="L92" s="384">
        <f>SUM(L88:M91)</f>
        <v>0</v>
      </c>
      <c r="M92" s="385"/>
      <c r="N92" s="140" t="s">
        <v>51</v>
      </c>
    </row>
    <row r="93" spans="1:14" x14ac:dyDescent="0.25">
      <c r="A93" s="134">
        <v>76</v>
      </c>
      <c r="B93" s="376" t="s">
        <v>203</v>
      </c>
      <c r="C93" s="377"/>
      <c r="D93" s="378"/>
      <c r="E93" s="21">
        <v>225</v>
      </c>
      <c r="F93" s="139">
        <v>0</v>
      </c>
      <c r="G93" s="88"/>
      <c r="H93" s="142"/>
      <c r="I93" s="142"/>
      <c r="J93" s="143"/>
      <c r="K93" s="144"/>
      <c r="L93" s="384"/>
      <c r="M93" s="385"/>
      <c r="N93" s="140"/>
    </row>
    <row r="94" spans="1:14" ht="15.75" thickBot="1" x14ac:dyDescent="0.3">
      <c r="A94" s="145">
        <v>77</v>
      </c>
      <c r="B94" s="371" t="s">
        <v>204</v>
      </c>
      <c r="C94" s="372"/>
      <c r="D94" s="373"/>
      <c r="E94" s="146"/>
      <c r="F94" s="147" t="e">
        <f>SUM(F92-F93)</f>
        <v>#VALUE!</v>
      </c>
      <c r="G94" s="148"/>
      <c r="H94" s="149">
        <f>SUM(H92-H93)</f>
        <v>0</v>
      </c>
      <c r="I94" s="149">
        <f>SUM(I92-I93)</f>
        <v>0</v>
      </c>
      <c r="J94" s="149">
        <f>SUM(J92-J93)</f>
        <v>0</v>
      </c>
      <c r="K94" s="150">
        <f>SUM(K92-K93)</f>
        <v>0</v>
      </c>
      <c r="L94" s="374"/>
      <c r="M94" s="375"/>
      <c r="N94" s="151"/>
    </row>
    <row r="95" spans="1:14" x14ac:dyDescent="0.25">
      <c r="A95" s="152"/>
      <c r="B95" s="152"/>
      <c r="C95" s="152"/>
      <c r="D95" s="152"/>
      <c r="E95" s="152"/>
      <c r="F95" s="152"/>
      <c r="G95" s="153"/>
      <c r="H95" s="152"/>
      <c r="I95" s="152"/>
      <c r="J95" s="152"/>
      <c r="K95" s="152"/>
      <c r="L95" s="152"/>
      <c r="M95" s="152"/>
      <c r="N95" s="154"/>
    </row>
    <row r="96" spans="1:14" x14ac:dyDescent="0.25">
      <c r="A96" s="152"/>
      <c r="B96" s="152"/>
      <c r="C96" s="152"/>
      <c r="D96" s="152"/>
      <c r="E96" s="155" t="s">
        <v>205</v>
      </c>
      <c r="F96" s="156" t="s">
        <v>206</v>
      </c>
      <c r="G96" s="153"/>
      <c r="H96" s="152"/>
      <c r="I96" s="152"/>
      <c r="J96" s="152"/>
      <c r="K96" s="152"/>
      <c r="L96" s="152"/>
      <c r="M96" s="152"/>
      <c r="N96" s="154"/>
    </row>
    <row r="97" spans="1:14" x14ac:dyDescent="0.25">
      <c r="A97" s="152"/>
      <c r="B97" s="152"/>
      <c r="C97" s="152"/>
      <c r="D97" s="152"/>
      <c r="E97" s="152"/>
      <c r="F97" s="156" t="s">
        <v>207</v>
      </c>
      <c r="G97" s="153"/>
      <c r="H97" s="152"/>
      <c r="I97" s="152"/>
      <c r="J97" s="152"/>
      <c r="K97" s="152"/>
      <c r="L97" s="152"/>
      <c r="M97" s="152"/>
      <c r="N97" s="154"/>
    </row>
    <row r="98" spans="1:14" x14ac:dyDescent="0.25">
      <c r="A98" s="157"/>
      <c r="B98" s="157"/>
      <c r="C98" s="157"/>
      <c r="D98" s="157"/>
      <c r="E98" s="157"/>
      <c r="F98" s="157"/>
      <c r="G98" s="158"/>
      <c r="H98" s="157"/>
      <c r="I98" s="157"/>
      <c r="J98" s="157"/>
      <c r="K98" s="157"/>
      <c r="L98" s="157"/>
      <c r="M98" s="157"/>
      <c r="N98" s="159"/>
    </row>
    <row r="99" spans="1:14" x14ac:dyDescent="0.25">
      <c r="A99" s="157"/>
      <c r="B99" s="157"/>
      <c r="C99" s="157"/>
      <c r="D99" s="157"/>
      <c r="E99" s="157"/>
      <c r="F99" s="157"/>
      <c r="G99" s="158"/>
      <c r="H99" s="157"/>
      <c r="I99" s="157"/>
      <c r="J99" s="157"/>
      <c r="K99" s="157"/>
      <c r="L99" s="157"/>
      <c r="M99" s="157"/>
      <c r="N99" s="159"/>
    </row>
    <row r="100" spans="1:14" x14ac:dyDescent="0.25">
      <c r="A100" s="157"/>
      <c r="B100" s="157"/>
      <c r="C100" s="157"/>
      <c r="D100" s="157"/>
      <c r="E100" s="157"/>
      <c r="F100" s="157"/>
      <c r="G100" s="158"/>
      <c r="H100" s="157"/>
      <c r="I100" s="157"/>
      <c r="J100" s="157"/>
      <c r="K100" s="157"/>
      <c r="L100" s="157"/>
      <c r="M100" s="157"/>
      <c r="N100" s="159"/>
    </row>
    <row r="101" spans="1:14" x14ac:dyDescent="0.25">
      <c r="A101" s="157"/>
      <c r="B101" s="157"/>
      <c r="C101" s="157"/>
      <c r="D101" s="157"/>
      <c r="E101" s="157"/>
      <c r="F101" s="157"/>
      <c r="G101" s="158"/>
      <c r="H101" s="157"/>
      <c r="I101" s="157"/>
      <c r="J101" s="157"/>
      <c r="K101" s="157"/>
      <c r="L101" s="157"/>
      <c r="M101" s="157"/>
      <c r="N101" s="159"/>
    </row>
    <row r="102" spans="1:14" x14ac:dyDescent="0.25">
      <c r="A102" s="157"/>
      <c r="B102" s="157"/>
      <c r="C102" s="157"/>
      <c r="D102" s="157"/>
      <c r="E102" s="157"/>
      <c r="F102" s="157"/>
      <c r="G102" s="158"/>
      <c r="H102" s="157"/>
      <c r="I102" s="157"/>
      <c r="J102" s="157"/>
      <c r="K102" s="157"/>
      <c r="L102" s="157"/>
      <c r="M102" s="157"/>
      <c r="N102" s="157"/>
    </row>
    <row r="103" spans="1:14" x14ac:dyDescent="0.25">
      <c r="A103" s="157"/>
      <c r="B103" s="157"/>
      <c r="C103" s="157"/>
      <c r="D103" s="157"/>
      <c r="E103" s="157"/>
      <c r="F103" s="157"/>
      <c r="G103" s="158"/>
      <c r="H103" s="157"/>
      <c r="I103" s="157"/>
      <c r="J103" s="157"/>
      <c r="K103" s="157"/>
      <c r="L103" s="157"/>
      <c r="M103" s="157"/>
      <c r="N103" s="157"/>
    </row>
    <row r="104" spans="1:14" x14ac:dyDescent="0.25">
      <c r="A104" s="157"/>
      <c r="B104" s="157"/>
      <c r="C104" s="157"/>
      <c r="D104" s="157"/>
      <c r="E104" s="157"/>
      <c r="F104" s="157"/>
      <c r="G104" s="158"/>
      <c r="H104" s="157"/>
      <c r="I104" s="157"/>
      <c r="J104" s="157"/>
      <c r="K104" s="157"/>
      <c r="L104" s="157"/>
      <c r="M104" s="157"/>
      <c r="N104" s="157"/>
    </row>
    <row r="105" spans="1:14" x14ac:dyDescent="0.25">
      <c r="A105" s="157"/>
      <c r="B105" s="157"/>
      <c r="C105" s="157"/>
      <c r="D105" s="157"/>
      <c r="E105" s="157"/>
      <c r="F105" s="157"/>
      <c r="G105" s="158"/>
      <c r="H105" s="157"/>
      <c r="I105" s="157"/>
      <c r="J105" s="157"/>
      <c r="K105" s="157"/>
      <c r="L105" s="157"/>
      <c r="M105" s="157"/>
      <c r="N105" s="157"/>
    </row>
    <row r="106" spans="1:14" x14ac:dyDescent="0.25">
      <c r="A106" s="157"/>
      <c r="B106" s="157"/>
      <c r="C106" s="157"/>
      <c r="D106" s="157"/>
      <c r="E106" s="157"/>
      <c r="F106" s="157"/>
      <c r="G106" s="158"/>
      <c r="H106" s="157"/>
      <c r="I106" s="157"/>
      <c r="J106" s="157"/>
      <c r="K106" s="157"/>
      <c r="L106" s="157"/>
      <c r="M106" s="157"/>
      <c r="N106" s="157"/>
    </row>
    <row r="107" spans="1:14" x14ac:dyDescent="0.25">
      <c r="A107" s="157"/>
      <c r="B107" s="157"/>
      <c r="C107" s="157"/>
      <c r="D107" s="157"/>
      <c r="E107" s="157"/>
      <c r="F107" s="157"/>
      <c r="G107" s="158"/>
      <c r="H107" s="157"/>
      <c r="I107" s="157"/>
      <c r="J107" s="157"/>
      <c r="K107" s="157"/>
      <c r="L107" s="157"/>
      <c r="M107" s="157"/>
      <c r="N107" s="157"/>
    </row>
    <row r="108" spans="1:14" x14ac:dyDescent="0.25">
      <c r="A108" s="157"/>
      <c r="B108" s="157"/>
      <c r="C108" s="157"/>
      <c r="D108" s="157"/>
      <c r="E108" s="157"/>
      <c r="F108" s="157"/>
      <c r="G108" s="158"/>
      <c r="H108" s="157"/>
      <c r="I108" s="157"/>
      <c r="J108" s="157"/>
      <c r="K108" s="157"/>
      <c r="L108" s="157"/>
      <c r="M108" s="157"/>
      <c r="N108" s="157"/>
    </row>
    <row r="109" spans="1:14" x14ac:dyDescent="0.25">
      <c r="A109" s="157"/>
      <c r="B109" s="157"/>
      <c r="C109" s="157"/>
      <c r="D109" s="157"/>
      <c r="E109" s="157"/>
      <c r="F109" s="157"/>
      <c r="G109" s="158"/>
      <c r="H109" s="157"/>
      <c r="I109" s="157"/>
      <c r="J109" s="157"/>
      <c r="K109" s="157"/>
      <c r="L109" s="157"/>
      <c r="M109" s="157"/>
      <c r="N109" s="157"/>
    </row>
    <row r="110" spans="1:14" x14ac:dyDescent="0.25">
      <c r="A110" s="157"/>
      <c r="B110" s="157"/>
      <c r="C110" s="157"/>
      <c r="D110" s="157"/>
      <c r="E110" s="157"/>
      <c r="F110" s="157"/>
      <c r="G110" s="158"/>
      <c r="H110" s="157"/>
      <c r="I110" s="157"/>
      <c r="J110" s="157"/>
      <c r="K110" s="157"/>
      <c r="L110" s="157"/>
      <c r="M110" s="157"/>
      <c r="N110" s="157"/>
    </row>
    <row r="111" spans="1:14" x14ac:dyDescent="0.25">
      <c r="A111" s="157"/>
      <c r="B111" s="157"/>
      <c r="C111" s="157"/>
      <c r="D111" s="157"/>
      <c r="E111" s="157"/>
      <c r="F111" s="157"/>
      <c r="G111" s="158"/>
      <c r="H111" s="157"/>
      <c r="I111" s="157"/>
      <c r="J111" s="157"/>
      <c r="K111" s="157"/>
      <c r="L111" s="157"/>
      <c r="M111" s="157"/>
      <c r="N111" s="157"/>
    </row>
    <row r="112" spans="1:14" x14ac:dyDescent="0.25">
      <c r="A112" s="157"/>
      <c r="B112" s="157"/>
      <c r="C112" s="157"/>
      <c r="D112" s="157"/>
      <c r="E112" s="157"/>
      <c r="F112" s="157"/>
      <c r="G112" s="158"/>
      <c r="H112" s="157"/>
      <c r="I112" s="157"/>
      <c r="J112" s="157"/>
      <c r="K112" s="157"/>
      <c r="L112" s="157"/>
      <c r="M112" s="157"/>
      <c r="N112" s="157"/>
    </row>
    <row r="113" spans="1:14" x14ac:dyDescent="0.25">
      <c r="A113" s="157"/>
      <c r="B113" s="157"/>
      <c r="C113" s="157"/>
      <c r="D113" s="157"/>
      <c r="E113" s="157"/>
      <c r="F113" s="157"/>
      <c r="G113" s="158"/>
      <c r="H113" s="157"/>
      <c r="I113" s="157"/>
      <c r="J113" s="157"/>
      <c r="K113" s="157"/>
      <c r="L113" s="157"/>
      <c r="M113" s="157"/>
      <c r="N113" s="157"/>
    </row>
    <row r="114" spans="1:14" x14ac:dyDescent="0.25">
      <c r="A114" s="157"/>
      <c r="B114" s="157"/>
      <c r="C114" s="157"/>
      <c r="D114" s="157"/>
      <c r="E114" s="157"/>
      <c r="F114" s="157"/>
      <c r="G114" s="158"/>
      <c r="H114" s="157"/>
      <c r="I114" s="157"/>
      <c r="J114" s="157"/>
      <c r="K114" s="157"/>
      <c r="L114" s="157"/>
      <c r="M114" s="157"/>
      <c r="N114" s="157"/>
    </row>
    <row r="115" spans="1:14" x14ac:dyDescent="0.25">
      <c r="A115" s="157"/>
      <c r="B115" s="157"/>
      <c r="C115" s="157"/>
      <c r="D115" s="157"/>
      <c r="E115" s="157"/>
      <c r="F115" s="157"/>
      <c r="G115" s="158"/>
      <c r="H115" s="157"/>
      <c r="I115" s="157"/>
      <c r="J115" s="157"/>
      <c r="K115" s="157"/>
      <c r="L115" s="157"/>
      <c r="M115" s="157"/>
      <c r="N115" s="157"/>
    </row>
    <row r="116" spans="1:14" x14ac:dyDescent="0.25">
      <c r="A116" s="157"/>
      <c r="B116" s="157"/>
      <c r="C116" s="157"/>
      <c r="D116" s="157"/>
      <c r="E116" s="157"/>
      <c r="F116" s="157"/>
      <c r="G116" s="158"/>
      <c r="H116" s="157"/>
      <c r="I116" s="157"/>
      <c r="J116" s="157"/>
      <c r="K116" s="157"/>
      <c r="L116" s="157"/>
      <c r="M116" s="157"/>
      <c r="N116" s="157"/>
    </row>
    <row r="117" spans="1:14" x14ac:dyDescent="0.25">
      <c r="A117" s="157"/>
      <c r="B117" s="157"/>
      <c r="C117" s="157"/>
      <c r="D117" s="157"/>
      <c r="E117" s="157"/>
      <c r="F117" s="157"/>
      <c r="G117" s="158"/>
      <c r="H117" s="157"/>
      <c r="I117" s="157"/>
      <c r="J117" s="157"/>
      <c r="K117" s="157"/>
      <c r="L117" s="157"/>
      <c r="M117" s="157"/>
      <c r="N117" s="157"/>
    </row>
    <row r="118" spans="1:14" x14ac:dyDescent="0.25">
      <c r="A118" s="157"/>
      <c r="B118" s="157"/>
      <c r="C118" s="157"/>
      <c r="D118" s="157"/>
      <c r="E118" s="157"/>
      <c r="F118" s="157"/>
      <c r="G118" s="158"/>
      <c r="H118" s="157"/>
      <c r="I118" s="157"/>
      <c r="J118" s="157"/>
      <c r="K118" s="157"/>
      <c r="L118" s="157"/>
      <c r="M118" s="157"/>
      <c r="N118" s="157"/>
    </row>
    <row r="119" spans="1:14" x14ac:dyDescent="0.25">
      <c r="A119" s="157"/>
      <c r="B119" s="157"/>
      <c r="C119" s="157"/>
      <c r="D119" s="157"/>
      <c r="E119" s="157"/>
      <c r="F119" s="157"/>
      <c r="G119" s="158"/>
      <c r="H119" s="157"/>
      <c r="I119" s="157"/>
      <c r="J119" s="157"/>
      <c r="K119" s="157"/>
      <c r="L119" s="157"/>
      <c r="M119" s="157"/>
      <c r="N119" s="157"/>
    </row>
    <row r="120" spans="1:14" x14ac:dyDescent="0.25">
      <c r="A120" s="157"/>
      <c r="B120" s="157"/>
      <c r="C120" s="157"/>
      <c r="D120" s="157"/>
      <c r="E120" s="157"/>
      <c r="F120" s="157"/>
      <c r="G120" s="158"/>
      <c r="H120" s="157"/>
      <c r="I120" s="157"/>
      <c r="J120" s="157"/>
      <c r="K120" s="157"/>
      <c r="L120" s="157"/>
      <c r="M120" s="157"/>
      <c r="N120" s="157"/>
    </row>
    <row r="121" spans="1:14" x14ac:dyDescent="0.25">
      <c r="A121" s="157"/>
      <c r="B121" s="157"/>
      <c r="C121" s="157"/>
      <c r="D121" s="157"/>
      <c r="E121" s="157"/>
      <c r="F121" s="157"/>
      <c r="G121" s="158"/>
      <c r="H121" s="157"/>
      <c r="I121" s="157"/>
      <c r="J121" s="157"/>
      <c r="K121" s="157"/>
      <c r="L121" s="157"/>
      <c r="M121" s="157"/>
      <c r="N121" s="157"/>
    </row>
    <row r="122" spans="1:14" x14ac:dyDescent="0.25">
      <c r="A122" s="157"/>
      <c r="B122" s="157"/>
      <c r="C122" s="157"/>
      <c r="D122" s="157"/>
      <c r="E122" s="157"/>
      <c r="F122" s="157"/>
      <c r="G122" s="158"/>
      <c r="H122" s="157"/>
      <c r="I122" s="157"/>
      <c r="J122" s="157"/>
      <c r="K122" s="157"/>
      <c r="L122" s="157"/>
      <c r="M122" s="157"/>
      <c r="N122" s="157"/>
    </row>
    <row r="123" spans="1:14" x14ac:dyDescent="0.25">
      <c r="A123" s="157"/>
      <c r="B123" s="157"/>
      <c r="C123" s="157"/>
      <c r="D123" s="157"/>
      <c r="E123" s="157"/>
      <c r="F123" s="157"/>
      <c r="G123" s="158"/>
      <c r="H123" s="157"/>
      <c r="I123" s="157"/>
      <c r="J123" s="157"/>
      <c r="K123" s="157"/>
      <c r="L123" s="157"/>
      <c r="M123" s="157"/>
      <c r="N123" s="157"/>
    </row>
    <row r="124" spans="1:14" x14ac:dyDescent="0.25">
      <c r="A124" s="157"/>
      <c r="B124" s="157"/>
      <c r="C124" s="157"/>
      <c r="D124" s="157"/>
      <c r="E124" s="157"/>
      <c r="F124" s="157"/>
      <c r="G124" s="158"/>
      <c r="H124" s="157"/>
      <c r="I124" s="157"/>
      <c r="J124" s="157"/>
      <c r="K124" s="157"/>
      <c r="L124" s="157"/>
      <c r="M124" s="157"/>
      <c r="N124" s="157"/>
    </row>
    <row r="125" spans="1:14" x14ac:dyDescent="0.25">
      <c r="A125" s="157"/>
      <c r="B125" s="157"/>
      <c r="C125" s="157"/>
      <c r="D125" s="157"/>
      <c r="E125" s="157"/>
      <c r="F125" s="157"/>
      <c r="G125" s="158"/>
      <c r="H125" s="157"/>
      <c r="I125" s="157"/>
      <c r="J125" s="157"/>
      <c r="K125" s="157"/>
      <c r="L125" s="157"/>
      <c r="M125" s="157"/>
      <c r="N125" s="157"/>
    </row>
    <row r="126" spans="1:14" x14ac:dyDescent="0.25">
      <c r="A126" s="157"/>
      <c r="B126" s="157"/>
      <c r="C126" s="157"/>
      <c r="D126" s="157"/>
      <c r="E126" s="157"/>
      <c r="F126" s="157"/>
      <c r="G126" s="158"/>
      <c r="H126" s="157"/>
      <c r="I126" s="157"/>
      <c r="J126" s="157"/>
      <c r="K126" s="157"/>
      <c r="L126" s="157"/>
      <c r="M126" s="157"/>
      <c r="N126" s="157"/>
    </row>
    <row r="127" spans="1:14" x14ac:dyDescent="0.25">
      <c r="A127" s="157"/>
      <c r="B127" s="157"/>
      <c r="C127" s="157"/>
      <c r="D127" s="157"/>
      <c r="E127" s="157"/>
      <c r="F127" s="157"/>
      <c r="G127" s="158"/>
      <c r="H127" s="157"/>
      <c r="I127" s="157"/>
      <c r="J127" s="157"/>
      <c r="K127" s="157"/>
      <c r="L127" s="157"/>
      <c r="M127" s="157"/>
      <c r="N127" s="157"/>
    </row>
    <row r="128" spans="1:14" x14ac:dyDescent="0.25">
      <c r="A128" s="157"/>
      <c r="B128" s="157"/>
      <c r="C128" s="157"/>
      <c r="D128" s="157"/>
      <c r="E128" s="157"/>
      <c r="F128" s="157"/>
      <c r="G128" s="158"/>
      <c r="H128" s="157"/>
      <c r="I128" s="157"/>
      <c r="J128" s="157"/>
      <c r="K128" s="157"/>
      <c r="L128" s="157"/>
      <c r="M128" s="157"/>
      <c r="N128" s="157"/>
    </row>
    <row r="129" spans="1:14" x14ac:dyDescent="0.25">
      <c r="A129" s="157"/>
      <c r="B129" s="157"/>
      <c r="C129" s="157"/>
      <c r="D129" s="157"/>
      <c r="E129" s="157"/>
      <c r="F129" s="157"/>
      <c r="G129" s="158"/>
      <c r="H129" s="157"/>
      <c r="I129" s="157"/>
      <c r="J129" s="157"/>
      <c r="K129" s="157"/>
      <c r="L129" s="157"/>
      <c r="M129" s="157"/>
      <c r="N129" s="157"/>
    </row>
    <row r="130" spans="1:14" x14ac:dyDescent="0.25">
      <c r="A130" s="157"/>
      <c r="B130" s="157"/>
      <c r="C130" s="157"/>
      <c r="D130" s="157"/>
      <c r="E130" s="157"/>
      <c r="F130" s="157"/>
      <c r="G130" s="158"/>
      <c r="H130" s="157"/>
      <c r="I130" s="157"/>
      <c r="J130" s="157"/>
      <c r="K130" s="157"/>
      <c r="L130" s="157"/>
      <c r="M130" s="157"/>
      <c r="N130" s="157"/>
    </row>
    <row r="131" spans="1:14" x14ac:dyDescent="0.25">
      <c r="A131" s="157"/>
      <c r="B131" s="157"/>
      <c r="C131" s="157"/>
      <c r="D131" s="157"/>
      <c r="E131" s="157"/>
      <c r="F131" s="157"/>
      <c r="G131" s="158"/>
      <c r="H131" s="157"/>
      <c r="I131" s="157"/>
      <c r="J131" s="157"/>
      <c r="K131" s="157"/>
      <c r="L131" s="157"/>
      <c r="M131" s="157"/>
      <c r="N131" s="157"/>
    </row>
    <row r="132" spans="1:14" x14ac:dyDescent="0.25">
      <c r="A132" s="157"/>
      <c r="B132" s="157"/>
      <c r="C132" s="157"/>
      <c r="D132" s="157"/>
      <c r="E132" s="157"/>
      <c r="F132" s="157"/>
      <c r="G132" s="158"/>
      <c r="H132" s="157"/>
      <c r="I132" s="157"/>
      <c r="J132" s="157"/>
      <c r="K132" s="157"/>
      <c r="L132" s="157"/>
      <c r="M132" s="157"/>
      <c r="N132" s="157"/>
    </row>
    <row r="133" spans="1:14" x14ac:dyDescent="0.25">
      <c r="A133" s="157"/>
      <c r="B133" s="157"/>
      <c r="C133" s="157"/>
      <c r="D133" s="157"/>
      <c r="E133" s="157"/>
      <c r="F133" s="157"/>
      <c r="G133" s="158"/>
      <c r="H133" s="157"/>
      <c r="I133" s="157"/>
      <c r="J133" s="157"/>
      <c r="K133" s="157"/>
      <c r="L133" s="157"/>
      <c r="M133" s="157"/>
      <c r="N133" s="157"/>
    </row>
    <row r="134" spans="1:14" x14ac:dyDescent="0.25">
      <c r="A134" s="157"/>
      <c r="B134" s="157"/>
      <c r="C134" s="157"/>
      <c r="D134" s="157"/>
      <c r="E134" s="157"/>
      <c r="F134" s="157"/>
      <c r="G134" s="158"/>
      <c r="H134" s="157"/>
      <c r="I134" s="157"/>
      <c r="J134" s="157"/>
      <c r="K134" s="157"/>
      <c r="L134" s="157"/>
      <c r="M134" s="157"/>
      <c r="N134" s="157"/>
    </row>
    <row r="135" spans="1:14" x14ac:dyDescent="0.25">
      <c r="A135" s="157"/>
      <c r="B135" s="157"/>
      <c r="C135" s="157"/>
      <c r="D135" s="157"/>
      <c r="E135" s="157"/>
      <c r="F135" s="157"/>
      <c r="G135" s="158"/>
      <c r="H135" s="157"/>
      <c r="I135" s="157"/>
      <c r="J135" s="157"/>
      <c r="K135" s="157"/>
      <c r="L135" s="157"/>
      <c r="M135" s="157"/>
      <c r="N135" s="157"/>
    </row>
    <row r="136" spans="1:14" x14ac:dyDescent="0.25">
      <c r="A136" s="157"/>
      <c r="B136" s="157"/>
      <c r="C136" s="157"/>
      <c r="D136" s="157"/>
      <c r="E136" s="157"/>
      <c r="F136" s="157"/>
      <c r="G136" s="158"/>
      <c r="H136" s="157"/>
      <c r="I136" s="157"/>
      <c r="J136" s="157"/>
      <c r="K136" s="157"/>
      <c r="L136" s="157"/>
      <c r="M136" s="157"/>
      <c r="N136" s="157"/>
    </row>
    <row r="137" spans="1:14" x14ac:dyDescent="0.25">
      <c r="A137" s="157"/>
      <c r="B137" s="157"/>
      <c r="C137" s="157"/>
      <c r="D137" s="157"/>
      <c r="E137" s="157"/>
      <c r="F137" s="157"/>
      <c r="G137" s="158"/>
      <c r="H137" s="157"/>
      <c r="I137" s="157"/>
      <c r="J137" s="157"/>
      <c r="K137" s="157"/>
      <c r="L137" s="157"/>
      <c r="M137" s="157"/>
      <c r="N137" s="157"/>
    </row>
    <row r="138" spans="1:14" x14ac:dyDescent="0.25">
      <c r="A138" s="157"/>
      <c r="B138" s="157"/>
      <c r="C138" s="157"/>
      <c r="D138" s="157"/>
      <c r="E138" s="157"/>
      <c r="F138" s="157"/>
      <c r="G138" s="158"/>
      <c r="H138" s="157"/>
      <c r="I138" s="157"/>
      <c r="J138" s="157"/>
      <c r="K138" s="157"/>
      <c r="L138" s="157"/>
      <c r="M138" s="157"/>
      <c r="N138" s="157"/>
    </row>
    <row r="139" spans="1:14" x14ac:dyDescent="0.25">
      <c r="A139" s="157"/>
      <c r="B139" s="157"/>
      <c r="C139" s="157"/>
      <c r="D139" s="157"/>
      <c r="E139" s="157"/>
      <c r="F139" s="157"/>
      <c r="G139" s="158"/>
      <c r="H139" s="157"/>
      <c r="I139" s="157"/>
      <c r="J139" s="157"/>
      <c r="K139" s="157"/>
      <c r="L139" s="157"/>
      <c r="M139" s="157"/>
      <c r="N139" s="157"/>
    </row>
    <row r="140" spans="1:14" x14ac:dyDescent="0.25">
      <c r="A140" s="157"/>
      <c r="B140" s="157"/>
      <c r="C140" s="157"/>
      <c r="D140" s="157"/>
      <c r="E140" s="157"/>
      <c r="F140" s="157"/>
      <c r="G140" s="158"/>
      <c r="H140" s="157"/>
      <c r="I140" s="157"/>
      <c r="J140" s="157"/>
      <c r="K140" s="157"/>
      <c r="L140" s="157"/>
      <c r="M140" s="157"/>
      <c r="N140" s="157"/>
    </row>
    <row r="141" spans="1:14" x14ac:dyDescent="0.25">
      <c r="A141" s="157"/>
      <c r="B141" s="157"/>
      <c r="C141" s="157"/>
      <c r="D141" s="157"/>
      <c r="E141" s="157"/>
      <c r="F141" s="157"/>
      <c r="G141" s="158"/>
      <c r="H141" s="157"/>
      <c r="I141" s="157"/>
      <c r="J141" s="157"/>
      <c r="K141" s="157"/>
      <c r="L141" s="157"/>
      <c r="M141" s="157"/>
      <c r="N141" s="157"/>
    </row>
    <row r="142" spans="1:14" x14ac:dyDescent="0.25">
      <c r="A142" s="157"/>
      <c r="B142" s="157"/>
      <c r="C142" s="157"/>
      <c r="D142" s="157"/>
      <c r="E142" s="157"/>
      <c r="F142" s="157"/>
      <c r="G142" s="158"/>
      <c r="H142" s="157"/>
      <c r="I142" s="157"/>
      <c r="J142" s="157"/>
      <c r="K142" s="157"/>
      <c r="L142" s="157"/>
      <c r="M142" s="157"/>
      <c r="N142" s="157"/>
    </row>
    <row r="143" spans="1:14" x14ac:dyDescent="0.25">
      <c r="A143" s="157"/>
      <c r="B143" s="157"/>
      <c r="C143" s="157"/>
      <c r="D143" s="157"/>
      <c r="E143" s="157"/>
      <c r="F143" s="157"/>
      <c r="G143" s="158"/>
      <c r="H143" s="157"/>
      <c r="I143" s="157"/>
      <c r="J143" s="157"/>
      <c r="K143" s="157"/>
      <c r="L143" s="157"/>
      <c r="M143" s="157"/>
      <c r="N143" s="157"/>
    </row>
    <row r="144" spans="1:14" x14ac:dyDescent="0.25">
      <c r="A144" s="157"/>
      <c r="B144" s="157"/>
      <c r="C144" s="157"/>
      <c r="D144" s="157"/>
      <c r="E144" s="157"/>
      <c r="F144" s="157"/>
      <c r="G144" s="158"/>
      <c r="H144" s="157"/>
      <c r="I144" s="157"/>
      <c r="J144" s="157"/>
      <c r="K144" s="157"/>
      <c r="L144" s="157"/>
      <c r="M144" s="157"/>
      <c r="N144" s="157"/>
    </row>
    <row r="145" spans="1:14" x14ac:dyDescent="0.25">
      <c r="A145" s="157"/>
      <c r="B145" s="157"/>
      <c r="C145" s="157"/>
      <c r="D145" s="157"/>
      <c r="E145" s="157"/>
      <c r="F145" s="157"/>
      <c r="G145" s="158"/>
      <c r="H145" s="157"/>
      <c r="I145" s="157"/>
      <c r="J145" s="157"/>
      <c r="K145" s="157"/>
      <c r="L145" s="157"/>
      <c r="M145" s="157"/>
      <c r="N145" s="157"/>
    </row>
    <row r="146" spans="1:14" x14ac:dyDescent="0.25">
      <c r="A146" s="157"/>
      <c r="B146" s="157"/>
      <c r="C146" s="157"/>
      <c r="D146" s="157"/>
      <c r="E146" s="157"/>
      <c r="F146" s="157"/>
      <c r="G146" s="158"/>
      <c r="H146" s="157"/>
      <c r="I146" s="157"/>
      <c r="J146" s="157"/>
      <c r="K146" s="157"/>
      <c r="L146" s="157"/>
      <c r="M146" s="157"/>
      <c r="N146" s="157"/>
    </row>
    <row r="147" spans="1:14" x14ac:dyDescent="0.25">
      <c r="A147" s="157"/>
      <c r="B147" s="157"/>
      <c r="C147" s="157"/>
      <c r="D147" s="157"/>
      <c r="E147" s="157"/>
      <c r="F147" s="157"/>
      <c r="G147" s="158"/>
      <c r="H147" s="157"/>
      <c r="I147" s="157"/>
      <c r="J147" s="157"/>
      <c r="K147" s="157"/>
      <c r="L147" s="157"/>
      <c r="M147" s="157"/>
      <c r="N147" s="157"/>
    </row>
    <row r="148" spans="1:14" x14ac:dyDescent="0.25">
      <c r="A148" s="157"/>
      <c r="B148" s="157"/>
      <c r="C148" s="157"/>
      <c r="D148" s="157"/>
      <c r="E148" s="157"/>
      <c r="F148" s="157"/>
      <c r="G148" s="158"/>
      <c r="H148" s="157"/>
      <c r="I148" s="157"/>
      <c r="J148" s="157"/>
      <c r="K148" s="157"/>
      <c r="L148" s="157"/>
      <c r="M148" s="157"/>
      <c r="N148" s="157"/>
    </row>
    <row r="149" spans="1:14" x14ac:dyDescent="0.25">
      <c r="A149" s="157"/>
      <c r="B149" s="157"/>
      <c r="C149" s="157"/>
      <c r="D149" s="157"/>
      <c r="E149" s="157"/>
      <c r="F149" s="157"/>
      <c r="G149" s="158"/>
      <c r="H149" s="157"/>
      <c r="I149" s="157"/>
      <c r="J149" s="157"/>
      <c r="K149" s="157"/>
      <c r="L149" s="157"/>
      <c r="M149" s="157"/>
      <c r="N149" s="157"/>
    </row>
    <row r="150" spans="1:14" x14ac:dyDescent="0.25">
      <c r="A150" s="157"/>
      <c r="B150" s="157"/>
      <c r="C150" s="157"/>
      <c r="D150" s="157"/>
      <c r="E150" s="157"/>
      <c r="F150" s="157"/>
      <c r="G150" s="158"/>
      <c r="H150" s="157"/>
      <c r="I150" s="157"/>
      <c r="J150" s="157"/>
      <c r="K150" s="157"/>
      <c r="L150" s="157"/>
      <c r="M150" s="157"/>
      <c r="N150" s="157"/>
    </row>
    <row r="151" spans="1:14" x14ac:dyDescent="0.25">
      <c r="A151" s="157"/>
      <c r="B151" s="157"/>
      <c r="C151" s="157"/>
      <c r="D151" s="157"/>
      <c r="E151" s="157"/>
      <c r="F151" s="157"/>
      <c r="G151" s="158"/>
      <c r="H151" s="157"/>
      <c r="I151" s="157"/>
      <c r="J151" s="157"/>
      <c r="K151" s="157"/>
      <c r="L151" s="157"/>
      <c r="M151" s="157"/>
      <c r="N151" s="157"/>
    </row>
    <row r="152" spans="1:14" x14ac:dyDescent="0.25">
      <c r="A152" s="157"/>
      <c r="B152" s="157"/>
      <c r="C152" s="157"/>
      <c r="D152" s="157"/>
      <c r="E152" s="157"/>
      <c r="F152" s="157"/>
      <c r="G152" s="158"/>
      <c r="H152" s="157"/>
      <c r="I152" s="157"/>
      <c r="J152" s="157"/>
      <c r="K152" s="157"/>
      <c r="L152" s="157"/>
      <c r="M152" s="157"/>
      <c r="N152" s="157"/>
    </row>
    <row r="153" spans="1:14" x14ac:dyDescent="0.25">
      <c r="A153" s="157"/>
      <c r="B153" s="157"/>
      <c r="C153" s="157"/>
      <c r="D153" s="157"/>
      <c r="E153" s="157"/>
      <c r="F153" s="157"/>
      <c r="G153" s="158"/>
      <c r="H153" s="157"/>
      <c r="I153" s="157"/>
      <c r="J153" s="157"/>
      <c r="K153" s="157"/>
      <c r="L153" s="157"/>
      <c r="M153" s="157"/>
      <c r="N153" s="157"/>
    </row>
    <row r="154" spans="1:14" x14ac:dyDescent="0.25">
      <c r="A154" s="157"/>
      <c r="B154" s="157"/>
      <c r="C154" s="157"/>
      <c r="D154" s="157"/>
      <c r="E154" s="157"/>
      <c r="F154" s="157"/>
      <c r="G154" s="158"/>
      <c r="H154" s="157"/>
      <c r="I154" s="157"/>
      <c r="J154" s="157"/>
      <c r="K154" s="157"/>
      <c r="L154" s="157"/>
      <c r="M154" s="157"/>
      <c r="N154" s="157"/>
    </row>
    <row r="155" spans="1:14" x14ac:dyDescent="0.25">
      <c r="A155" s="157"/>
      <c r="B155" s="157"/>
      <c r="C155" s="157"/>
      <c r="D155" s="157"/>
      <c r="E155" s="157"/>
      <c r="F155" s="157"/>
      <c r="G155" s="158"/>
      <c r="H155" s="157"/>
      <c r="I155" s="157"/>
      <c r="J155" s="157"/>
      <c r="K155" s="157"/>
      <c r="L155" s="157"/>
      <c r="M155" s="157"/>
      <c r="N155" s="157"/>
    </row>
    <row r="156" spans="1:14" x14ac:dyDescent="0.25">
      <c r="A156" s="157"/>
      <c r="B156" s="157"/>
      <c r="C156" s="157"/>
      <c r="D156" s="157"/>
      <c r="E156" s="157"/>
      <c r="F156" s="157"/>
      <c r="G156" s="158"/>
      <c r="H156" s="157"/>
      <c r="I156" s="157"/>
      <c r="J156" s="157"/>
      <c r="K156" s="157"/>
      <c r="L156" s="157"/>
      <c r="M156" s="157"/>
      <c r="N156" s="157"/>
    </row>
    <row r="157" spans="1:14" x14ac:dyDescent="0.25">
      <c r="A157" s="157"/>
      <c r="B157" s="157"/>
      <c r="C157" s="157"/>
      <c r="D157" s="157"/>
      <c r="E157" s="157"/>
      <c r="F157" s="157"/>
      <c r="G157" s="158"/>
      <c r="H157" s="157"/>
      <c r="I157" s="157"/>
      <c r="J157" s="157"/>
      <c r="K157" s="157"/>
      <c r="L157" s="157"/>
      <c r="M157" s="157"/>
      <c r="N157" s="157"/>
    </row>
    <row r="158" spans="1:14" x14ac:dyDescent="0.25">
      <c r="A158" s="157"/>
      <c r="B158" s="157"/>
      <c r="C158" s="157"/>
      <c r="D158" s="157"/>
      <c r="E158" s="157"/>
      <c r="F158" s="157"/>
      <c r="G158" s="158"/>
      <c r="H158" s="157"/>
      <c r="I158" s="157"/>
      <c r="J158" s="157"/>
      <c r="K158" s="157"/>
      <c r="L158" s="157"/>
      <c r="M158" s="157"/>
      <c r="N158" s="157"/>
    </row>
    <row r="159" spans="1:14" x14ac:dyDescent="0.25">
      <c r="A159" s="157"/>
      <c r="B159" s="157"/>
      <c r="C159" s="157"/>
      <c r="D159" s="157"/>
      <c r="E159" s="157"/>
      <c r="F159" s="157"/>
      <c r="G159" s="158"/>
      <c r="H159" s="157"/>
      <c r="I159" s="157"/>
      <c r="J159" s="157"/>
      <c r="K159" s="157"/>
      <c r="L159" s="157"/>
      <c r="M159" s="157"/>
      <c r="N159" s="157"/>
    </row>
    <row r="160" spans="1:14" x14ac:dyDescent="0.25">
      <c r="A160" s="157"/>
      <c r="B160" s="157"/>
      <c r="C160" s="157"/>
      <c r="D160" s="157"/>
      <c r="E160" s="157"/>
      <c r="F160" s="157"/>
      <c r="G160" s="158"/>
      <c r="H160" s="157"/>
      <c r="I160" s="157"/>
      <c r="J160" s="157"/>
      <c r="K160" s="157"/>
      <c r="L160" s="157"/>
      <c r="M160" s="157"/>
      <c r="N160" s="157"/>
    </row>
    <row r="161" spans="1:14" x14ac:dyDescent="0.25">
      <c r="A161" s="157"/>
      <c r="B161" s="157"/>
      <c r="C161" s="157"/>
      <c r="D161" s="157"/>
      <c r="E161" s="157"/>
      <c r="F161" s="157"/>
      <c r="G161" s="158"/>
      <c r="H161" s="157"/>
      <c r="I161" s="157"/>
      <c r="J161" s="157"/>
      <c r="K161" s="157"/>
      <c r="L161" s="157"/>
      <c r="M161" s="157"/>
      <c r="N161" s="157"/>
    </row>
    <row r="162" spans="1:14" x14ac:dyDescent="0.25">
      <c r="A162" s="157"/>
      <c r="B162" s="157"/>
      <c r="C162" s="157"/>
      <c r="D162" s="157"/>
      <c r="E162" s="157"/>
      <c r="F162" s="157"/>
      <c r="G162" s="158"/>
      <c r="H162" s="157"/>
      <c r="I162" s="157"/>
      <c r="J162" s="157"/>
      <c r="K162" s="157"/>
      <c r="L162" s="157"/>
      <c r="M162" s="157"/>
      <c r="N162" s="157"/>
    </row>
    <row r="163" spans="1:14" x14ac:dyDescent="0.25">
      <c r="A163" s="157"/>
      <c r="B163" s="157"/>
      <c r="C163" s="157"/>
      <c r="D163" s="157"/>
      <c r="E163" s="157"/>
      <c r="F163" s="157"/>
      <c r="G163" s="158"/>
      <c r="H163" s="157"/>
      <c r="I163" s="157"/>
      <c r="J163" s="157"/>
      <c r="K163" s="157"/>
      <c r="L163" s="157"/>
      <c r="M163" s="157"/>
      <c r="N163" s="157"/>
    </row>
    <row r="164" spans="1:14" x14ac:dyDescent="0.25">
      <c r="A164" s="157"/>
      <c r="B164" s="157"/>
      <c r="C164" s="157"/>
      <c r="D164" s="157"/>
      <c r="E164" s="157"/>
      <c r="F164" s="157"/>
      <c r="G164" s="158"/>
      <c r="H164" s="157"/>
      <c r="I164" s="157"/>
      <c r="J164" s="157"/>
      <c r="K164" s="157"/>
      <c r="L164" s="157"/>
      <c r="M164" s="157"/>
      <c r="N164" s="157"/>
    </row>
    <row r="165" spans="1:14" x14ac:dyDescent="0.25">
      <c r="A165" s="157"/>
      <c r="B165" s="157"/>
      <c r="C165" s="157"/>
      <c r="D165" s="157"/>
      <c r="E165" s="157"/>
      <c r="F165" s="157"/>
      <c r="G165" s="158"/>
      <c r="H165" s="157"/>
      <c r="I165" s="157"/>
      <c r="J165" s="157"/>
      <c r="K165" s="157"/>
      <c r="L165" s="157"/>
      <c r="M165" s="157"/>
      <c r="N165" s="157"/>
    </row>
    <row r="166" spans="1:14" x14ac:dyDescent="0.25">
      <c r="A166" s="157"/>
      <c r="B166" s="157"/>
      <c r="C166" s="157"/>
      <c r="D166" s="157"/>
      <c r="E166" s="157"/>
      <c r="F166" s="157"/>
      <c r="G166" s="158"/>
      <c r="H166" s="157"/>
      <c r="I166" s="157"/>
      <c r="J166" s="157"/>
      <c r="K166" s="157"/>
      <c r="L166" s="157"/>
      <c r="M166" s="157"/>
      <c r="N166" s="157"/>
    </row>
    <row r="167" spans="1:14" x14ac:dyDescent="0.25">
      <c r="A167" s="157"/>
      <c r="B167" s="157"/>
      <c r="C167" s="157"/>
      <c r="D167" s="157"/>
      <c r="E167" s="157"/>
      <c r="F167" s="157"/>
      <c r="G167" s="158"/>
      <c r="H167" s="157"/>
      <c r="I167" s="157"/>
      <c r="J167" s="157"/>
      <c r="K167" s="157"/>
      <c r="L167" s="157"/>
      <c r="M167" s="157"/>
      <c r="N167" s="157"/>
    </row>
    <row r="168" spans="1:14" x14ac:dyDescent="0.25">
      <c r="A168" s="157"/>
      <c r="B168" s="157"/>
      <c r="C168" s="157"/>
      <c r="D168" s="157"/>
      <c r="E168" s="157"/>
      <c r="F168" s="157"/>
      <c r="G168" s="158"/>
      <c r="H168" s="157"/>
      <c r="I168" s="157"/>
      <c r="J168" s="157"/>
      <c r="K168" s="157"/>
      <c r="L168" s="157"/>
      <c r="M168" s="157"/>
      <c r="N168" s="157"/>
    </row>
    <row r="169" spans="1:14" x14ac:dyDescent="0.25">
      <c r="A169" s="157"/>
      <c r="B169" s="157"/>
      <c r="C169" s="157"/>
      <c r="D169" s="157"/>
      <c r="E169" s="157"/>
      <c r="F169" s="157"/>
      <c r="G169" s="158"/>
      <c r="H169" s="157"/>
      <c r="I169" s="157"/>
      <c r="J169" s="157"/>
      <c r="K169" s="157"/>
      <c r="L169" s="157"/>
      <c r="M169" s="157"/>
      <c r="N169" s="157"/>
    </row>
    <row r="170" spans="1:14" x14ac:dyDescent="0.25">
      <c r="A170" s="157"/>
      <c r="B170" s="157"/>
      <c r="C170" s="157"/>
      <c r="D170" s="157"/>
      <c r="E170" s="157"/>
      <c r="F170" s="157"/>
      <c r="G170" s="158"/>
      <c r="H170" s="157"/>
      <c r="I170" s="157"/>
      <c r="J170" s="157"/>
      <c r="K170" s="157"/>
      <c r="L170" s="157"/>
      <c r="M170" s="157"/>
      <c r="N170" s="157"/>
    </row>
    <row r="171" spans="1:14" x14ac:dyDescent="0.25">
      <c r="A171" s="157"/>
      <c r="B171" s="157"/>
      <c r="C171" s="157"/>
      <c r="D171" s="157"/>
      <c r="E171" s="157"/>
      <c r="F171" s="157"/>
      <c r="G171" s="158"/>
      <c r="H171" s="157"/>
      <c r="I171" s="157"/>
      <c r="J171" s="157"/>
      <c r="K171" s="157"/>
      <c r="L171" s="157"/>
      <c r="M171" s="157"/>
      <c r="N171" s="157"/>
    </row>
    <row r="172" spans="1:14" x14ac:dyDescent="0.25">
      <c r="A172" s="157"/>
      <c r="B172" s="157"/>
      <c r="C172" s="157"/>
      <c r="D172" s="157"/>
      <c r="E172" s="157"/>
      <c r="F172" s="157"/>
      <c r="G172" s="158"/>
      <c r="H172" s="157"/>
      <c r="I172" s="157"/>
      <c r="J172" s="157"/>
      <c r="K172" s="157"/>
      <c r="L172" s="157"/>
      <c r="M172" s="157"/>
      <c r="N172" s="157"/>
    </row>
    <row r="173" spans="1:14" x14ac:dyDescent="0.25">
      <c r="A173" s="157"/>
      <c r="B173" s="157"/>
      <c r="C173" s="157"/>
      <c r="D173" s="157"/>
      <c r="E173" s="157"/>
      <c r="F173" s="157"/>
      <c r="G173" s="158"/>
      <c r="H173" s="157"/>
      <c r="I173" s="157"/>
      <c r="J173" s="157"/>
      <c r="K173" s="157"/>
      <c r="L173" s="157"/>
      <c r="M173" s="157"/>
      <c r="N173" s="157"/>
    </row>
    <row r="174" spans="1:14" x14ac:dyDescent="0.25">
      <c r="A174" s="157"/>
      <c r="B174" s="157"/>
      <c r="C174" s="157"/>
      <c r="D174" s="157"/>
      <c r="E174" s="157"/>
      <c r="F174" s="157"/>
      <c r="G174" s="158"/>
      <c r="H174" s="157"/>
      <c r="I174" s="157"/>
      <c r="J174" s="157"/>
      <c r="K174" s="157"/>
      <c r="L174" s="157"/>
      <c r="M174" s="157"/>
      <c r="N174" s="157"/>
    </row>
    <row r="175" spans="1:14" x14ac:dyDescent="0.25">
      <c r="A175" s="157"/>
      <c r="B175" s="157"/>
      <c r="C175" s="157"/>
      <c r="D175" s="157"/>
      <c r="E175" s="157"/>
      <c r="F175" s="157"/>
      <c r="G175" s="158"/>
      <c r="H175" s="157"/>
      <c r="I175" s="157"/>
      <c r="J175" s="157"/>
      <c r="K175" s="157"/>
      <c r="L175" s="157"/>
      <c r="M175" s="157"/>
      <c r="N175" s="157"/>
    </row>
    <row r="176" spans="1:14" x14ac:dyDescent="0.25">
      <c r="A176" s="157"/>
      <c r="B176" s="157"/>
      <c r="C176" s="157"/>
      <c r="D176" s="157"/>
      <c r="E176" s="157"/>
      <c r="F176" s="157"/>
      <c r="G176" s="158"/>
      <c r="H176" s="157"/>
      <c r="I176" s="157"/>
      <c r="J176" s="157"/>
      <c r="K176" s="157"/>
      <c r="L176" s="157"/>
      <c r="M176" s="157"/>
      <c r="N176" s="157"/>
    </row>
    <row r="177" spans="1:14" x14ac:dyDescent="0.25">
      <c r="A177" s="157"/>
      <c r="B177" s="157"/>
      <c r="C177" s="157"/>
      <c r="D177" s="157"/>
      <c r="E177" s="157"/>
      <c r="F177" s="157"/>
      <c r="G177" s="158"/>
      <c r="H177" s="157"/>
      <c r="I177" s="157"/>
      <c r="J177" s="157"/>
      <c r="K177" s="157"/>
      <c r="L177" s="157"/>
      <c r="M177" s="157"/>
      <c r="N177" s="157"/>
    </row>
    <row r="178" spans="1:14" x14ac:dyDescent="0.25">
      <c r="A178" s="157"/>
      <c r="B178" s="157"/>
      <c r="C178" s="157"/>
      <c r="D178" s="157"/>
      <c r="E178" s="157"/>
      <c r="F178" s="157"/>
      <c r="G178" s="158"/>
      <c r="H178" s="157"/>
      <c r="I178" s="157"/>
      <c r="J178" s="157"/>
      <c r="K178" s="157"/>
      <c r="L178" s="157"/>
      <c r="M178" s="157"/>
      <c r="N178" s="157"/>
    </row>
    <row r="179" spans="1:14" x14ac:dyDescent="0.25">
      <c r="A179" s="157"/>
      <c r="B179" s="157"/>
      <c r="C179" s="157"/>
      <c r="D179" s="157"/>
      <c r="E179" s="157"/>
      <c r="F179" s="157"/>
      <c r="G179" s="158"/>
      <c r="H179" s="157"/>
      <c r="I179" s="157"/>
      <c r="J179" s="157"/>
      <c r="K179" s="157"/>
      <c r="L179" s="157"/>
      <c r="M179" s="157"/>
      <c r="N179" s="157"/>
    </row>
    <row r="180" spans="1:14" x14ac:dyDescent="0.25">
      <c r="A180" s="157"/>
      <c r="B180" s="157"/>
      <c r="C180" s="157"/>
      <c r="D180" s="157"/>
      <c r="E180" s="157"/>
      <c r="F180" s="157"/>
      <c r="G180" s="158"/>
      <c r="H180" s="157"/>
      <c r="I180" s="157"/>
      <c r="J180" s="157"/>
      <c r="K180" s="157"/>
      <c r="L180" s="157"/>
      <c r="M180" s="157"/>
      <c r="N180" s="157"/>
    </row>
    <row r="181" spans="1:14" x14ac:dyDescent="0.25">
      <c r="A181" s="157"/>
      <c r="B181" s="157"/>
      <c r="C181" s="157"/>
      <c r="D181" s="157"/>
      <c r="E181" s="157"/>
      <c r="F181" s="157"/>
      <c r="G181" s="158"/>
      <c r="H181" s="157"/>
      <c r="I181" s="157"/>
      <c r="J181" s="157"/>
      <c r="K181" s="157"/>
      <c r="L181" s="157"/>
      <c r="M181" s="157"/>
      <c r="N181" s="157"/>
    </row>
    <row r="182" spans="1:14" x14ac:dyDescent="0.25">
      <c r="A182" s="157"/>
      <c r="B182" s="157"/>
      <c r="C182" s="157"/>
      <c r="D182" s="157"/>
      <c r="E182" s="157"/>
      <c r="F182" s="157"/>
      <c r="G182" s="158"/>
      <c r="H182" s="157"/>
      <c r="I182" s="157"/>
      <c r="J182" s="157"/>
      <c r="K182" s="157"/>
      <c r="L182" s="157"/>
      <c r="M182" s="157"/>
      <c r="N182" s="157"/>
    </row>
    <row r="183" spans="1:14" x14ac:dyDescent="0.25">
      <c r="A183" s="157"/>
      <c r="B183" s="157"/>
      <c r="C183" s="157"/>
      <c r="D183" s="157"/>
      <c r="E183" s="157"/>
      <c r="F183" s="157"/>
      <c r="G183" s="158"/>
      <c r="H183" s="157"/>
      <c r="I183" s="157"/>
      <c r="J183" s="157"/>
      <c r="K183" s="157"/>
      <c r="L183" s="157"/>
      <c r="M183" s="157"/>
      <c r="N183" s="157"/>
    </row>
    <row r="184" spans="1:14" x14ac:dyDescent="0.25">
      <c r="A184" s="157"/>
      <c r="B184" s="157"/>
      <c r="C184" s="157"/>
      <c r="D184" s="157"/>
      <c r="E184" s="157"/>
      <c r="F184" s="157"/>
      <c r="G184" s="158"/>
      <c r="H184" s="157"/>
      <c r="I184" s="157"/>
      <c r="J184" s="157"/>
      <c r="K184" s="157"/>
      <c r="L184" s="157"/>
      <c r="M184" s="157"/>
      <c r="N184" s="157"/>
    </row>
    <row r="185" spans="1:14" x14ac:dyDescent="0.25">
      <c r="A185" s="157"/>
      <c r="B185" s="157"/>
      <c r="C185" s="157"/>
      <c r="D185" s="157"/>
      <c r="E185" s="157"/>
      <c r="F185" s="157"/>
      <c r="G185" s="158"/>
      <c r="H185" s="157"/>
      <c r="I185" s="157"/>
      <c r="J185" s="157"/>
      <c r="K185" s="157"/>
      <c r="L185" s="157"/>
      <c r="M185" s="157"/>
      <c r="N185" s="157"/>
    </row>
    <row r="186" spans="1:14" x14ac:dyDescent="0.25">
      <c r="A186" s="157"/>
      <c r="B186" s="157"/>
      <c r="C186" s="157"/>
      <c r="D186" s="157"/>
      <c r="E186" s="157"/>
      <c r="F186" s="157"/>
      <c r="G186" s="158"/>
      <c r="H186" s="157"/>
      <c r="I186" s="157"/>
      <c r="J186" s="157"/>
      <c r="K186" s="157"/>
      <c r="L186" s="157"/>
      <c r="M186" s="157"/>
      <c r="N186" s="157"/>
    </row>
    <row r="187" spans="1:14" x14ac:dyDescent="0.25">
      <c r="A187" s="157"/>
      <c r="B187" s="157"/>
      <c r="C187" s="157"/>
      <c r="D187" s="157"/>
      <c r="E187" s="157"/>
      <c r="F187" s="157"/>
      <c r="G187" s="158"/>
      <c r="H187" s="157"/>
      <c r="I187" s="157"/>
      <c r="J187" s="157"/>
      <c r="K187" s="157"/>
      <c r="L187" s="157"/>
      <c r="M187" s="157"/>
      <c r="N187" s="157"/>
    </row>
    <row r="188" spans="1:14" x14ac:dyDescent="0.25">
      <c r="A188" s="157"/>
      <c r="B188" s="157"/>
      <c r="C188" s="157"/>
      <c r="D188" s="157"/>
      <c r="E188" s="157"/>
      <c r="F188" s="157"/>
      <c r="G188" s="158"/>
      <c r="H188" s="157"/>
      <c r="I188" s="157"/>
      <c r="J188" s="157"/>
      <c r="K188" s="157"/>
      <c r="L188" s="157"/>
      <c r="M188" s="157"/>
      <c r="N188" s="157"/>
    </row>
    <row r="189" spans="1:14" x14ac:dyDescent="0.25">
      <c r="A189" s="157"/>
      <c r="B189" s="157"/>
      <c r="C189" s="157"/>
      <c r="D189" s="157"/>
      <c r="E189" s="157"/>
      <c r="F189" s="157"/>
      <c r="G189" s="158"/>
      <c r="H189" s="157"/>
      <c r="I189" s="157"/>
      <c r="J189" s="157"/>
      <c r="K189" s="157"/>
      <c r="L189" s="157"/>
      <c r="M189" s="157"/>
      <c r="N189" s="157"/>
    </row>
    <row r="190" spans="1:14" x14ac:dyDescent="0.25">
      <c r="A190" s="157"/>
      <c r="B190" s="157"/>
      <c r="C190" s="157"/>
      <c r="D190" s="157"/>
      <c r="E190" s="157"/>
      <c r="F190" s="157"/>
      <c r="G190" s="158"/>
      <c r="H190" s="157"/>
      <c r="I190" s="157"/>
      <c r="J190" s="157"/>
      <c r="K190" s="157"/>
      <c r="L190" s="157"/>
      <c r="M190" s="157"/>
      <c r="N190" s="157"/>
    </row>
    <row r="191" spans="1:14" x14ac:dyDescent="0.25">
      <c r="A191" s="157"/>
      <c r="B191" s="157"/>
      <c r="C191" s="157"/>
      <c r="D191" s="157"/>
      <c r="E191" s="157"/>
      <c r="F191" s="157"/>
      <c r="G191" s="158"/>
      <c r="H191" s="157"/>
      <c r="I191" s="157"/>
      <c r="J191" s="157"/>
      <c r="K191" s="157"/>
      <c r="L191" s="157"/>
      <c r="M191" s="157"/>
      <c r="N191" s="157"/>
    </row>
    <row r="192" spans="1:14" x14ac:dyDescent="0.25">
      <c r="A192" s="157"/>
      <c r="B192" s="157"/>
      <c r="C192" s="157"/>
      <c r="D192" s="157"/>
      <c r="E192" s="157"/>
      <c r="F192" s="157"/>
      <c r="G192" s="158"/>
      <c r="H192" s="157"/>
      <c r="I192" s="157"/>
      <c r="J192" s="157"/>
      <c r="K192" s="157"/>
      <c r="L192" s="157"/>
      <c r="M192" s="157"/>
      <c r="N192" s="157"/>
    </row>
    <row r="193" spans="1:14" x14ac:dyDescent="0.25">
      <c r="A193" s="157"/>
      <c r="B193" s="157"/>
      <c r="C193" s="157"/>
      <c r="D193" s="157"/>
      <c r="E193" s="157"/>
      <c r="F193" s="157"/>
      <c r="G193" s="158"/>
      <c r="H193" s="157"/>
      <c r="I193" s="157"/>
      <c r="J193" s="157"/>
      <c r="K193" s="157"/>
      <c r="L193" s="157"/>
      <c r="M193" s="157"/>
      <c r="N193" s="157"/>
    </row>
    <row r="194" spans="1:14" x14ac:dyDescent="0.25">
      <c r="A194" s="157"/>
      <c r="B194" s="157"/>
      <c r="C194" s="157"/>
      <c r="D194" s="157"/>
      <c r="E194" s="157"/>
      <c r="F194" s="157"/>
      <c r="G194" s="158"/>
      <c r="H194" s="157"/>
      <c r="I194" s="157"/>
      <c r="J194" s="157"/>
      <c r="K194" s="157"/>
      <c r="L194" s="157"/>
      <c r="M194" s="157"/>
      <c r="N194" s="157"/>
    </row>
    <row r="195" spans="1:14" x14ac:dyDescent="0.25">
      <c r="A195" s="157"/>
      <c r="B195" s="157"/>
      <c r="C195" s="157"/>
      <c r="D195" s="157"/>
      <c r="E195" s="157"/>
      <c r="F195" s="157"/>
      <c r="G195" s="158"/>
      <c r="H195" s="157"/>
      <c r="I195" s="157"/>
      <c r="J195" s="157"/>
      <c r="K195" s="157"/>
      <c r="L195" s="157"/>
      <c r="M195" s="157"/>
      <c r="N195" s="157"/>
    </row>
    <row r="196" spans="1:14" x14ac:dyDescent="0.25">
      <c r="A196" s="157"/>
      <c r="B196" s="157"/>
      <c r="C196" s="157"/>
      <c r="D196" s="157"/>
      <c r="E196" s="157"/>
      <c r="F196" s="157"/>
      <c r="G196" s="158"/>
      <c r="H196" s="157"/>
      <c r="I196" s="157"/>
      <c r="J196" s="157"/>
      <c r="K196" s="157"/>
      <c r="L196" s="157"/>
      <c r="M196" s="157"/>
      <c r="N196" s="157"/>
    </row>
    <row r="197" spans="1:14" x14ac:dyDescent="0.25">
      <c r="A197" s="157"/>
      <c r="B197" s="157"/>
      <c r="C197" s="157"/>
      <c r="D197" s="157"/>
      <c r="E197" s="157"/>
      <c r="F197" s="157"/>
      <c r="G197" s="158"/>
      <c r="H197" s="157"/>
      <c r="I197" s="157"/>
      <c r="J197" s="157"/>
      <c r="K197" s="157"/>
      <c r="L197" s="157"/>
      <c r="M197" s="157"/>
      <c r="N197" s="157"/>
    </row>
    <row r="198" spans="1:14" x14ac:dyDescent="0.25">
      <c r="A198" s="157"/>
      <c r="B198" s="157"/>
      <c r="C198" s="157"/>
      <c r="D198" s="157"/>
      <c r="E198" s="157"/>
      <c r="F198" s="157"/>
      <c r="G198" s="158"/>
      <c r="H198" s="157"/>
      <c r="I198" s="157"/>
      <c r="J198" s="157"/>
      <c r="K198" s="157"/>
      <c r="L198" s="157"/>
      <c r="M198" s="157"/>
      <c r="N198" s="157"/>
    </row>
    <row r="199" spans="1:14" x14ac:dyDescent="0.25">
      <c r="A199" s="157"/>
      <c r="B199" s="157"/>
      <c r="C199" s="157"/>
      <c r="D199" s="157"/>
      <c r="E199" s="157"/>
      <c r="F199" s="157"/>
      <c r="G199" s="158"/>
      <c r="H199" s="157"/>
      <c r="I199" s="157"/>
      <c r="J199" s="157"/>
      <c r="K199" s="157"/>
      <c r="L199" s="157"/>
      <c r="M199" s="157"/>
      <c r="N199" s="157"/>
    </row>
    <row r="200" spans="1:14" x14ac:dyDescent="0.25">
      <c r="A200" s="157"/>
      <c r="B200" s="157"/>
      <c r="C200" s="157"/>
      <c r="D200" s="157"/>
      <c r="E200" s="157"/>
      <c r="F200" s="157"/>
      <c r="G200" s="158"/>
      <c r="H200" s="157"/>
      <c r="I200" s="157"/>
      <c r="J200" s="157"/>
      <c r="K200" s="157"/>
      <c r="L200" s="157"/>
      <c r="M200" s="157"/>
      <c r="N200" s="157"/>
    </row>
    <row r="201" spans="1:14" x14ac:dyDescent="0.25">
      <c r="A201" s="157"/>
      <c r="B201" s="157"/>
      <c r="C201" s="157"/>
      <c r="D201" s="157"/>
      <c r="E201" s="157"/>
      <c r="F201" s="157"/>
      <c r="G201" s="158"/>
      <c r="H201" s="157"/>
      <c r="I201" s="157"/>
      <c r="J201" s="157"/>
      <c r="K201" s="157"/>
      <c r="L201" s="157"/>
      <c r="M201" s="157"/>
      <c r="N201" s="157"/>
    </row>
  </sheetData>
  <mergeCells count="110">
    <mergeCell ref="B94:D94"/>
    <mergeCell ref="L94:M94"/>
    <mergeCell ref="B91:D91"/>
    <mergeCell ref="L91:M91"/>
    <mergeCell ref="B92:D92"/>
    <mergeCell ref="L92:M92"/>
    <mergeCell ref="B93:D93"/>
    <mergeCell ref="L93:M93"/>
    <mergeCell ref="B88:D88"/>
    <mergeCell ref="L88:M88"/>
    <mergeCell ref="B89:D89"/>
    <mergeCell ref="L89:M89"/>
    <mergeCell ref="B90:D90"/>
    <mergeCell ref="L90:M90"/>
    <mergeCell ref="A57:D57"/>
    <mergeCell ref="A58:D59"/>
    <mergeCell ref="F58:F59"/>
    <mergeCell ref="A84:N85"/>
    <mergeCell ref="B86:D87"/>
    <mergeCell ref="F86:F87"/>
    <mergeCell ref="H86:K86"/>
    <mergeCell ref="J87:K87"/>
    <mergeCell ref="A51:D51"/>
    <mergeCell ref="A52:D52"/>
    <mergeCell ref="A53:D53"/>
    <mergeCell ref="A54:D54"/>
    <mergeCell ref="A55:D55"/>
    <mergeCell ref="A56:D56"/>
    <mergeCell ref="A46:D46"/>
    <mergeCell ref="H46:N47"/>
    <mergeCell ref="A47:D47"/>
    <mergeCell ref="A48:D48"/>
    <mergeCell ref="A49:D49"/>
    <mergeCell ref="A50:D50"/>
    <mergeCell ref="A41:D41"/>
    <mergeCell ref="H41:L41"/>
    <mergeCell ref="A42:D42"/>
    <mergeCell ref="H42:H45"/>
    <mergeCell ref="A43:D43"/>
    <mergeCell ref="A44:D44"/>
    <mergeCell ref="A45:D45"/>
    <mergeCell ref="A38:D38"/>
    <mergeCell ref="H38:L38"/>
    <mergeCell ref="A39:D39"/>
    <mergeCell ref="H39:L39"/>
    <mergeCell ref="A40:D40"/>
    <mergeCell ref="H40:L40"/>
    <mergeCell ref="H34:L34"/>
    <mergeCell ref="A35:D35"/>
    <mergeCell ref="H35:L35"/>
    <mergeCell ref="A36:D36"/>
    <mergeCell ref="H36:L36"/>
    <mergeCell ref="A37:D37"/>
    <mergeCell ref="H37:L37"/>
    <mergeCell ref="A31:D31"/>
    <mergeCell ref="H31:L31"/>
    <mergeCell ref="A32:D32"/>
    <mergeCell ref="H32:L32"/>
    <mergeCell ref="A33:D33"/>
    <mergeCell ref="H33:L33"/>
    <mergeCell ref="A26:D26"/>
    <mergeCell ref="H26:L26"/>
    <mergeCell ref="H27:L27"/>
    <mergeCell ref="H28:L28"/>
    <mergeCell ref="H29:L29"/>
    <mergeCell ref="A30:D30"/>
    <mergeCell ref="H30:L30"/>
    <mergeCell ref="A22:D22"/>
    <mergeCell ref="H22:L22"/>
    <mergeCell ref="H23:L23"/>
    <mergeCell ref="A24:D24"/>
    <mergeCell ref="H24:L24"/>
    <mergeCell ref="A25:D25"/>
    <mergeCell ref="H25:L25"/>
    <mergeCell ref="I18:L18"/>
    <mergeCell ref="A19:D19"/>
    <mergeCell ref="I19:L19"/>
    <mergeCell ref="A20:D20"/>
    <mergeCell ref="H20:L20"/>
    <mergeCell ref="A21:D21"/>
    <mergeCell ref="H21:L21"/>
    <mergeCell ref="A14:D14"/>
    <mergeCell ref="H14:L14"/>
    <mergeCell ref="A15:D15"/>
    <mergeCell ref="H15:L15"/>
    <mergeCell ref="A16:D16"/>
    <mergeCell ref="H16:H19"/>
    <mergeCell ref="I16:L16"/>
    <mergeCell ref="A17:D17"/>
    <mergeCell ref="I17:L17"/>
    <mergeCell ref="A18:D18"/>
    <mergeCell ref="A13:D13"/>
    <mergeCell ref="H13:L13"/>
    <mergeCell ref="A7:C7"/>
    <mergeCell ref="E7:F7"/>
    <mergeCell ref="I7:K7"/>
    <mergeCell ref="E8:F8"/>
    <mergeCell ref="J8:M8"/>
    <mergeCell ref="A10:D10"/>
    <mergeCell ref="H10:L10"/>
    <mergeCell ref="A1:J1"/>
    <mergeCell ref="K1:M1"/>
    <mergeCell ref="A4:B4"/>
    <mergeCell ref="F4:H4"/>
    <mergeCell ref="M4:N4"/>
    <mergeCell ref="L5:N5"/>
    <mergeCell ref="A11:D11"/>
    <mergeCell ref="H11:L11"/>
    <mergeCell ref="A12:D12"/>
    <mergeCell ref="H12:L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topLeftCell="A4" workbookViewId="0">
      <selection activeCell="S10" sqref="S10"/>
    </sheetView>
  </sheetViews>
  <sheetFormatPr baseColWidth="10" defaultRowHeight="15" x14ac:dyDescent="0.25"/>
  <cols>
    <col min="1" max="1" width="4.140625" customWidth="1"/>
    <col min="2" max="2" width="27.42578125" customWidth="1"/>
    <col min="3" max="3" width="7.5703125" customWidth="1"/>
    <col min="11" max="11" width="6.42578125" customWidth="1"/>
    <col min="12" max="12" width="4.85546875" customWidth="1"/>
    <col min="13" max="13" width="7.85546875" customWidth="1"/>
    <col min="14" max="14" width="27" customWidth="1"/>
    <col min="15" max="15" width="7.28515625" customWidth="1"/>
  </cols>
  <sheetData>
    <row r="1" spans="1:23" x14ac:dyDescent="0.25">
      <c r="A1" s="168"/>
      <c r="B1" s="169"/>
      <c r="C1" s="169"/>
      <c r="D1" s="169"/>
      <c r="E1" s="169"/>
      <c r="F1" s="169"/>
      <c r="G1" s="169"/>
      <c r="H1" s="169"/>
      <c r="I1" s="169"/>
      <c r="J1" s="169"/>
      <c r="K1" s="170"/>
      <c r="L1" s="171"/>
      <c r="M1" s="168"/>
      <c r="N1" s="169"/>
      <c r="O1" s="169"/>
      <c r="P1" s="169"/>
      <c r="Q1" s="169"/>
      <c r="R1" s="169"/>
      <c r="S1" s="169"/>
      <c r="T1" s="169"/>
      <c r="U1" s="169"/>
      <c r="V1" s="169"/>
      <c r="W1" s="170"/>
    </row>
    <row r="2" spans="1:23" x14ac:dyDescent="0.25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4"/>
      <c r="L2" s="171"/>
      <c r="M2" s="172"/>
      <c r="N2" s="173"/>
      <c r="O2" s="173"/>
      <c r="P2" s="173"/>
      <c r="Q2" s="173"/>
      <c r="R2" s="173"/>
      <c r="S2" s="173"/>
      <c r="T2" s="173"/>
      <c r="U2" s="173"/>
      <c r="V2" s="173"/>
      <c r="W2" s="174"/>
    </row>
    <row r="3" spans="1:23" x14ac:dyDescent="0.25">
      <c r="A3" s="172"/>
      <c r="B3" s="160" t="s">
        <v>208</v>
      </c>
      <c r="C3" s="395">
        <v>10161</v>
      </c>
      <c r="D3" s="395"/>
      <c r="E3" s="173"/>
      <c r="F3" s="173" t="s">
        <v>209</v>
      </c>
      <c r="G3" s="175">
        <f>+C3</f>
        <v>10161</v>
      </c>
      <c r="H3" s="173" t="s">
        <v>15</v>
      </c>
      <c r="I3" s="396">
        <v>43373</v>
      </c>
      <c r="J3" s="395"/>
      <c r="K3" s="161" t="s">
        <v>210</v>
      </c>
      <c r="L3" s="171"/>
      <c r="M3" s="172"/>
      <c r="N3" s="160" t="s">
        <v>208</v>
      </c>
      <c r="O3" s="395">
        <f>+G3</f>
        <v>10161</v>
      </c>
      <c r="P3" s="395"/>
      <c r="Q3" s="173"/>
      <c r="R3" s="173" t="s">
        <v>209</v>
      </c>
      <c r="S3" s="175">
        <f>+G3</f>
        <v>10161</v>
      </c>
      <c r="T3" s="173" t="s">
        <v>15</v>
      </c>
      <c r="U3" s="396">
        <f>+I3</f>
        <v>43373</v>
      </c>
      <c r="V3" s="395"/>
      <c r="W3" s="161" t="s">
        <v>211</v>
      </c>
    </row>
    <row r="4" spans="1:23" x14ac:dyDescent="0.25">
      <c r="A4" s="172"/>
      <c r="B4" s="173"/>
      <c r="C4" s="173"/>
      <c r="D4" s="173"/>
      <c r="E4" s="173"/>
      <c r="F4" s="173"/>
      <c r="G4" s="173"/>
      <c r="H4" s="173"/>
      <c r="I4" s="173"/>
      <c r="J4" s="173"/>
      <c r="K4" s="174"/>
      <c r="L4" s="171"/>
      <c r="M4" s="172"/>
      <c r="N4" s="173"/>
      <c r="O4" s="173"/>
      <c r="P4" s="173"/>
      <c r="Q4" s="173"/>
      <c r="R4" s="173"/>
      <c r="S4" s="173"/>
      <c r="T4" s="173"/>
      <c r="U4" s="173"/>
      <c r="V4" s="173"/>
      <c r="W4" s="174"/>
    </row>
    <row r="5" spans="1:23" x14ac:dyDescent="0.25">
      <c r="A5" s="389" t="s">
        <v>212</v>
      </c>
      <c r="B5" s="392" t="s">
        <v>213</v>
      </c>
      <c r="C5" s="392" t="s">
        <v>214</v>
      </c>
      <c r="D5" s="392" t="s">
        <v>215</v>
      </c>
      <c r="E5" s="392"/>
      <c r="F5" s="392"/>
      <c r="G5" s="392" t="s">
        <v>216</v>
      </c>
      <c r="H5" s="392"/>
      <c r="I5" s="392" t="s">
        <v>217</v>
      </c>
      <c r="J5" s="392"/>
      <c r="K5" s="397" t="s">
        <v>212</v>
      </c>
      <c r="L5" s="176"/>
      <c r="M5" s="389" t="s">
        <v>212</v>
      </c>
      <c r="N5" s="392" t="s">
        <v>213</v>
      </c>
      <c r="O5" s="392" t="s">
        <v>214</v>
      </c>
      <c r="P5" s="162" t="s">
        <v>218</v>
      </c>
      <c r="Q5" s="162"/>
      <c r="R5" s="162" t="s">
        <v>219</v>
      </c>
      <c r="S5" s="162"/>
      <c r="T5" s="162" t="s">
        <v>220</v>
      </c>
      <c r="U5" s="162"/>
      <c r="V5" s="162" t="s">
        <v>221</v>
      </c>
      <c r="W5" s="163"/>
    </row>
    <row r="6" spans="1:23" x14ac:dyDescent="0.25">
      <c r="A6" s="390"/>
      <c r="B6" s="393"/>
      <c r="C6" s="393"/>
      <c r="D6" s="393"/>
      <c r="E6" s="393"/>
      <c r="F6" s="393"/>
      <c r="G6" s="393"/>
      <c r="H6" s="393"/>
      <c r="I6" s="393"/>
      <c r="J6" s="393"/>
      <c r="K6" s="398"/>
      <c r="L6" s="177"/>
      <c r="M6" s="390"/>
      <c r="N6" s="393"/>
      <c r="O6" s="393"/>
      <c r="P6" s="164" t="s">
        <v>222</v>
      </c>
      <c r="Q6" s="164"/>
      <c r="R6" s="164" t="s">
        <v>51</v>
      </c>
      <c r="S6" s="164"/>
      <c r="T6" s="164" t="s">
        <v>223</v>
      </c>
      <c r="U6" s="164"/>
      <c r="V6" s="164" t="s">
        <v>224</v>
      </c>
      <c r="W6" s="165"/>
    </row>
    <row r="7" spans="1:23" x14ac:dyDescent="0.25">
      <c r="A7" s="390"/>
      <c r="B7" s="393"/>
      <c r="C7" s="393"/>
      <c r="D7" s="393" t="s">
        <v>115</v>
      </c>
      <c r="E7" s="393" t="s">
        <v>225</v>
      </c>
      <c r="F7" s="393" t="s">
        <v>226</v>
      </c>
      <c r="G7" s="393" t="s">
        <v>115</v>
      </c>
      <c r="H7" s="393" t="s">
        <v>225</v>
      </c>
      <c r="I7" s="393" t="s">
        <v>115</v>
      </c>
      <c r="J7" s="393" t="s">
        <v>225</v>
      </c>
      <c r="K7" s="398"/>
      <c r="L7" s="177"/>
      <c r="M7" s="390"/>
      <c r="N7" s="393"/>
      <c r="O7" s="393"/>
      <c r="P7" s="393" t="s">
        <v>115</v>
      </c>
      <c r="Q7" s="393" t="s">
        <v>225</v>
      </c>
      <c r="R7" s="393" t="s">
        <v>115</v>
      </c>
      <c r="S7" s="393" t="s">
        <v>225</v>
      </c>
      <c r="T7" s="393" t="s">
        <v>115</v>
      </c>
      <c r="U7" s="393" t="s">
        <v>225</v>
      </c>
      <c r="V7" s="393" t="s">
        <v>115</v>
      </c>
      <c r="W7" s="398" t="s">
        <v>225</v>
      </c>
    </row>
    <row r="8" spans="1:23" x14ac:dyDescent="0.25">
      <c r="A8" s="390"/>
      <c r="B8" s="393"/>
      <c r="C8" s="393"/>
      <c r="D8" s="393"/>
      <c r="E8" s="393"/>
      <c r="F8" s="393"/>
      <c r="G8" s="393"/>
      <c r="H8" s="393"/>
      <c r="I8" s="393"/>
      <c r="J8" s="393"/>
      <c r="K8" s="398"/>
      <c r="L8" s="177"/>
      <c r="M8" s="390"/>
      <c r="N8" s="393"/>
      <c r="O8" s="393"/>
      <c r="P8" s="393"/>
      <c r="Q8" s="393"/>
      <c r="R8" s="393"/>
      <c r="S8" s="393"/>
      <c r="T8" s="393"/>
      <c r="U8" s="393"/>
      <c r="V8" s="393"/>
      <c r="W8" s="398"/>
    </row>
    <row r="9" spans="1:23" x14ac:dyDescent="0.25">
      <c r="A9" s="391"/>
      <c r="B9" s="394"/>
      <c r="C9" s="394"/>
      <c r="D9" s="394"/>
      <c r="E9" s="394"/>
      <c r="F9" s="394"/>
      <c r="G9" s="394"/>
      <c r="H9" s="394"/>
      <c r="I9" s="394"/>
      <c r="J9" s="394"/>
      <c r="K9" s="399"/>
      <c r="L9" s="178"/>
      <c r="M9" s="391"/>
      <c r="N9" s="394"/>
      <c r="O9" s="394"/>
      <c r="P9" s="394"/>
      <c r="Q9" s="394"/>
      <c r="R9" s="394"/>
      <c r="S9" s="394"/>
      <c r="T9" s="394"/>
      <c r="U9" s="394"/>
      <c r="V9" s="394"/>
      <c r="W9" s="399"/>
    </row>
    <row r="10" spans="1:23" x14ac:dyDescent="0.25">
      <c r="A10" s="179">
        <v>1</v>
      </c>
      <c r="B10" s="166" t="s">
        <v>227</v>
      </c>
      <c r="C10" s="179"/>
      <c r="D10" s="180">
        <f>+G10+I10+P10+R10+T10+V10</f>
        <v>1553365.58</v>
      </c>
      <c r="E10" s="180">
        <f>+H10+J10+Q10+S10+U10+W10</f>
        <v>14336906.73</v>
      </c>
      <c r="F10" s="181">
        <v>1</v>
      </c>
      <c r="G10" s="180">
        <f>+'PAGINA 4'!C49+'PAGINA 4'!C58</f>
        <v>0</v>
      </c>
      <c r="H10" s="180">
        <f>+'PAGINA 4'!I49+'PAGINA 4'!I53</f>
        <v>0</v>
      </c>
      <c r="I10" s="180"/>
      <c r="J10" s="180"/>
      <c r="K10" s="179">
        <v>1</v>
      </c>
      <c r="L10" s="182"/>
      <c r="M10" s="179">
        <v>1</v>
      </c>
      <c r="N10" s="166" t="s">
        <v>227</v>
      </c>
      <c r="O10" s="179"/>
      <c r="P10" s="180">
        <f>+'PAGINA 4'!C64</f>
        <v>0</v>
      </c>
      <c r="Q10" s="180">
        <f>+'PAGINA 4'!I64</f>
        <v>0</v>
      </c>
      <c r="R10" s="180">
        <f>+'PAGINA 4'!C77</f>
        <v>0</v>
      </c>
      <c r="S10" s="180">
        <v>3504504.5</v>
      </c>
      <c r="T10" s="180">
        <v>182161.29</v>
      </c>
      <c r="U10" s="180">
        <v>1453259.6400000001</v>
      </c>
      <c r="V10" s="180">
        <v>1371204.29</v>
      </c>
      <c r="W10" s="180">
        <v>9379142.5899999999</v>
      </c>
    </row>
    <row r="11" spans="1:23" x14ac:dyDescent="0.25">
      <c r="A11" s="179">
        <v>2</v>
      </c>
      <c r="B11" s="166" t="s">
        <v>228</v>
      </c>
      <c r="C11" s="179"/>
      <c r="D11" s="180">
        <f>+G11+I11+P11+R11+T11+V11</f>
        <v>885245.79</v>
      </c>
      <c r="E11" s="180">
        <f>+H11+J11+Q11+S11+U11+W11</f>
        <v>6609775.8800000008</v>
      </c>
      <c r="F11" s="183">
        <f>E11/E10</f>
        <v>0.46103221597787436</v>
      </c>
      <c r="G11" s="180">
        <f>+'PAGINA 4'!D51+'PAGINA 4'!D53</f>
        <v>0</v>
      </c>
      <c r="H11" s="180">
        <f>+'PAGINA 4'!J51+'PAGINA 4'!J56</f>
        <v>0</v>
      </c>
      <c r="I11" s="180"/>
      <c r="J11" s="180"/>
      <c r="K11" s="179">
        <v>2</v>
      </c>
      <c r="L11" s="182"/>
      <c r="M11" s="179">
        <v>2</v>
      </c>
      <c r="N11" s="166" t="s">
        <v>228</v>
      </c>
      <c r="O11" s="179"/>
      <c r="P11" s="180">
        <f>+'PAGINA 4'!D64</f>
        <v>0</v>
      </c>
      <c r="Q11" s="180">
        <f>+'PAGINA 4'!J64</f>
        <v>0</v>
      </c>
      <c r="R11" s="180">
        <v>328086.69999999995</v>
      </c>
      <c r="S11" s="180">
        <v>2470907.6200000006</v>
      </c>
      <c r="T11" s="180">
        <v>88170.62999999999</v>
      </c>
      <c r="U11" s="180">
        <v>717441.0199999999</v>
      </c>
      <c r="V11" s="180">
        <v>468988.46</v>
      </c>
      <c r="W11" s="180">
        <v>3421427.2400000007</v>
      </c>
    </row>
    <row r="12" spans="1:23" x14ac:dyDescent="0.25">
      <c r="A12" s="179">
        <v>3</v>
      </c>
      <c r="B12" s="167" t="s">
        <v>229</v>
      </c>
      <c r="C12" s="179"/>
      <c r="D12" s="184"/>
      <c r="E12" s="184"/>
      <c r="F12" s="185"/>
      <c r="G12" s="184"/>
      <c r="H12" s="184"/>
      <c r="I12" s="180"/>
      <c r="J12" s="180"/>
      <c r="K12" s="179">
        <v>3</v>
      </c>
      <c r="L12" s="182"/>
      <c r="M12" s="179">
        <v>3</v>
      </c>
      <c r="N12" s="167" t="s">
        <v>229</v>
      </c>
      <c r="O12" s="186"/>
      <c r="P12" s="187"/>
      <c r="Q12" s="187"/>
      <c r="R12" s="187" t="s">
        <v>51</v>
      </c>
      <c r="S12" s="187" t="s">
        <v>51</v>
      </c>
      <c r="T12" s="187" t="s">
        <v>51</v>
      </c>
      <c r="U12" s="187"/>
      <c r="V12" s="187" t="s">
        <v>51</v>
      </c>
      <c r="W12" s="188" t="s">
        <v>51</v>
      </c>
    </row>
    <row r="13" spans="1:23" x14ac:dyDescent="0.25">
      <c r="A13" s="179">
        <v>4</v>
      </c>
      <c r="B13" s="309" t="s">
        <v>503</v>
      </c>
      <c r="C13" s="189" t="s">
        <v>231</v>
      </c>
      <c r="D13" s="180">
        <f t="shared" ref="D13:E17" si="0">G13+I13+P13</f>
        <v>0</v>
      </c>
      <c r="E13" s="180">
        <f t="shared" si="0"/>
        <v>0</v>
      </c>
      <c r="F13" s="190">
        <f>E13/E10</f>
        <v>0</v>
      </c>
      <c r="G13" s="184"/>
      <c r="H13" s="184"/>
      <c r="I13" s="180"/>
      <c r="J13" s="180"/>
      <c r="K13" s="179">
        <v>4</v>
      </c>
      <c r="L13" s="182"/>
      <c r="M13" s="179">
        <v>4</v>
      </c>
      <c r="N13" s="166" t="s">
        <v>230</v>
      </c>
      <c r="O13" s="191" t="s">
        <v>231</v>
      </c>
      <c r="P13" s="184"/>
      <c r="Q13" s="184">
        <f>+P13</f>
        <v>0</v>
      </c>
      <c r="R13" s="192"/>
      <c r="S13" s="192" t="s">
        <v>51</v>
      </c>
      <c r="T13" s="192" t="s">
        <v>51</v>
      </c>
      <c r="U13" s="192"/>
      <c r="V13" s="192" t="s">
        <v>51</v>
      </c>
      <c r="W13" s="192" t="s">
        <v>51</v>
      </c>
    </row>
    <row r="14" spans="1:23" x14ac:dyDescent="0.25">
      <c r="A14" s="179">
        <v>5</v>
      </c>
      <c r="B14" s="309" t="s">
        <v>504</v>
      </c>
      <c r="C14" s="189" t="s">
        <v>233</v>
      </c>
      <c r="D14" s="180">
        <f t="shared" si="0"/>
        <v>0</v>
      </c>
      <c r="E14" s="180">
        <f t="shared" si="0"/>
        <v>0</v>
      </c>
      <c r="F14" s="190">
        <f>E14/E10</f>
        <v>0</v>
      </c>
      <c r="G14" s="184"/>
      <c r="H14" s="184"/>
      <c r="I14" s="180"/>
      <c r="J14" s="180"/>
      <c r="K14" s="179">
        <v>5</v>
      </c>
      <c r="L14" s="182"/>
      <c r="M14" s="179">
        <v>5</v>
      </c>
      <c r="N14" s="166" t="s">
        <v>232</v>
      </c>
      <c r="O14" s="191" t="s">
        <v>233</v>
      </c>
      <c r="P14" s="184"/>
      <c r="Q14" s="184">
        <f>+P14</f>
        <v>0</v>
      </c>
      <c r="R14" s="192"/>
      <c r="S14" s="192" t="s">
        <v>51</v>
      </c>
      <c r="T14" s="192" t="s">
        <v>51</v>
      </c>
      <c r="U14" s="192"/>
      <c r="V14" s="192" t="s">
        <v>51</v>
      </c>
      <c r="W14" s="192" t="s">
        <v>51</v>
      </c>
    </row>
    <row r="15" spans="1:23" x14ac:dyDescent="0.25">
      <c r="A15" s="179">
        <v>6</v>
      </c>
      <c r="B15" s="309" t="s">
        <v>505</v>
      </c>
      <c r="C15" s="189" t="s">
        <v>235</v>
      </c>
      <c r="D15" s="180">
        <f t="shared" si="0"/>
        <v>0</v>
      </c>
      <c r="E15" s="180">
        <f t="shared" si="0"/>
        <v>0</v>
      </c>
      <c r="F15" s="190">
        <f>E15/E10</f>
        <v>0</v>
      </c>
      <c r="G15" s="184"/>
      <c r="H15" s="184"/>
      <c r="I15" s="180"/>
      <c r="J15" s="180"/>
      <c r="K15" s="179">
        <v>6</v>
      </c>
      <c r="L15" s="182"/>
      <c r="M15" s="179">
        <v>6</v>
      </c>
      <c r="N15" s="166" t="s">
        <v>234</v>
      </c>
      <c r="O15" s="191" t="s">
        <v>235</v>
      </c>
      <c r="P15" s="184"/>
      <c r="Q15" s="184">
        <f>+P15</f>
        <v>0</v>
      </c>
      <c r="R15" s="192"/>
      <c r="S15" s="192" t="s">
        <v>51</v>
      </c>
      <c r="T15" s="192" t="s">
        <v>51</v>
      </c>
      <c r="U15" s="192"/>
      <c r="V15" s="192" t="s">
        <v>51</v>
      </c>
      <c r="W15" s="192" t="s">
        <v>51</v>
      </c>
    </row>
    <row r="16" spans="1:23" x14ac:dyDescent="0.25">
      <c r="A16" s="179">
        <v>7</v>
      </c>
      <c r="B16" s="309" t="s">
        <v>506</v>
      </c>
      <c r="C16" s="189" t="s">
        <v>237</v>
      </c>
      <c r="D16" s="180">
        <f t="shared" si="0"/>
        <v>0</v>
      </c>
      <c r="E16" s="180">
        <f t="shared" si="0"/>
        <v>0</v>
      </c>
      <c r="F16" s="190" t="s">
        <v>51</v>
      </c>
      <c r="G16" s="184"/>
      <c r="H16" s="184"/>
      <c r="I16" s="180"/>
      <c r="J16" s="180"/>
      <c r="K16" s="179">
        <v>7</v>
      </c>
      <c r="L16" s="182"/>
      <c r="M16" s="179">
        <v>7</v>
      </c>
      <c r="N16" s="166" t="s">
        <v>236</v>
      </c>
      <c r="O16" s="191" t="s">
        <v>237</v>
      </c>
      <c r="P16" s="184"/>
      <c r="Q16" s="184">
        <f t="shared" ref="Q16:Q17" si="1">+P16</f>
        <v>0</v>
      </c>
      <c r="R16" s="192"/>
      <c r="S16" s="192" t="s">
        <v>51</v>
      </c>
      <c r="T16" s="192"/>
      <c r="U16" s="192"/>
      <c r="V16" s="192" t="s">
        <v>51</v>
      </c>
      <c r="W16" s="192" t="s">
        <v>51</v>
      </c>
    </row>
    <row r="17" spans="1:23" x14ac:dyDescent="0.25">
      <c r="A17" s="179">
        <v>8</v>
      </c>
      <c r="B17" s="309" t="s">
        <v>507</v>
      </c>
      <c r="C17" s="189" t="s">
        <v>239</v>
      </c>
      <c r="D17" s="180">
        <f t="shared" si="0"/>
        <v>0</v>
      </c>
      <c r="E17" s="180">
        <f t="shared" si="0"/>
        <v>0</v>
      </c>
      <c r="F17" s="190" t="s">
        <v>51</v>
      </c>
      <c r="G17" s="184"/>
      <c r="H17" s="184"/>
      <c r="I17" s="180"/>
      <c r="J17" s="180"/>
      <c r="K17" s="179">
        <v>8</v>
      </c>
      <c r="L17" s="182"/>
      <c r="M17" s="179">
        <v>8</v>
      </c>
      <c r="N17" s="166" t="s">
        <v>238</v>
      </c>
      <c r="O17" s="191" t="s">
        <v>239</v>
      </c>
      <c r="P17" s="184"/>
      <c r="Q17" s="184">
        <f t="shared" si="1"/>
        <v>0</v>
      </c>
      <c r="R17" s="192"/>
      <c r="S17" s="192" t="s">
        <v>51</v>
      </c>
      <c r="T17" s="192" t="s">
        <v>51</v>
      </c>
      <c r="U17" s="192"/>
      <c r="V17" s="192" t="s">
        <v>51</v>
      </c>
      <c r="W17" s="192" t="s">
        <v>51</v>
      </c>
    </row>
    <row r="18" spans="1:23" x14ac:dyDescent="0.25">
      <c r="A18" s="179">
        <v>9</v>
      </c>
      <c r="B18" s="166" t="s">
        <v>240</v>
      </c>
      <c r="C18" s="179"/>
      <c r="D18" s="180">
        <f>G18+I18+P18+R18+V18</f>
        <v>0</v>
      </c>
      <c r="E18" s="180">
        <f>H18+J18+Q18+S18+W18</f>
        <v>0</v>
      </c>
      <c r="F18" s="183">
        <f>E18/E10</f>
        <v>0</v>
      </c>
      <c r="G18" s="180">
        <f>SUM(G13:G17)</f>
        <v>0</v>
      </c>
      <c r="H18" s="180">
        <f>SUM(H13:H17)</f>
        <v>0</v>
      </c>
      <c r="I18" s="180"/>
      <c r="J18" s="180"/>
      <c r="K18" s="179">
        <v>9</v>
      </c>
      <c r="L18" s="182"/>
      <c r="M18" s="179">
        <v>9</v>
      </c>
      <c r="N18" s="166" t="s">
        <v>240</v>
      </c>
      <c r="O18" s="179"/>
      <c r="P18" s="180">
        <f t="shared" ref="P18:W18" si="2">SUM(P13:P17)</f>
        <v>0</v>
      </c>
      <c r="Q18" s="180">
        <f t="shared" si="2"/>
        <v>0</v>
      </c>
      <c r="R18" s="180">
        <f t="shared" si="2"/>
        <v>0</v>
      </c>
      <c r="S18" s="180">
        <f t="shared" si="2"/>
        <v>0</v>
      </c>
      <c r="T18" s="180">
        <f t="shared" si="2"/>
        <v>0</v>
      </c>
      <c r="U18" s="180">
        <f t="shared" si="2"/>
        <v>0</v>
      </c>
      <c r="V18" s="180">
        <f t="shared" si="2"/>
        <v>0</v>
      </c>
      <c r="W18" s="180">
        <f t="shared" si="2"/>
        <v>0</v>
      </c>
    </row>
    <row r="19" spans="1:23" x14ac:dyDescent="0.25">
      <c r="A19" s="179">
        <v>10</v>
      </c>
      <c r="B19" s="166" t="s">
        <v>241</v>
      </c>
      <c r="C19" s="179"/>
      <c r="D19" s="184"/>
      <c r="E19" s="184"/>
      <c r="F19" s="185"/>
      <c r="G19" s="184"/>
      <c r="H19" s="184"/>
      <c r="I19" s="180"/>
      <c r="J19" s="180"/>
      <c r="K19" s="179">
        <v>10</v>
      </c>
      <c r="L19" s="182"/>
      <c r="M19" s="179">
        <v>10</v>
      </c>
      <c r="N19" s="166" t="s">
        <v>241</v>
      </c>
      <c r="O19" s="179"/>
      <c r="P19" s="184" t="s">
        <v>51</v>
      </c>
      <c r="Q19" s="184" t="s">
        <v>51</v>
      </c>
      <c r="R19" s="193" t="s">
        <v>51</v>
      </c>
      <c r="S19" s="193" t="s">
        <v>51</v>
      </c>
      <c r="T19" s="193"/>
      <c r="U19" s="193"/>
      <c r="V19" s="193" t="s">
        <v>51</v>
      </c>
      <c r="W19" s="193" t="s">
        <v>51</v>
      </c>
    </row>
    <row r="20" spans="1:23" x14ac:dyDescent="0.25">
      <c r="A20" s="179">
        <v>11</v>
      </c>
      <c r="B20" s="309" t="s">
        <v>508</v>
      </c>
      <c r="C20" s="189" t="s">
        <v>242</v>
      </c>
      <c r="D20" s="180">
        <f>G20+I20+P20</f>
        <v>0</v>
      </c>
      <c r="E20" s="180">
        <f>H20+J20+Q20</f>
        <v>0</v>
      </c>
      <c r="F20" s="190">
        <f>E20/E10</f>
        <v>0</v>
      </c>
      <c r="G20" s="184"/>
      <c r="H20" s="184"/>
      <c r="I20" s="180"/>
      <c r="J20" s="180"/>
      <c r="K20" s="179">
        <v>11</v>
      </c>
      <c r="L20" s="182"/>
      <c r="M20" s="179">
        <v>11</v>
      </c>
      <c r="N20" s="309" t="s">
        <v>534</v>
      </c>
      <c r="O20" s="189" t="s">
        <v>242</v>
      </c>
      <c r="P20" s="184"/>
      <c r="Q20" s="184"/>
      <c r="R20" s="192" t="s">
        <v>51</v>
      </c>
      <c r="S20" s="192" t="s">
        <v>51</v>
      </c>
      <c r="T20" s="192" t="s">
        <v>51</v>
      </c>
      <c r="U20" s="192"/>
      <c r="V20" s="192" t="s">
        <v>51</v>
      </c>
      <c r="W20" s="192" t="s">
        <v>51</v>
      </c>
    </row>
    <row r="21" spans="1:23" x14ac:dyDescent="0.25">
      <c r="A21" s="179">
        <v>12</v>
      </c>
      <c r="B21" s="309" t="s">
        <v>509</v>
      </c>
      <c r="C21" s="189" t="s">
        <v>243</v>
      </c>
      <c r="D21" s="184">
        <f>+G21</f>
        <v>0</v>
      </c>
      <c r="E21" s="184">
        <f>+H21</f>
        <v>0</v>
      </c>
      <c r="F21" s="190" t="s">
        <v>51</v>
      </c>
      <c r="G21" s="184"/>
      <c r="H21" s="184"/>
      <c r="I21" s="180"/>
      <c r="J21" s="180"/>
      <c r="K21" s="179">
        <v>12</v>
      </c>
      <c r="L21" s="182"/>
      <c r="M21" s="179">
        <v>12</v>
      </c>
      <c r="N21" s="309" t="s">
        <v>535</v>
      </c>
      <c r="O21" s="189" t="s">
        <v>243</v>
      </c>
      <c r="P21" s="184"/>
      <c r="Q21" s="184"/>
      <c r="R21" s="192" t="s">
        <v>51</v>
      </c>
      <c r="S21" s="192" t="s">
        <v>51</v>
      </c>
      <c r="T21" s="192" t="s">
        <v>51</v>
      </c>
      <c r="U21" s="192"/>
      <c r="V21" s="192" t="s">
        <v>51</v>
      </c>
      <c r="W21" s="192" t="s">
        <v>51</v>
      </c>
    </row>
    <row r="22" spans="1:23" x14ac:dyDescent="0.25">
      <c r="A22" s="179">
        <v>13</v>
      </c>
      <c r="B22" s="166" t="s">
        <v>244</v>
      </c>
      <c r="C22" s="189" t="s">
        <v>245</v>
      </c>
      <c r="D22" s="184"/>
      <c r="E22" s="184"/>
      <c r="F22" s="190" t="s">
        <v>51</v>
      </c>
      <c r="G22" s="184"/>
      <c r="H22" s="184">
        <v>0</v>
      </c>
      <c r="I22" s="180"/>
      <c r="J22" s="180"/>
      <c r="K22" s="179">
        <v>13</v>
      </c>
      <c r="L22" s="182"/>
      <c r="M22" s="179">
        <v>13</v>
      </c>
      <c r="N22" s="166" t="s">
        <v>244</v>
      </c>
      <c r="O22" s="189" t="s">
        <v>245</v>
      </c>
      <c r="P22" s="184"/>
      <c r="Q22" s="184">
        <v>0</v>
      </c>
      <c r="R22" s="192" t="s">
        <v>51</v>
      </c>
      <c r="S22" s="194" t="s">
        <v>246</v>
      </c>
      <c r="T22" s="194" t="s">
        <v>247</v>
      </c>
      <c r="U22" s="195"/>
      <c r="V22" s="192" t="s">
        <v>51</v>
      </c>
      <c r="W22" s="192" t="s">
        <v>51</v>
      </c>
    </row>
    <row r="23" spans="1:23" x14ac:dyDescent="0.25">
      <c r="A23" s="179">
        <v>14</v>
      </c>
      <c r="B23" s="309" t="s">
        <v>510</v>
      </c>
      <c r="C23" s="189" t="s">
        <v>248</v>
      </c>
      <c r="D23" s="184">
        <f>G23+I23+P23</f>
        <v>0</v>
      </c>
      <c r="E23" s="184">
        <f>H23+J23+Q23</f>
        <v>0</v>
      </c>
      <c r="F23" s="190" t="s">
        <v>51</v>
      </c>
      <c r="G23" s="184"/>
      <c r="H23" s="184"/>
      <c r="I23" s="180"/>
      <c r="J23" s="180"/>
      <c r="K23" s="179">
        <v>14</v>
      </c>
      <c r="L23" s="182"/>
      <c r="M23" s="179">
        <v>14</v>
      </c>
      <c r="N23" s="309" t="s">
        <v>536</v>
      </c>
      <c r="O23" s="189" t="s">
        <v>248</v>
      </c>
      <c r="P23" s="184"/>
      <c r="Q23" s="184"/>
      <c r="R23" s="192" t="s">
        <v>51</v>
      </c>
      <c r="S23" s="194" t="s">
        <v>249</v>
      </c>
      <c r="T23" s="194" t="s">
        <v>223</v>
      </c>
      <c r="U23" s="195"/>
      <c r="V23" s="192" t="s">
        <v>51</v>
      </c>
      <c r="W23" s="192" t="s">
        <v>51</v>
      </c>
    </row>
    <row r="24" spans="1:23" x14ac:dyDescent="0.25">
      <c r="A24" s="179">
        <v>15</v>
      </c>
      <c r="B24" s="309" t="s">
        <v>511</v>
      </c>
      <c r="C24" s="189" t="s">
        <v>251</v>
      </c>
      <c r="D24" s="184">
        <f>G24+I24+P24</f>
        <v>0</v>
      </c>
      <c r="E24" s="184">
        <f>H24+J24+Q24</f>
        <v>0</v>
      </c>
      <c r="F24" s="190"/>
      <c r="G24" s="184"/>
      <c r="H24" s="184"/>
      <c r="I24" s="180"/>
      <c r="J24" s="180"/>
      <c r="K24" s="179">
        <v>15</v>
      </c>
      <c r="L24" s="182"/>
      <c r="M24" s="179">
        <v>15</v>
      </c>
      <c r="N24" s="166" t="s">
        <v>250</v>
      </c>
      <c r="O24" s="189" t="s">
        <v>251</v>
      </c>
      <c r="P24" s="184"/>
      <c r="Q24" s="184">
        <v>0</v>
      </c>
      <c r="R24" s="192" t="s">
        <v>51</v>
      </c>
      <c r="S24" s="192" t="s">
        <v>51</v>
      </c>
      <c r="T24" s="192" t="s">
        <v>51</v>
      </c>
      <c r="U24" s="192"/>
      <c r="V24" s="192" t="s">
        <v>51</v>
      </c>
      <c r="W24" s="192" t="s">
        <v>51</v>
      </c>
    </row>
    <row r="25" spans="1:23" x14ac:dyDescent="0.25">
      <c r="A25" s="179">
        <v>16</v>
      </c>
      <c r="B25" s="309" t="s">
        <v>512</v>
      </c>
      <c r="C25" s="189" t="s">
        <v>253</v>
      </c>
      <c r="D25" s="184"/>
      <c r="E25" s="184"/>
      <c r="F25" s="190"/>
      <c r="G25" s="184"/>
      <c r="H25" s="184"/>
      <c r="I25" s="180"/>
      <c r="J25" s="180"/>
      <c r="K25" s="179">
        <v>16</v>
      </c>
      <c r="L25" s="182"/>
      <c r="M25" s="179">
        <v>16</v>
      </c>
      <c r="N25" s="166" t="s">
        <v>252</v>
      </c>
      <c r="O25" s="189" t="s">
        <v>253</v>
      </c>
      <c r="P25" s="184" t="s">
        <v>51</v>
      </c>
      <c r="Q25" s="184" t="s">
        <v>51</v>
      </c>
      <c r="R25" s="192" t="s">
        <v>51</v>
      </c>
      <c r="S25" s="196" t="s">
        <v>254</v>
      </c>
      <c r="T25" s="192" t="s">
        <v>51</v>
      </c>
      <c r="U25" s="192"/>
      <c r="V25" s="196" t="s">
        <v>255</v>
      </c>
      <c r="W25" s="196" t="s">
        <v>256</v>
      </c>
    </row>
    <row r="26" spans="1:23" x14ac:dyDescent="0.25">
      <c r="A26" s="179">
        <v>17</v>
      </c>
      <c r="B26" s="309" t="s">
        <v>513</v>
      </c>
      <c r="C26" s="189" t="s">
        <v>258</v>
      </c>
      <c r="D26" s="184">
        <f>G26+I26+P26</f>
        <v>0</v>
      </c>
      <c r="E26" s="184">
        <f t="shared" ref="D26:E28" si="3">H26+J26+Q26</f>
        <v>0</v>
      </c>
      <c r="F26" s="190"/>
      <c r="G26" s="184"/>
      <c r="H26" s="184"/>
      <c r="I26" s="180"/>
      <c r="J26" s="180"/>
      <c r="K26" s="179">
        <v>17</v>
      </c>
      <c r="L26" s="182"/>
      <c r="M26" s="179">
        <v>17</v>
      </c>
      <c r="N26" s="166" t="s">
        <v>257</v>
      </c>
      <c r="O26" s="189" t="s">
        <v>258</v>
      </c>
      <c r="P26" s="184"/>
      <c r="Q26" s="184">
        <v>0</v>
      </c>
      <c r="R26" s="197" t="s">
        <v>259</v>
      </c>
      <c r="S26" s="198" t="s">
        <v>260</v>
      </c>
      <c r="T26" s="195" t="s">
        <v>51</v>
      </c>
      <c r="U26" s="192"/>
      <c r="V26" s="195" t="s">
        <v>51</v>
      </c>
      <c r="W26" s="195" t="s">
        <v>51</v>
      </c>
    </row>
    <row r="27" spans="1:23" x14ac:dyDescent="0.25">
      <c r="A27" s="179">
        <v>18</v>
      </c>
      <c r="B27" s="309" t="s">
        <v>514</v>
      </c>
      <c r="C27" s="189" t="s">
        <v>261</v>
      </c>
      <c r="D27" s="184">
        <f>G27+I27+P27</f>
        <v>0</v>
      </c>
      <c r="E27" s="184">
        <f t="shared" si="3"/>
        <v>0</v>
      </c>
      <c r="F27" s="190">
        <f>E27/E10</f>
        <v>0</v>
      </c>
      <c r="G27" s="184"/>
      <c r="H27" s="184"/>
      <c r="I27" s="180"/>
      <c r="J27" s="180"/>
      <c r="K27" s="179">
        <v>18</v>
      </c>
      <c r="L27" s="182"/>
      <c r="M27" s="179">
        <v>18</v>
      </c>
      <c r="N27" s="309" t="s">
        <v>537</v>
      </c>
      <c r="O27" s="189" t="s">
        <v>261</v>
      </c>
      <c r="P27" s="184">
        <v>0</v>
      </c>
      <c r="Q27" s="184"/>
      <c r="R27" s="197" t="s">
        <v>262</v>
      </c>
      <c r="S27" s="194" t="s">
        <v>223</v>
      </c>
      <c r="T27" s="195" t="s">
        <v>51</v>
      </c>
      <c r="U27" s="192"/>
      <c r="V27" s="195" t="s">
        <v>51</v>
      </c>
      <c r="W27" s="195" t="s">
        <v>51</v>
      </c>
    </row>
    <row r="28" spans="1:23" x14ac:dyDescent="0.25">
      <c r="A28" s="179">
        <v>19</v>
      </c>
      <c r="B28" s="166" t="s">
        <v>263</v>
      </c>
      <c r="C28" s="179"/>
      <c r="D28" s="180">
        <f t="shared" si="3"/>
        <v>0</v>
      </c>
      <c r="E28" s="180">
        <f t="shared" si="3"/>
        <v>0</v>
      </c>
      <c r="F28" s="183">
        <f>E28/E10</f>
        <v>0</v>
      </c>
      <c r="G28" s="180">
        <f>SUM(G20:G27)</f>
        <v>0</v>
      </c>
      <c r="H28" s="180">
        <f>SUM(H20:H27)</f>
        <v>0</v>
      </c>
      <c r="I28" s="180"/>
      <c r="J28" s="180"/>
      <c r="K28" s="179">
        <v>19</v>
      </c>
      <c r="L28" s="182"/>
      <c r="M28" s="179">
        <v>19</v>
      </c>
      <c r="N28" s="166" t="s">
        <v>263</v>
      </c>
      <c r="O28" s="179"/>
      <c r="P28" s="180">
        <f>SUM(P20:P27)</f>
        <v>0</v>
      </c>
      <c r="Q28" s="180">
        <f>SUM(Q20:Q27)</f>
        <v>0</v>
      </c>
      <c r="R28" s="199"/>
      <c r="S28" s="199"/>
      <c r="T28" s="199"/>
      <c r="U28" s="199"/>
      <c r="V28" s="199"/>
      <c r="W28" s="199"/>
    </row>
    <row r="29" spans="1:23" x14ac:dyDescent="0.25">
      <c r="A29" s="179">
        <v>20</v>
      </c>
      <c r="B29" s="166" t="s">
        <v>264</v>
      </c>
      <c r="C29" s="189" t="s">
        <v>265</v>
      </c>
      <c r="D29" s="184"/>
      <c r="E29" s="184"/>
      <c r="F29" s="190" t="s">
        <v>51</v>
      </c>
      <c r="G29" s="184"/>
      <c r="H29" s="184"/>
      <c r="I29" s="180"/>
      <c r="J29" s="180"/>
      <c r="K29" s="179">
        <v>20</v>
      </c>
      <c r="L29" s="182"/>
      <c r="M29" s="179">
        <v>20</v>
      </c>
      <c r="N29" s="166" t="s">
        <v>264</v>
      </c>
      <c r="O29" s="189" t="s">
        <v>265</v>
      </c>
      <c r="P29" s="185"/>
      <c r="Q29" s="185"/>
      <c r="R29" s="200"/>
      <c r="S29" s="200"/>
      <c r="T29" s="200"/>
      <c r="U29" s="200"/>
      <c r="V29" s="200"/>
      <c r="W29" s="200"/>
    </row>
    <row r="30" spans="1:23" x14ac:dyDescent="0.25">
      <c r="A30" s="179">
        <v>21</v>
      </c>
      <c r="B30" s="166" t="s">
        <v>266</v>
      </c>
      <c r="C30" s="189" t="s">
        <v>267</v>
      </c>
      <c r="D30" s="184"/>
      <c r="E30" s="184"/>
      <c r="F30" s="190" t="s">
        <v>51</v>
      </c>
      <c r="G30" s="184">
        <v>0</v>
      </c>
      <c r="H30" s="184">
        <v>0</v>
      </c>
      <c r="I30" s="180"/>
      <c r="J30" s="180"/>
      <c r="K30" s="179">
        <v>21</v>
      </c>
      <c r="L30" s="182"/>
      <c r="M30" s="179">
        <v>21</v>
      </c>
      <c r="N30" s="166" t="s">
        <v>266</v>
      </c>
      <c r="O30" s="189" t="s">
        <v>267</v>
      </c>
      <c r="P30" s="184"/>
      <c r="Q30" s="184">
        <v>0</v>
      </c>
      <c r="R30" s="193"/>
      <c r="S30" s="193">
        <v>0</v>
      </c>
      <c r="T30" s="193"/>
      <c r="U30" s="193"/>
      <c r="V30" s="193"/>
      <c r="W30" s="193"/>
    </row>
    <row r="31" spans="1:23" x14ac:dyDescent="0.25">
      <c r="A31" s="179">
        <v>22</v>
      </c>
      <c r="B31" s="166" t="s">
        <v>268</v>
      </c>
      <c r="C31" s="189" t="s">
        <v>269</v>
      </c>
      <c r="D31" s="184"/>
      <c r="E31" s="184"/>
      <c r="F31" s="190" t="s">
        <v>51</v>
      </c>
      <c r="G31" s="184"/>
      <c r="H31" s="184"/>
      <c r="I31" s="180"/>
      <c r="J31" s="180"/>
      <c r="K31" s="179">
        <v>22</v>
      </c>
      <c r="L31" s="182"/>
      <c r="M31" s="179">
        <v>22</v>
      </c>
      <c r="N31" s="309" t="s">
        <v>538</v>
      </c>
      <c r="O31" s="189" t="s">
        <v>269</v>
      </c>
      <c r="P31" s="184"/>
      <c r="Q31" s="184">
        <v>0</v>
      </c>
      <c r="R31" s="193"/>
      <c r="S31" s="193"/>
      <c r="T31" s="193"/>
      <c r="U31" s="193"/>
      <c r="V31" s="193"/>
      <c r="W31" s="193"/>
    </row>
    <row r="32" spans="1:23" x14ac:dyDescent="0.25">
      <c r="A32" s="179">
        <v>23</v>
      </c>
      <c r="B32" s="309" t="s">
        <v>515</v>
      </c>
      <c r="C32" s="189" t="s">
        <v>270</v>
      </c>
      <c r="D32" s="184">
        <f>G32+I32+P32+R32+T32+V32</f>
        <v>0</v>
      </c>
      <c r="E32" s="184">
        <f>H32+J32+Q32+S32+U32+W32</f>
        <v>0</v>
      </c>
      <c r="F32" s="190">
        <f>E32/E10</f>
        <v>0</v>
      </c>
      <c r="G32" s="184"/>
      <c r="H32" s="184"/>
      <c r="I32" s="180"/>
      <c r="J32" s="180"/>
      <c r="K32" s="179">
        <v>23</v>
      </c>
      <c r="L32" s="182"/>
      <c r="M32" s="179">
        <v>23</v>
      </c>
      <c r="N32" s="309" t="s">
        <v>539</v>
      </c>
      <c r="O32" s="189" t="s">
        <v>270</v>
      </c>
      <c r="P32" s="184"/>
      <c r="Q32" s="184"/>
      <c r="R32" s="184"/>
      <c r="S32" s="193"/>
      <c r="T32" s="184"/>
      <c r="U32" s="184"/>
      <c r="V32" s="184"/>
      <c r="W32" s="193"/>
    </row>
    <row r="33" spans="1:23" x14ac:dyDescent="0.25">
      <c r="A33" s="179">
        <v>24</v>
      </c>
      <c r="B33" s="166" t="s">
        <v>271</v>
      </c>
      <c r="C33" s="189" t="s">
        <v>272</v>
      </c>
      <c r="D33" s="184"/>
      <c r="E33" s="184"/>
      <c r="F33" s="190">
        <f>E33/E10</f>
        <v>0</v>
      </c>
      <c r="G33" s="184"/>
      <c r="H33" s="184">
        <v>0</v>
      </c>
      <c r="I33" s="180"/>
      <c r="J33" s="180"/>
      <c r="K33" s="179">
        <v>24</v>
      </c>
      <c r="L33" s="182"/>
      <c r="M33" s="179">
        <v>24</v>
      </c>
      <c r="N33" s="166" t="s">
        <v>271</v>
      </c>
      <c r="O33" s="189" t="s">
        <v>272</v>
      </c>
      <c r="P33" s="184"/>
      <c r="Q33" s="184">
        <v>0</v>
      </c>
      <c r="R33" s="184"/>
      <c r="S33" s="193">
        <v>0</v>
      </c>
      <c r="T33" s="184"/>
      <c r="U33" s="184"/>
      <c r="V33" s="184"/>
      <c r="W33" s="184"/>
    </row>
    <row r="34" spans="1:23" x14ac:dyDescent="0.25">
      <c r="A34" s="179">
        <v>25</v>
      </c>
      <c r="B34" s="166" t="s">
        <v>273</v>
      </c>
      <c r="C34" s="189" t="s">
        <v>274</v>
      </c>
      <c r="D34" s="184">
        <f>G34+I34+P34+R34+T34+V34</f>
        <v>0</v>
      </c>
      <c r="E34" s="184">
        <f>H34+J34+Q34+S34+U34+W34</f>
        <v>0</v>
      </c>
      <c r="F34" s="190">
        <f>E34/E10</f>
        <v>0</v>
      </c>
      <c r="G34" s="184"/>
      <c r="H34" s="184">
        <v>0</v>
      </c>
      <c r="I34" s="180"/>
      <c r="J34" s="180"/>
      <c r="K34" s="179">
        <v>25</v>
      </c>
      <c r="L34" s="182"/>
      <c r="M34" s="179">
        <v>25</v>
      </c>
      <c r="N34" s="166" t="s">
        <v>273</v>
      </c>
      <c r="O34" s="189" t="s">
        <v>274</v>
      </c>
      <c r="P34" s="184"/>
      <c r="Q34" s="184">
        <v>0</v>
      </c>
      <c r="R34" s="184"/>
      <c r="S34" s="193">
        <v>0</v>
      </c>
      <c r="T34" s="184"/>
      <c r="U34" s="184"/>
      <c r="V34" s="184"/>
      <c r="W34" s="184"/>
    </row>
    <row r="35" spans="1:23" x14ac:dyDescent="0.25">
      <c r="A35" s="179">
        <v>26</v>
      </c>
      <c r="B35" s="166" t="s">
        <v>275</v>
      </c>
      <c r="C35" s="189" t="s">
        <v>276</v>
      </c>
      <c r="D35" s="184"/>
      <c r="E35" s="184"/>
      <c r="F35" s="190" t="s">
        <v>51</v>
      </c>
      <c r="G35" s="184"/>
      <c r="H35" s="184">
        <v>0</v>
      </c>
      <c r="I35" s="180"/>
      <c r="J35" s="180"/>
      <c r="K35" s="179">
        <v>26</v>
      </c>
      <c r="L35" s="182"/>
      <c r="M35" s="179">
        <v>26</v>
      </c>
      <c r="N35" s="166" t="s">
        <v>275</v>
      </c>
      <c r="O35" s="189" t="s">
        <v>276</v>
      </c>
      <c r="P35" s="184"/>
      <c r="Q35" s="184">
        <v>0</v>
      </c>
      <c r="R35" s="184"/>
      <c r="S35" s="193">
        <v>0</v>
      </c>
      <c r="T35" s="184"/>
      <c r="U35" s="184"/>
      <c r="V35" s="184"/>
      <c r="W35" s="184"/>
    </row>
    <row r="36" spans="1:23" x14ac:dyDescent="0.25">
      <c r="A36" s="179">
        <v>27</v>
      </c>
      <c r="B36" s="166" t="s">
        <v>277</v>
      </c>
      <c r="C36" s="189" t="s">
        <v>278</v>
      </c>
      <c r="D36" s="184"/>
      <c r="E36" s="184"/>
      <c r="F36" s="201" t="s">
        <v>51</v>
      </c>
      <c r="G36" s="193"/>
      <c r="H36" s="184">
        <v>0</v>
      </c>
      <c r="I36" s="202"/>
      <c r="J36" s="202"/>
      <c r="K36" s="179">
        <v>27</v>
      </c>
      <c r="L36" s="182"/>
      <c r="M36" s="179">
        <v>27</v>
      </c>
      <c r="N36" s="166" t="s">
        <v>277</v>
      </c>
      <c r="O36" s="189" t="s">
        <v>278</v>
      </c>
      <c r="P36" s="184"/>
      <c r="Q36" s="184">
        <v>0</v>
      </c>
      <c r="R36" s="184"/>
      <c r="S36" s="193">
        <v>0</v>
      </c>
      <c r="T36" s="184"/>
      <c r="U36" s="184"/>
      <c r="V36" s="184"/>
      <c r="W36" s="184"/>
    </row>
    <row r="37" spans="1:23" x14ac:dyDescent="0.25">
      <c r="A37" s="179">
        <v>28</v>
      </c>
      <c r="B37" s="166" t="s">
        <v>279</v>
      </c>
      <c r="C37" s="189" t="s">
        <v>280</v>
      </c>
      <c r="D37" s="184"/>
      <c r="E37" s="184"/>
      <c r="F37" s="201">
        <f>E37/E10</f>
        <v>0</v>
      </c>
      <c r="G37" s="193"/>
      <c r="H37" s="184">
        <v>0</v>
      </c>
      <c r="I37" s="202"/>
      <c r="J37" s="202"/>
      <c r="K37" s="179">
        <v>28</v>
      </c>
      <c r="L37" s="182"/>
      <c r="M37" s="179">
        <v>28</v>
      </c>
      <c r="N37" s="166" t="s">
        <v>279</v>
      </c>
      <c r="O37" s="189" t="s">
        <v>280</v>
      </c>
      <c r="P37" s="184"/>
      <c r="Q37" s="184">
        <v>0</v>
      </c>
      <c r="R37" s="184"/>
      <c r="S37" s="193">
        <v>0</v>
      </c>
      <c r="T37" s="184"/>
      <c r="U37" s="193">
        <v>0</v>
      </c>
      <c r="V37" s="184"/>
      <c r="W37" s="193">
        <v>0</v>
      </c>
    </row>
    <row r="38" spans="1:23" x14ac:dyDescent="0.25">
      <c r="A38" s="179">
        <v>29</v>
      </c>
      <c r="B38" s="166" t="s">
        <v>281</v>
      </c>
      <c r="C38" s="179"/>
      <c r="D38" s="180">
        <f>G38+I38+P38+R38+V38</f>
        <v>0</v>
      </c>
      <c r="E38" s="180">
        <f>H38+J38+Q38+S38+W38</f>
        <v>0</v>
      </c>
      <c r="F38" s="183">
        <f>E38/E10</f>
        <v>0</v>
      </c>
      <c r="G38" s="180">
        <f>SUM(G29:G37)</f>
        <v>0</v>
      </c>
      <c r="H38" s="180">
        <f>SUM(H29:H37)</f>
        <v>0</v>
      </c>
      <c r="I38" s="180"/>
      <c r="J38" s="180"/>
      <c r="K38" s="179">
        <v>29</v>
      </c>
      <c r="L38" s="182"/>
      <c r="M38" s="179">
        <v>29</v>
      </c>
      <c r="N38" s="166" t="s">
        <v>281</v>
      </c>
      <c r="O38" s="179"/>
      <c r="P38" s="180">
        <f>SUM(P29:P37)</f>
        <v>0</v>
      </c>
      <c r="Q38" s="180">
        <f t="shared" ref="Q38:W38" si="4">SUM(Q29:Q37)</f>
        <v>0</v>
      </c>
      <c r="R38" s="180">
        <f>SUM(R29:R37)</f>
        <v>0</v>
      </c>
      <c r="S38" s="180">
        <f t="shared" si="4"/>
        <v>0</v>
      </c>
      <c r="T38" s="180">
        <f t="shared" si="4"/>
        <v>0</v>
      </c>
      <c r="U38" s="180">
        <f t="shared" si="4"/>
        <v>0</v>
      </c>
      <c r="V38" s="180">
        <f t="shared" si="4"/>
        <v>0</v>
      </c>
      <c r="W38" s="180">
        <f t="shared" si="4"/>
        <v>0</v>
      </c>
    </row>
    <row r="39" spans="1:23" x14ac:dyDescent="0.25">
      <c r="A39" s="179">
        <v>30</v>
      </c>
      <c r="B39" s="309" t="s">
        <v>516</v>
      </c>
      <c r="C39" s="189" t="s">
        <v>282</v>
      </c>
      <c r="D39" s="184">
        <f>G39+I39+P39+R39+T39+V39</f>
        <v>0</v>
      </c>
      <c r="E39" s="184">
        <f t="shared" ref="D39:E54" si="5">H39+J39+Q39+S39+U39+W39</f>
        <v>0</v>
      </c>
      <c r="F39" s="190">
        <f>E39/E10</f>
        <v>0</v>
      </c>
      <c r="G39" s="184"/>
      <c r="H39" s="184"/>
      <c r="I39" s="180"/>
      <c r="J39" s="180"/>
      <c r="K39" s="179">
        <v>30</v>
      </c>
      <c r="L39" s="182"/>
      <c r="M39" s="179">
        <v>30</v>
      </c>
      <c r="N39" s="309" t="s">
        <v>540</v>
      </c>
      <c r="O39" s="189" t="s">
        <v>282</v>
      </c>
      <c r="P39" s="184"/>
      <c r="Q39" s="184"/>
      <c r="R39" s="184"/>
      <c r="S39" s="193"/>
      <c r="T39" s="184"/>
      <c r="U39" s="184"/>
      <c r="V39" s="184"/>
      <c r="W39" s="184"/>
    </row>
    <row r="40" spans="1:23" x14ac:dyDescent="0.25">
      <c r="A40" s="179">
        <v>31</v>
      </c>
      <c r="B40" s="309" t="s">
        <v>517</v>
      </c>
      <c r="C40" s="189" t="s">
        <v>283</v>
      </c>
      <c r="D40" s="184">
        <f t="shared" si="5"/>
        <v>0</v>
      </c>
      <c r="E40" s="184">
        <f t="shared" si="5"/>
        <v>0</v>
      </c>
      <c r="F40" s="190">
        <f>E40/E10</f>
        <v>0</v>
      </c>
      <c r="G40" s="184"/>
      <c r="H40" s="184"/>
      <c r="I40" s="180"/>
      <c r="J40" s="180"/>
      <c r="K40" s="179">
        <v>31</v>
      </c>
      <c r="L40" s="182"/>
      <c r="M40" s="179">
        <v>31</v>
      </c>
      <c r="N40" s="309" t="s">
        <v>541</v>
      </c>
      <c r="O40" s="189" t="s">
        <v>283</v>
      </c>
      <c r="P40" s="184">
        <v>0</v>
      </c>
      <c r="Q40" s="184"/>
      <c r="R40" s="184"/>
      <c r="S40" s="193"/>
      <c r="T40" s="184"/>
      <c r="U40" s="193"/>
      <c r="V40" s="184"/>
      <c r="W40" s="193"/>
    </row>
    <row r="41" spans="1:23" x14ac:dyDescent="0.25">
      <c r="A41" s="179">
        <v>32</v>
      </c>
      <c r="B41" s="309" t="s">
        <v>518</v>
      </c>
      <c r="C41" s="189" t="s">
        <v>284</v>
      </c>
      <c r="D41" s="184">
        <f t="shared" si="5"/>
        <v>0</v>
      </c>
      <c r="E41" s="184">
        <f t="shared" si="5"/>
        <v>0</v>
      </c>
      <c r="F41" s="190">
        <f>E41/E10</f>
        <v>0</v>
      </c>
      <c r="G41" s="184"/>
      <c r="H41" s="184"/>
      <c r="I41" s="180"/>
      <c r="J41" s="180"/>
      <c r="K41" s="179">
        <v>32</v>
      </c>
      <c r="L41" s="182"/>
      <c r="M41" s="179">
        <v>32</v>
      </c>
      <c r="N41" s="309" t="s">
        <v>542</v>
      </c>
      <c r="O41" s="189" t="s">
        <v>284</v>
      </c>
      <c r="P41" s="184"/>
      <c r="Q41" s="184"/>
      <c r="R41" s="184"/>
      <c r="S41" s="193"/>
      <c r="T41" s="184"/>
      <c r="U41" s="193"/>
      <c r="V41" s="184"/>
      <c r="W41" s="193"/>
    </row>
    <row r="42" spans="1:23" x14ac:dyDescent="0.25">
      <c r="A42" s="179">
        <v>33</v>
      </c>
      <c r="B42" s="166" t="s">
        <v>285</v>
      </c>
      <c r="C42" s="189" t="s">
        <v>286</v>
      </c>
      <c r="D42" s="184">
        <f t="shared" si="5"/>
        <v>0</v>
      </c>
      <c r="E42" s="184">
        <f t="shared" si="5"/>
        <v>4114.41</v>
      </c>
      <c r="F42" s="190" t="s">
        <v>51</v>
      </c>
      <c r="G42" s="192"/>
      <c r="H42" s="192"/>
      <c r="I42" s="199"/>
      <c r="J42" s="199"/>
      <c r="K42" s="179">
        <v>33</v>
      </c>
      <c r="L42" s="182"/>
      <c r="M42" s="179">
        <v>33</v>
      </c>
      <c r="N42" s="166" t="s">
        <v>287</v>
      </c>
      <c r="O42" s="189" t="s">
        <v>286</v>
      </c>
      <c r="P42" s="192"/>
      <c r="Q42" s="192"/>
      <c r="R42" s="184"/>
      <c r="S42" s="184"/>
      <c r="T42" s="184"/>
      <c r="U42" s="184"/>
      <c r="V42" s="184">
        <v>0</v>
      </c>
      <c r="W42" s="193">
        <v>4114.41</v>
      </c>
    </row>
    <row r="43" spans="1:23" x14ac:dyDescent="0.25">
      <c r="A43" s="179">
        <v>34</v>
      </c>
      <c r="B43" s="166" t="s">
        <v>288</v>
      </c>
      <c r="C43" s="189" t="s">
        <v>289</v>
      </c>
      <c r="D43" s="184">
        <f t="shared" si="5"/>
        <v>0</v>
      </c>
      <c r="E43" s="184">
        <f t="shared" si="5"/>
        <v>0</v>
      </c>
      <c r="F43" s="190" t="s">
        <v>51</v>
      </c>
      <c r="G43" s="184"/>
      <c r="H43" s="184"/>
      <c r="I43" s="180"/>
      <c r="J43" s="202"/>
      <c r="K43" s="179">
        <v>34</v>
      </c>
      <c r="L43" s="182"/>
      <c r="M43" s="179">
        <v>34</v>
      </c>
      <c r="N43" s="166" t="s">
        <v>288</v>
      </c>
      <c r="O43" s="189" t="s">
        <v>289</v>
      </c>
      <c r="P43" s="184"/>
      <c r="Q43" s="184"/>
      <c r="R43" s="184"/>
      <c r="S43" s="184"/>
      <c r="T43" s="184"/>
      <c r="U43" s="184"/>
      <c r="V43" s="184"/>
      <c r="W43" s="184"/>
    </row>
    <row r="44" spans="1:23" x14ac:dyDescent="0.25">
      <c r="A44" s="179">
        <v>35</v>
      </c>
      <c r="B44" s="166" t="s">
        <v>290</v>
      </c>
      <c r="C44" s="189" t="s">
        <v>291</v>
      </c>
      <c r="D44" s="184">
        <f t="shared" si="5"/>
        <v>0</v>
      </c>
      <c r="E44" s="184">
        <f t="shared" si="5"/>
        <v>0</v>
      </c>
      <c r="F44" s="190">
        <f>E44/E10</f>
        <v>0</v>
      </c>
      <c r="G44" s="184"/>
      <c r="H44" s="184"/>
      <c r="I44" s="180"/>
      <c r="J44" s="202"/>
      <c r="K44" s="179">
        <v>35</v>
      </c>
      <c r="L44" s="182"/>
      <c r="M44" s="179">
        <v>35</v>
      </c>
      <c r="N44" s="166" t="s">
        <v>290</v>
      </c>
      <c r="O44" s="189" t="s">
        <v>291</v>
      </c>
      <c r="P44" s="184"/>
      <c r="Q44" s="184"/>
      <c r="R44" s="184"/>
      <c r="S44" s="184"/>
      <c r="T44" s="184"/>
      <c r="U44" s="184"/>
      <c r="V44" s="184"/>
      <c r="W44" s="184"/>
    </row>
    <row r="45" spans="1:23" x14ac:dyDescent="0.25">
      <c r="A45" s="179">
        <v>36</v>
      </c>
      <c r="B45" s="166" t="s">
        <v>292</v>
      </c>
      <c r="C45" s="189" t="s">
        <v>293</v>
      </c>
      <c r="D45" s="184">
        <f t="shared" si="5"/>
        <v>0</v>
      </c>
      <c r="E45" s="184">
        <f t="shared" si="5"/>
        <v>0</v>
      </c>
      <c r="F45" s="190" t="s">
        <v>51</v>
      </c>
      <c r="G45" s="192"/>
      <c r="H45" s="192"/>
      <c r="I45" s="199"/>
      <c r="J45" s="199"/>
      <c r="K45" s="179">
        <v>36</v>
      </c>
      <c r="L45" s="182"/>
      <c r="M45" s="179">
        <v>36</v>
      </c>
      <c r="N45" s="166" t="s">
        <v>292</v>
      </c>
      <c r="O45" s="189" t="s">
        <v>293</v>
      </c>
      <c r="P45" s="192"/>
      <c r="Q45" s="192"/>
      <c r="R45" s="184"/>
      <c r="S45" s="184"/>
      <c r="T45" s="184"/>
      <c r="U45" s="184"/>
      <c r="V45" s="184"/>
      <c r="W45" s="184"/>
    </row>
    <row r="46" spans="1:23" x14ac:dyDescent="0.25">
      <c r="A46" s="179">
        <v>37</v>
      </c>
      <c r="B46" s="309" t="s">
        <v>519</v>
      </c>
      <c r="C46" s="189" t="s">
        <v>294</v>
      </c>
      <c r="D46" s="184">
        <f t="shared" si="5"/>
        <v>0</v>
      </c>
      <c r="E46" s="184">
        <f t="shared" si="5"/>
        <v>0</v>
      </c>
      <c r="F46" s="190">
        <f>E46/E10</f>
        <v>0</v>
      </c>
      <c r="G46" s="184"/>
      <c r="H46" s="184"/>
      <c r="I46" s="180"/>
      <c r="J46" s="180"/>
      <c r="K46" s="179">
        <v>37</v>
      </c>
      <c r="L46" s="182"/>
      <c r="M46" s="179">
        <v>37</v>
      </c>
      <c r="N46" s="309" t="s">
        <v>543</v>
      </c>
      <c r="O46" s="189" t="s">
        <v>294</v>
      </c>
      <c r="P46" s="184"/>
      <c r="Q46" s="184"/>
      <c r="R46" s="184"/>
      <c r="S46" s="193"/>
      <c r="T46" s="184"/>
      <c r="U46" s="193"/>
      <c r="V46" s="184"/>
      <c r="W46" s="193"/>
    </row>
    <row r="47" spans="1:23" x14ac:dyDescent="0.25">
      <c r="A47" s="179">
        <v>38</v>
      </c>
      <c r="B47" s="166" t="s">
        <v>295</v>
      </c>
      <c r="C47" s="189" t="s">
        <v>296</v>
      </c>
      <c r="D47" s="184">
        <f t="shared" si="5"/>
        <v>0</v>
      </c>
      <c r="E47" s="184">
        <f t="shared" si="5"/>
        <v>0</v>
      </c>
      <c r="F47" s="190">
        <f>E47/E10</f>
        <v>0</v>
      </c>
      <c r="G47" s="184"/>
      <c r="H47" s="184"/>
      <c r="I47" s="180"/>
      <c r="J47" s="180"/>
      <c r="K47" s="179">
        <v>38</v>
      </c>
      <c r="L47" s="182"/>
      <c r="M47" s="179">
        <v>38</v>
      </c>
      <c r="N47" s="309" t="s">
        <v>544</v>
      </c>
      <c r="O47" s="189" t="s">
        <v>296</v>
      </c>
      <c r="P47" s="184"/>
      <c r="Q47" s="184">
        <v>0</v>
      </c>
      <c r="R47" s="184"/>
      <c r="S47" s="184"/>
      <c r="T47" s="184"/>
      <c r="U47" s="184"/>
      <c r="V47" s="184"/>
      <c r="W47" s="184"/>
    </row>
    <row r="48" spans="1:23" x14ac:dyDescent="0.25">
      <c r="A48" s="179">
        <v>39</v>
      </c>
      <c r="B48" s="309" t="s">
        <v>520</v>
      </c>
      <c r="C48" s="189" t="s">
        <v>297</v>
      </c>
      <c r="D48" s="184">
        <f t="shared" si="5"/>
        <v>0</v>
      </c>
      <c r="E48" s="184">
        <f t="shared" si="5"/>
        <v>0</v>
      </c>
      <c r="F48" s="190">
        <f>E48/E10</f>
        <v>0</v>
      </c>
      <c r="G48" s="184"/>
      <c r="H48" s="184"/>
      <c r="I48" s="180"/>
      <c r="J48" s="180"/>
      <c r="K48" s="179">
        <v>39</v>
      </c>
      <c r="L48" s="182"/>
      <c r="M48" s="179">
        <v>39</v>
      </c>
      <c r="N48" s="309" t="s">
        <v>545</v>
      </c>
      <c r="O48" s="189" t="s">
        <v>297</v>
      </c>
      <c r="P48" s="184"/>
      <c r="Q48" s="184">
        <v>0</v>
      </c>
      <c r="R48" s="184"/>
      <c r="S48" s="193"/>
      <c r="T48" s="184"/>
      <c r="U48" s="184"/>
      <c r="V48" s="184"/>
      <c r="W48" s="193">
        <v>0</v>
      </c>
    </row>
    <row r="49" spans="1:23" x14ac:dyDescent="0.25">
      <c r="A49" s="179">
        <v>40</v>
      </c>
      <c r="B49" s="309" t="s">
        <v>521</v>
      </c>
      <c r="C49" s="189" t="s">
        <v>299</v>
      </c>
      <c r="D49" s="184">
        <f t="shared" si="5"/>
        <v>0</v>
      </c>
      <c r="E49" s="184">
        <f t="shared" si="5"/>
        <v>0</v>
      </c>
      <c r="F49" s="190">
        <f>E49/E10</f>
        <v>0</v>
      </c>
      <c r="G49" s="184"/>
      <c r="H49" s="184"/>
      <c r="I49" s="180"/>
      <c r="J49" s="180"/>
      <c r="K49" s="179">
        <v>40</v>
      </c>
      <c r="L49" s="182"/>
      <c r="M49" s="179">
        <v>40</v>
      </c>
      <c r="N49" s="166" t="s">
        <v>298</v>
      </c>
      <c r="O49" s="189" t="s">
        <v>299</v>
      </c>
      <c r="P49" s="184"/>
      <c r="Q49" s="184">
        <v>0</v>
      </c>
      <c r="R49" s="184"/>
      <c r="S49" s="184">
        <v>0</v>
      </c>
      <c r="T49" s="184"/>
      <c r="U49" s="184"/>
      <c r="V49" s="184"/>
      <c r="W49" s="184"/>
    </row>
    <row r="50" spans="1:23" x14ac:dyDescent="0.25">
      <c r="A50" s="179">
        <v>41</v>
      </c>
      <c r="B50" s="309" t="s">
        <v>522</v>
      </c>
      <c r="C50" s="189" t="s">
        <v>301</v>
      </c>
      <c r="D50" s="184">
        <f t="shared" si="5"/>
        <v>0</v>
      </c>
      <c r="E50" s="184">
        <f t="shared" si="5"/>
        <v>0</v>
      </c>
      <c r="F50" s="190" t="s">
        <v>51</v>
      </c>
      <c r="G50" s="184"/>
      <c r="H50" s="184"/>
      <c r="I50" s="180"/>
      <c r="J50" s="180"/>
      <c r="K50" s="179">
        <v>41</v>
      </c>
      <c r="L50" s="182"/>
      <c r="M50" s="179">
        <v>41</v>
      </c>
      <c r="N50" s="166" t="s">
        <v>300</v>
      </c>
      <c r="O50" s="189" t="s">
        <v>301</v>
      </c>
      <c r="P50" s="184"/>
      <c r="Q50" s="184">
        <v>0</v>
      </c>
      <c r="R50" s="184">
        <v>0</v>
      </c>
      <c r="S50" s="184">
        <v>0</v>
      </c>
      <c r="T50" s="184"/>
      <c r="U50" s="193"/>
      <c r="V50" s="184"/>
      <c r="W50" s="193">
        <v>0</v>
      </c>
    </row>
    <row r="51" spans="1:23" x14ac:dyDescent="0.25">
      <c r="A51" s="179">
        <v>42</v>
      </c>
      <c r="B51" s="309" t="s">
        <v>523</v>
      </c>
      <c r="C51" s="189" t="s">
        <v>302</v>
      </c>
      <c r="D51" s="184">
        <f t="shared" si="5"/>
        <v>0</v>
      </c>
      <c r="E51" s="184">
        <f t="shared" si="5"/>
        <v>0</v>
      </c>
      <c r="F51" s="190">
        <f>E51/E10</f>
        <v>0</v>
      </c>
      <c r="G51" s="184"/>
      <c r="H51" s="184"/>
      <c r="I51" s="180"/>
      <c r="J51" s="180"/>
      <c r="K51" s="179">
        <v>42</v>
      </c>
      <c r="L51" s="182"/>
      <c r="M51" s="179">
        <v>42</v>
      </c>
      <c r="N51" s="309" t="s">
        <v>546</v>
      </c>
      <c r="O51" s="189" t="s">
        <v>302</v>
      </c>
      <c r="P51" s="184"/>
      <c r="Q51" s="184"/>
      <c r="R51" s="184"/>
      <c r="S51" s="193"/>
      <c r="T51" s="184"/>
      <c r="U51" s="193"/>
      <c r="V51" s="184"/>
      <c r="W51" s="193"/>
    </row>
    <row r="52" spans="1:23" x14ac:dyDescent="0.25">
      <c r="A52" s="179">
        <v>43</v>
      </c>
      <c r="B52" s="309" t="s">
        <v>524</v>
      </c>
      <c r="C52" s="189" t="s">
        <v>304</v>
      </c>
      <c r="D52" s="184">
        <f t="shared" si="5"/>
        <v>0</v>
      </c>
      <c r="E52" s="184">
        <f t="shared" si="5"/>
        <v>0</v>
      </c>
      <c r="F52" s="190">
        <f>E52/E10</f>
        <v>0</v>
      </c>
      <c r="G52" s="184"/>
      <c r="H52" s="184"/>
      <c r="I52" s="180"/>
      <c r="J52" s="180"/>
      <c r="K52" s="179">
        <v>43</v>
      </c>
      <c r="L52" s="182"/>
      <c r="M52" s="179">
        <v>43</v>
      </c>
      <c r="N52" s="166" t="s">
        <v>303</v>
      </c>
      <c r="O52" s="189" t="s">
        <v>304</v>
      </c>
      <c r="P52" s="184"/>
      <c r="Q52" s="184">
        <v>0</v>
      </c>
      <c r="R52" s="184"/>
      <c r="S52" s="184">
        <v>0</v>
      </c>
      <c r="T52" s="184"/>
      <c r="U52" s="184"/>
      <c r="V52" s="184"/>
      <c r="W52" s="184"/>
    </row>
    <row r="53" spans="1:23" x14ac:dyDescent="0.25">
      <c r="A53" s="179">
        <v>44</v>
      </c>
      <c r="B53" s="166" t="s">
        <v>305</v>
      </c>
      <c r="C53" s="189" t="s">
        <v>306</v>
      </c>
      <c r="D53" s="184">
        <f t="shared" si="5"/>
        <v>0</v>
      </c>
      <c r="E53" s="184">
        <f t="shared" si="5"/>
        <v>0</v>
      </c>
      <c r="F53" s="190" t="s">
        <v>51</v>
      </c>
      <c r="G53" s="184"/>
      <c r="H53" s="184"/>
      <c r="I53" s="180"/>
      <c r="J53" s="180"/>
      <c r="K53" s="179">
        <v>44</v>
      </c>
      <c r="L53" s="182"/>
      <c r="M53" s="179">
        <v>44</v>
      </c>
      <c r="N53" s="309" t="s">
        <v>547</v>
      </c>
      <c r="O53" s="189" t="s">
        <v>306</v>
      </c>
      <c r="P53" s="184"/>
      <c r="Q53" s="184"/>
      <c r="R53" s="184"/>
      <c r="S53" s="184"/>
      <c r="T53" s="184"/>
      <c r="U53" s="184"/>
      <c r="V53" s="184"/>
      <c r="W53" s="184"/>
    </row>
    <row r="54" spans="1:23" x14ac:dyDescent="0.25">
      <c r="A54" s="179">
        <v>45</v>
      </c>
      <c r="B54" s="309" t="s">
        <v>525</v>
      </c>
      <c r="C54" s="189" t="s">
        <v>307</v>
      </c>
      <c r="D54" s="184">
        <f t="shared" si="5"/>
        <v>0</v>
      </c>
      <c r="E54" s="184">
        <f t="shared" si="5"/>
        <v>0</v>
      </c>
      <c r="F54" s="190" t="s">
        <v>51</v>
      </c>
      <c r="G54" s="184"/>
      <c r="H54" s="184"/>
      <c r="I54" s="180"/>
      <c r="J54" s="180"/>
      <c r="K54" s="179">
        <v>45</v>
      </c>
      <c r="L54" s="182"/>
      <c r="M54" s="179">
        <v>45</v>
      </c>
      <c r="N54" s="309" t="s">
        <v>548</v>
      </c>
      <c r="O54" s="189" t="s">
        <v>307</v>
      </c>
      <c r="P54" s="184"/>
      <c r="Q54" s="184"/>
      <c r="R54" s="184"/>
      <c r="S54" s="193"/>
      <c r="T54" s="184"/>
      <c r="U54" s="193"/>
      <c r="V54" s="184"/>
      <c r="W54" s="193"/>
    </row>
    <row r="55" spans="1:23" x14ac:dyDescent="0.25">
      <c r="A55" s="179">
        <v>46</v>
      </c>
      <c r="B55" s="309" t="s">
        <v>526</v>
      </c>
      <c r="C55" s="189" t="s">
        <v>308</v>
      </c>
      <c r="D55" s="184">
        <f t="shared" ref="D55:E70" si="6">G55+I55+P55+R55+T55+V55</f>
        <v>0</v>
      </c>
      <c r="E55" s="184">
        <f t="shared" si="6"/>
        <v>0</v>
      </c>
      <c r="F55" s="190">
        <f>E55/E10</f>
        <v>0</v>
      </c>
      <c r="G55" s="184"/>
      <c r="H55" s="184"/>
      <c r="I55" s="180"/>
      <c r="J55" s="180"/>
      <c r="K55" s="179">
        <v>46</v>
      </c>
      <c r="L55" s="182"/>
      <c r="M55" s="179">
        <v>46</v>
      </c>
      <c r="N55" s="309" t="s">
        <v>549</v>
      </c>
      <c r="O55" s="189" t="s">
        <v>308</v>
      </c>
      <c r="P55" s="184"/>
      <c r="Q55" s="184">
        <v>0</v>
      </c>
      <c r="R55" s="184"/>
      <c r="S55" s="193"/>
      <c r="T55" s="184"/>
      <c r="U55" s="184"/>
      <c r="V55" s="184"/>
      <c r="W55" s="193"/>
    </row>
    <row r="56" spans="1:23" x14ac:dyDescent="0.25">
      <c r="A56" s="179">
        <v>47</v>
      </c>
      <c r="B56" s="166" t="s">
        <v>309</v>
      </c>
      <c r="C56" s="179"/>
      <c r="D56" s="180">
        <f t="shared" si="6"/>
        <v>0</v>
      </c>
      <c r="E56" s="180">
        <f t="shared" si="6"/>
        <v>4114.41</v>
      </c>
      <c r="F56" s="183">
        <f>E56/E10</f>
        <v>2.8698031433730336E-4</v>
      </c>
      <c r="G56" s="180">
        <f>SUM(G39:G55)</f>
        <v>0</v>
      </c>
      <c r="H56" s="180">
        <f>SUM(H39:H55)</f>
        <v>0</v>
      </c>
      <c r="I56" s="180"/>
      <c r="J56" s="180"/>
      <c r="K56" s="179">
        <v>47</v>
      </c>
      <c r="L56" s="182"/>
      <c r="M56" s="179">
        <v>47</v>
      </c>
      <c r="N56" s="166" t="s">
        <v>309</v>
      </c>
      <c r="O56" s="179"/>
      <c r="P56" s="180">
        <f t="shared" ref="P56:W56" si="7">SUM(P39:P55)</f>
        <v>0</v>
      </c>
      <c r="Q56" s="180">
        <f t="shared" si="7"/>
        <v>0</v>
      </c>
      <c r="R56" s="180">
        <f>SUM(R39:R55)</f>
        <v>0</v>
      </c>
      <c r="S56" s="180">
        <f t="shared" si="7"/>
        <v>0</v>
      </c>
      <c r="T56" s="180">
        <f t="shared" si="7"/>
        <v>0</v>
      </c>
      <c r="U56" s="180">
        <f t="shared" si="7"/>
        <v>0</v>
      </c>
      <c r="V56" s="180">
        <f t="shared" si="7"/>
        <v>0</v>
      </c>
      <c r="W56" s="180">
        <f t="shared" si="7"/>
        <v>4114.41</v>
      </c>
    </row>
    <row r="57" spans="1:23" x14ac:dyDescent="0.25">
      <c r="A57" s="179">
        <v>48</v>
      </c>
      <c r="B57" s="309" t="s">
        <v>527</v>
      </c>
      <c r="C57" s="189" t="s">
        <v>310</v>
      </c>
      <c r="D57" s="184">
        <f t="shared" si="6"/>
        <v>0</v>
      </c>
      <c r="E57" s="184">
        <f t="shared" si="6"/>
        <v>0</v>
      </c>
      <c r="F57" s="190">
        <f>E57/E10</f>
        <v>0</v>
      </c>
      <c r="G57" s="184"/>
      <c r="H57" s="184"/>
      <c r="I57" s="180"/>
      <c r="J57" s="180"/>
      <c r="K57" s="179">
        <v>48</v>
      </c>
      <c r="L57" s="182"/>
      <c r="M57" s="179">
        <v>48</v>
      </c>
      <c r="N57" s="309" t="s">
        <v>550</v>
      </c>
      <c r="O57" s="189" t="s">
        <v>310</v>
      </c>
      <c r="P57" s="184"/>
      <c r="Q57" s="184"/>
      <c r="R57" s="184"/>
      <c r="S57" s="193"/>
      <c r="T57" s="184"/>
      <c r="U57" s="193"/>
      <c r="V57" s="184"/>
      <c r="W57" s="193"/>
    </row>
    <row r="58" spans="1:23" x14ac:dyDescent="0.25">
      <c r="A58" s="179">
        <v>49</v>
      </c>
      <c r="B58" s="309" t="s">
        <v>528</v>
      </c>
      <c r="C58" s="189" t="s">
        <v>311</v>
      </c>
      <c r="D58" s="184">
        <f t="shared" si="6"/>
        <v>0</v>
      </c>
      <c r="E58" s="184">
        <f t="shared" si="6"/>
        <v>0</v>
      </c>
      <c r="F58" s="190" t="s">
        <v>51</v>
      </c>
      <c r="G58" s="184"/>
      <c r="H58" s="184"/>
      <c r="I58" s="180"/>
      <c r="J58" s="180"/>
      <c r="K58" s="179">
        <v>49</v>
      </c>
      <c r="L58" s="182"/>
      <c r="M58" s="179">
        <v>49</v>
      </c>
      <c r="N58" s="309" t="s">
        <v>551</v>
      </c>
      <c r="O58" s="189" t="s">
        <v>311</v>
      </c>
      <c r="P58" s="184"/>
      <c r="Q58" s="184"/>
      <c r="R58" s="184"/>
      <c r="S58" s="193"/>
      <c r="T58" s="184"/>
      <c r="U58" s="193"/>
      <c r="V58" s="184"/>
      <c r="W58" s="193"/>
    </row>
    <row r="59" spans="1:23" x14ac:dyDescent="0.25">
      <c r="A59" s="179">
        <v>50</v>
      </c>
      <c r="B59" s="309" t="s">
        <v>529</v>
      </c>
      <c r="C59" s="189" t="s">
        <v>312</v>
      </c>
      <c r="D59" s="184">
        <f t="shared" si="6"/>
        <v>0</v>
      </c>
      <c r="E59" s="184">
        <f t="shared" si="6"/>
        <v>0</v>
      </c>
      <c r="F59" s="190" t="s">
        <v>51</v>
      </c>
      <c r="G59" s="184"/>
      <c r="H59" s="184"/>
      <c r="I59" s="180"/>
      <c r="J59" s="180"/>
      <c r="K59" s="179">
        <v>50</v>
      </c>
      <c r="L59" s="182"/>
      <c r="M59" s="179">
        <v>50</v>
      </c>
      <c r="N59" s="309" t="s">
        <v>552</v>
      </c>
      <c r="O59" s="189" t="s">
        <v>312</v>
      </c>
      <c r="P59" s="184"/>
      <c r="Q59" s="184">
        <v>0</v>
      </c>
      <c r="R59" s="184"/>
      <c r="S59" s="184"/>
      <c r="T59" s="184"/>
      <c r="U59" s="193"/>
      <c r="V59" s="184"/>
      <c r="W59" s="193"/>
    </row>
    <row r="60" spans="1:23" x14ac:dyDescent="0.25">
      <c r="A60" s="179">
        <v>51</v>
      </c>
      <c r="B60" s="166" t="s">
        <v>313</v>
      </c>
      <c r="C60" s="189" t="s">
        <v>314</v>
      </c>
      <c r="D60" s="184">
        <f t="shared" si="6"/>
        <v>0</v>
      </c>
      <c r="E60" s="184">
        <f t="shared" si="6"/>
        <v>0</v>
      </c>
      <c r="F60" s="190" t="s">
        <v>51</v>
      </c>
      <c r="G60" s="184"/>
      <c r="H60" s="184"/>
      <c r="I60" s="180"/>
      <c r="J60" s="180"/>
      <c r="K60" s="179">
        <v>51</v>
      </c>
      <c r="L60" s="182"/>
      <c r="M60" s="179">
        <v>51</v>
      </c>
      <c r="N60" s="166" t="s">
        <v>313</v>
      </c>
      <c r="O60" s="189" t="s">
        <v>314</v>
      </c>
      <c r="P60" s="184"/>
      <c r="Q60" s="184">
        <v>0</v>
      </c>
      <c r="R60" s="184"/>
      <c r="S60" s="184">
        <v>0</v>
      </c>
      <c r="T60" s="184"/>
      <c r="U60" s="184"/>
      <c r="V60" s="184"/>
      <c r="W60" s="184"/>
    </row>
    <row r="61" spans="1:23" x14ac:dyDescent="0.25">
      <c r="A61" s="179">
        <v>52</v>
      </c>
      <c r="B61" s="166" t="s">
        <v>315</v>
      </c>
      <c r="C61" s="189" t="s">
        <v>316</v>
      </c>
      <c r="D61" s="184">
        <f t="shared" si="6"/>
        <v>0</v>
      </c>
      <c r="E61" s="184">
        <f t="shared" si="6"/>
        <v>0</v>
      </c>
      <c r="F61" s="190" t="s">
        <v>51</v>
      </c>
      <c r="G61" s="184"/>
      <c r="H61" s="184"/>
      <c r="I61" s="180"/>
      <c r="J61" s="180"/>
      <c r="K61" s="179">
        <v>52</v>
      </c>
      <c r="L61" s="182"/>
      <c r="M61" s="179">
        <v>52</v>
      </c>
      <c r="N61" s="166" t="s">
        <v>315</v>
      </c>
      <c r="O61" s="189" t="s">
        <v>316</v>
      </c>
      <c r="P61" s="184"/>
      <c r="Q61" s="184">
        <v>0</v>
      </c>
      <c r="R61" s="184"/>
      <c r="S61" s="184">
        <v>0</v>
      </c>
      <c r="T61" s="184"/>
      <c r="U61" s="184"/>
      <c r="V61" s="184"/>
      <c r="W61" s="184"/>
    </row>
    <row r="62" spans="1:23" x14ac:dyDescent="0.25">
      <c r="A62" s="179">
        <v>53</v>
      </c>
      <c r="B62" s="309" t="s">
        <v>530</v>
      </c>
      <c r="C62" s="189" t="s">
        <v>317</v>
      </c>
      <c r="D62" s="184">
        <f t="shared" si="6"/>
        <v>0</v>
      </c>
      <c r="E62" s="184">
        <f t="shared" si="6"/>
        <v>0</v>
      </c>
      <c r="F62" s="190">
        <f>E62/E10</f>
        <v>0</v>
      </c>
      <c r="G62" s="184"/>
      <c r="H62" s="184"/>
      <c r="I62" s="180"/>
      <c r="J62" s="180"/>
      <c r="K62" s="179">
        <v>53</v>
      </c>
      <c r="L62" s="182"/>
      <c r="M62" s="179">
        <v>53</v>
      </c>
      <c r="N62" s="309" t="s">
        <v>553</v>
      </c>
      <c r="O62" s="189" t="s">
        <v>317</v>
      </c>
      <c r="P62" s="184"/>
      <c r="Q62" s="184"/>
      <c r="R62" s="184"/>
      <c r="S62" s="193"/>
      <c r="T62" s="184"/>
      <c r="U62" s="193"/>
      <c r="V62" s="184"/>
      <c r="W62" s="193"/>
    </row>
    <row r="63" spans="1:23" x14ac:dyDescent="0.25">
      <c r="A63" s="179">
        <v>54</v>
      </c>
      <c r="B63" s="166" t="s">
        <v>318</v>
      </c>
      <c r="C63" s="189" t="s">
        <v>319</v>
      </c>
      <c r="D63" s="184">
        <f t="shared" si="6"/>
        <v>0</v>
      </c>
      <c r="E63" s="184">
        <f t="shared" si="6"/>
        <v>0</v>
      </c>
      <c r="F63" s="190" t="s">
        <v>51</v>
      </c>
      <c r="G63" s="184"/>
      <c r="H63" s="184"/>
      <c r="I63" s="180"/>
      <c r="J63" s="180"/>
      <c r="K63" s="179">
        <v>54</v>
      </c>
      <c r="L63" s="182"/>
      <c r="M63" s="179">
        <v>54</v>
      </c>
      <c r="N63" s="166" t="s">
        <v>318</v>
      </c>
      <c r="O63" s="189" t="s">
        <v>319</v>
      </c>
      <c r="P63" s="184"/>
      <c r="Q63" s="184">
        <v>0</v>
      </c>
      <c r="R63" s="184"/>
      <c r="S63" s="184">
        <v>0</v>
      </c>
      <c r="T63" s="184"/>
      <c r="U63" s="184"/>
      <c r="V63" s="184"/>
      <c r="W63" s="184"/>
    </row>
    <row r="64" spans="1:23" x14ac:dyDescent="0.25">
      <c r="A64" s="179">
        <v>55</v>
      </c>
      <c r="B64" s="309" t="s">
        <v>531</v>
      </c>
      <c r="C64" s="189" t="s">
        <v>320</v>
      </c>
      <c r="D64" s="184">
        <f t="shared" si="6"/>
        <v>0</v>
      </c>
      <c r="E64" s="184">
        <f t="shared" si="6"/>
        <v>0</v>
      </c>
      <c r="F64" s="190">
        <f>E64/E10</f>
        <v>0</v>
      </c>
      <c r="G64" s="184"/>
      <c r="H64" s="184"/>
      <c r="I64" s="180"/>
      <c r="J64" s="180"/>
      <c r="K64" s="179">
        <v>55</v>
      </c>
      <c r="L64" s="182"/>
      <c r="M64" s="179">
        <v>55</v>
      </c>
      <c r="N64" s="309" t="s">
        <v>554</v>
      </c>
      <c r="O64" s="189" t="s">
        <v>320</v>
      </c>
      <c r="P64" s="184"/>
      <c r="Q64" s="184"/>
      <c r="R64" s="184"/>
      <c r="S64" s="193"/>
      <c r="T64" s="184"/>
      <c r="U64" s="193"/>
      <c r="V64" s="184"/>
      <c r="W64" s="193"/>
    </row>
    <row r="65" spans="1:23" x14ac:dyDescent="0.25">
      <c r="A65" s="179">
        <v>56</v>
      </c>
      <c r="B65" s="203" t="s">
        <v>321</v>
      </c>
      <c r="C65" s="179" t="s">
        <v>51</v>
      </c>
      <c r="D65" s="180">
        <f t="shared" si="6"/>
        <v>0</v>
      </c>
      <c r="E65" s="180">
        <f t="shared" si="6"/>
        <v>0</v>
      </c>
      <c r="F65" s="183">
        <f>E65/E10</f>
        <v>0</v>
      </c>
      <c r="G65" s="180">
        <f>SUM(G57:G64)</f>
        <v>0</v>
      </c>
      <c r="H65" s="180">
        <f>SUM(H57:H64)</f>
        <v>0</v>
      </c>
      <c r="I65" s="180"/>
      <c r="J65" s="180"/>
      <c r="K65" s="179">
        <v>56</v>
      </c>
      <c r="L65" s="182"/>
      <c r="M65" s="179">
        <v>56</v>
      </c>
      <c r="N65" s="203" t="s">
        <v>321</v>
      </c>
      <c r="O65" s="179"/>
      <c r="P65" s="180">
        <f>SUM(P57:P64)</f>
        <v>0</v>
      </c>
      <c r="Q65" s="180">
        <f t="shared" ref="Q65:V65" si="8">SUM(Q57:Q64)</f>
        <v>0</v>
      </c>
      <c r="R65" s="180">
        <f>SUM(R57:R64)</f>
        <v>0</v>
      </c>
      <c r="S65" s="180">
        <f>SUM(S57:S64)</f>
        <v>0</v>
      </c>
      <c r="T65" s="180">
        <f t="shared" si="8"/>
        <v>0</v>
      </c>
      <c r="U65" s="180">
        <f t="shared" si="8"/>
        <v>0</v>
      </c>
      <c r="V65" s="180">
        <f t="shared" si="8"/>
        <v>0</v>
      </c>
      <c r="W65" s="180">
        <f>SUM(W57:W64)</f>
        <v>0</v>
      </c>
    </row>
    <row r="66" spans="1:23" x14ac:dyDescent="0.25">
      <c r="A66" s="179">
        <v>57</v>
      </c>
      <c r="B66" s="166" t="s">
        <v>322</v>
      </c>
      <c r="C66" s="189" t="s">
        <v>323</v>
      </c>
      <c r="D66" s="184">
        <f t="shared" si="6"/>
        <v>0</v>
      </c>
      <c r="E66" s="184">
        <f t="shared" si="6"/>
        <v>0</v>
      </c>
      <c r="F66" s="190">
        <f>E66/E10</f>
        <v>0</v>
      </c>
      <c r="G66" s="184"/>
      <c r="H66" s="184"/>
      <c r="I66" s="180"/>
      <c r="J66" s="180"/>
      <c r="K66" s="179">
        <v>57</v>
      </c>
      <c r="L66" s="182"/>
      <c r="M66" s="179">
        <v>57</v>
      </c>
      <c r="N66" s="166" t="s">
        <v>324</v>
      </c>
      <c r="O66" s="189" t="s">
        <v>323</v>
      </c>
      <c r="P66" s="184"/>
      <c r="Q66" s="184"/>
      <c r="R66" s="184"/>
      <c r="S66" s="184">
        <v>0</v>
      </c>
      <c r="T66" s="184"/>
      <c r="U66" s="184"/>
      <c r="V66" s="184"/>
      <c r="W66" s="184"/>
    </row>
    <row r="67" spans="1:23" x14ac:dyDescent="0.25">
      <c r="A67" s="179">
        <v>58</v>
      </c>
      <c r="B67" s="309" t="s">
        <v>532</v>
      </c>
      <c r="C67" s="189" t="s">
        <v>325</v>
      </c>
      <c r="D67" s="184">
        <f t="shared" si="6"/>
        <v>0</v>
      </c>
      <c r="E67" s="184">
        <f t="shared" si="6"/>
        <v>0</v>
      </c>
      <c r="F67" s="190" t="s">
        <v>51</v>
      </c>
      <c r="G67" s="184"/>
      <c r="H67" s="184"/>
      <c r="I67" s="180"/>
      <c r="J67" s="180"/>
      <c r="K67" s="179">
        <v>58</v>
      </c>
      <c r="L67" s="182"/>
      <c r="M67" s="179">
        <v>58</v>
      </c>
      <c r="N67" s="309" t="s">
        <v>555</v>
      </c>
      <c r="O67" s="189" t="s">
        <v>325</v>
      </c>
      <c r="P67" s="184">
        <v>0</v>
      </c>
      <c r="Q67" s="184"/>
      <c r="R67" s="184"/>
      <c r="S67" s="193"/>
      <c r="T67" s="184"/>
      <c r="U67" s="193"/>
      <c r="V67" s="184"/>
      <c r="W67" s="193"/>
    </row>
    <row r="68" spans="1:23" x14ac:dyDescent="0.25">
      <c r="A68" s="179">
        <v>59</v>
      </c>
      <c r="B68" s="166" t="s">
        <v>326</v>
      </c>
      <c r="C68" s="189" t="s">
        <v>327</v>
      </c>
      <c r="D68" s="184">
        <f t="shared" si="6"/>
        <v>0</v>
      </c>
      <c r="E68" s="184">
        <f t="shared" si="6"/>
        <v>0</v>
      </c>
      <c r="F68" s="190" t="s">
        <v>51</v>
      </c>
      <c r="G68" s="184"/>
      <c r="H68" s="184"/>
      <c r="I68" s="180"/>
      <c r="J68" s="180"/>
      <c r="K68" s="179">
        <v>59</v>
      </c>
      <c r="L68" s="182"/>
      <c r="M68" s="179">
        <v>59</v>
      </c>
      <c r="N68" s="166" t="s">
        <v>326</v>
      </c>
      <c r="O68" s="189" t="s">
        <v>327</v>
      </c>
      <c r="P68" s="184"/>
      <c r="Q68" s="184">
        <v>0</v>
      </c>
      <c r="R68" s="184"/>
      <c r="S68" s="184">
        <v>0</v>
      </c>
      <c r="T68" s="184"/>
      <c r="U68" s="184"/>
      <c r="V68" s="184"/>
      <c r="W68" s="184"/>
    </row>
    <row r="69" spans="1:23" x14ac:dyDescent="0.25">
      <c r="A69" s="179">
        <v>60</v>
      </c>
      <c r="B69" s="309" t="s">
        <v>533</v>
      </c>
      <c r="C69" s="189" t="s">
        <v>328</v>
      </c>
      <c r="D69" s="184">
        <f t="shared" si="6"/>
        <v>0</v>
      </c>
      <c r="E69" s="184">
        <f t="shared" si="6"/>
        <v>0</v>
      </c>
      <c r="F69" s="190" t="s">
        <v>51</v>
      </c>
      <c r="G69" s="184">
        <v>0</v>
      </c>
      <c r="H69" s="184"/>
      <c r="I69" s="180"/>
      <c r="J69" s="180"/>
      <c r="K69" s="179">
        <v>60</v>
      </c>
      <c r="L69" s="182"/>
      <c r="M69" s="179">
        <v>60</v>
      </c>
      <c r="N69" s="309" t="s">
        <v>556</v>
      </c>
      <c r="O69" s="189" t="s">
        <v>328</v>
      </c>
      <c r="P69" s="184"/>
      <c r="Q69" s="184"/>
      <c r="R69" s="184"/>
      <c r="S69" s="193"/>
      <c r="T69" s="184"/>
      <c r="U69" s="193"/>
      <c r="V69" s="184"/>
      <c r="W69" s="193"/>
    </row>
    <row r="70" spans="1:23" x14ac:dyDescent="0.25">
      <c r="A70" s="179">
        <v>61</v>
      </c>
      <c r="B70" s="166" t="s">
        <v>329</v>
      </c>
      <c r="C70" s="189" t="s">
        <v>330</v>
      </c>
      <c r="D70" s="184">
        <f t="shared" si="6"/>
        <v>0</v>
      </c>
      <c r="E70" s="184">
        <f t="shared" si="6"/>
        <v>4631.4799999999996</v>
      </c>
      <c r="F70" s="190" t="s">
        <v>51</v>
      </c>
      <c r="G70" s="184">
        <v>0</v>
      </c>
      <c r="H70" s="184">
        <v>4631.4799999999996</v>
      </c>
      <c r="I70" s="180"/>
      <c r="J70" s="180"/>
      <c r="K70" s="179">
        <v>61</v>
      </c>
      <c r="L70" s="182"/>
      <c r="M70" s="179">
        <v>61</v>
      </c>
      <c r="N70" s="309" t="s">
        <v>557</v>
      </c>
      <c r="O70" s="189" t="s">
        <v>330</v>
      </c>
      <c r="P70" s="184"/>
      <c r="Q70" s="184">
        <v>0</v>
      </c>
      <c r="R70" s="184"/>
      <c r="S70" s="184">
        <v>0</v>
      </c>
      <c r="T70" s="184"/>
      <c r="U70" s="193">
        <v>0</v>
      </c>
      <c r="V70" s="184">
        <v>0</v>
      </c>
      <c r="W70" s="193"/>
    </row>
    <row r="71" spans="1:23" x14ac:dyDescent="0.25">
      <c r="A71" s="179">
        <v>62</v>
      </c>
      <c r="B71" s="166" t="s">
        <v>331</v>
      </c>
      <c r="C71" s="179"/>
      <c r="D71" s="180">
        <f t="shared" ref="D71:E74" si="9">G71+I71+P71+R71+T71+V71</f>
        <v>0</v>
      </c>
      <c r="E71" s="180">
        <f t="shared" si="9"/>
        <v>4631.4799999999996</v>
      </c>
      <c r="F71" s="183">
        <f>E71/E10</f>
        <v>3.2304597408788467E-4</v>
      </c>
      <c r="G71" s="180">
        <f>SUM(G65:G70)</f>
        <v>0</v>
      </c>
      <c r="H71" s="180">
        <f>SUM(H65:H70)</f>
        <v>4631.4799999999996</v>
      </c>
      <c r="I71" s="180"/>
      <c r="J71" s="180"/>
      <c r="K71" s="179">
        <v>62</v>
      </c>
      <c r="L71" s="182"/>
      <c r="M71" s="179">
        <v>62</v>
      </c>
      <c r="N71" s="166" t="s">
        <v>331</v>
      </c>
      <c r="O71" s="179"/>
      <c r="P71" s="180">
        <f t="shared" ref="P71:V71" si="10">SUM(P65:P70)</f>
        <v>0</v>
      </c>
      <c r="Q71" s="180">
        <f t="shared" si="10"/>
        <v>0</v>
      </c>
      <c r="R71" s="180">
        <f t="shared" si="10"/>
        <v>0</v>
      </c>
      <c r="S71" s="180">
        <f t="shared" si="10"/>
        <v>0</v>
      </c>
      <c r="T71" s="180">
        <f t="shared" si="10"/>
        <v>0</v>
      </c>
      <c r="U71" s="180">
        <f t="shared" si="10"/>
        <v>0</v>
      </c>
      <c r="V71" s="180">
        <f t="shared" si="10"/>
        <v>0</v>
      </c>
      <c r="W71" s="180">
        <f>SUM(W65:W70)</f>
        <v>0</v>
      </c>
    </row>
    <row r="72" spans="1:23" x14ac:dyDescent="0.25">
      <c r="A72" s="179">
        <v>63</v>
      </c>
      <c r="B72" s="166" t="s">
        <v>332</v>
      </c>
      <c r="C72" s="179"/>
      <c r="D72" s="180">
        <f t="shared" si="9"/>
        <v>0</v>
      </c>
      <c r="E72" s="180">
        <f t="shared" si="9"/>
        <v>8745.89</v>
      </c>
      <c r="F72" s="183">
        <f>E72/E10</f>
        <v>6.1002628842518798E-4</v>
      </c>
      <c r="G72" s="180">
        <f>G38+G56+G71</f>
        <v>0</v>
      </c>
      <c r="H72" s="180">
        <f>H38+H56+H71</f>
        <v>4631.4799999999996</v>
      </c>
      <c r="I72" s="180"/>
      <c r="J72" s="180"/>
      <c r="K72" s="179">
        <v>63</v>
      </c>
      <c r="L72" s="182"/>
      <c r="M72" s="179">
        <v>63</v>
      </c>
      <c r="N72" s="166" t="s">
        <v>332</v>
      </c>
      <c r="O72" s="179"/>
      <c r="P72" s="180">
        <f>P38+P56+P71</f>
        <v>0</v>
      </c>
      <c r="Q72" s="180">
        <f t="shared" ref="Q72:W72" si="11">Q38+Q56+Q71</f>
        <v>0</v>
      </c>
      <c r="R72" s="180">
        <f t="shared" si="11"/>
        <v>0</v>
      </c>
      <c r="S72" s="180">
        <f t="shared" si="11"/>
        <v>0</v>
      </c>
      <c r="T72" s="180">
        <f t="shared" si="11"/>
        <v>0</v>
      </c>
      <c r="U72" s="180">
        <f t="shared" si="11"/>
        <v>0</v>
      </c>
      <c r="V72" s="180">
        <f t="shared" si="11"/>
        <v>0</v>
      </c>
      <c r="W72" s="180">
        <f t="shared" si="11"/>
        <v>4114.41</v>
      </c>
    </row>
    <row r="73" spans="1:23" x14ac:dyDescent="0.25">
      <c r="A73" s="179">
        <v>64</v>
      </c>
      <c r="B73" s="166" t="s">
        <v>333</v>
      </c>
      <c r="C73" s="179"/>
      <c r="D73" s="180">
        <f t="shared" si="9"/>
        <v>0</v>
      </c>
      <c r="E73" s="180">
        <f t="shared" si="9"/>
        <v>8745.89</v>
      </c>
      <c r="F73" s="183">
        <f>E73/E10</f>
        <v>6.1002628842518798E-4</v>
      </c>
      <c r="G73" s="180">
        <f>G72+G28</f>
        <v>0</v>
      </c>
      <c r="H73" s="180">
        <f>H72+H28</f>
        <v>4631.4799999999996</v>
      </c>
      <c r="I73" s="180"/>
      <c r="J73" s="180"/>
      <c r="K73" s="179">
        <v>64</v>
      </c>
      <c r="L73" s="182"/>
      <c r="M73" s="179">
        <v>64</v>
      </c>
      <c r="N73" s="166" t="s">
        <v>333</v>
      </c>
      <c r="O73" s="179"/>
      <c r="P73" s="180">
        <f>P72+P28</f>
        <v>0</v>
      </c>
      <c r="Q73" s="180">
        <f t="shared" ref="Q73:W73" si="12">Q72+Q28</f>
        <v>0</v>
      </c>
      <c r="R73" s="180">
        <f t="shared" si="12"/>
        <v>0</v>
      </c>
      <c r="S73" s="180">
        <f t="shared" si="12"/>
        <v>0</v>
      </c>
      <c r="T73" s="180">
        <f t="shared" si="12"/>
        <v>0</v>
      </c>
      <c r="U73" s="180">
        <f t="shared" si="12"/>
        <v>0</v>
      </c>
      <c r="V73" s="180">
        <f t="shared" si="12"/>
        <v>0</v>
      </c>
      <c r="W73" s="180">
        <f t="shared" si="12"/>
        <v>4114.41</v>
      </c>
    </row>
    <row r="74" spans="1:23" x14ac:dyDescent="0.25">
      <c r="A74" s="179">
        <v>65</v>
      </c>
      <c r="B74" s="166" t="s">
        <v>334</v>
      </c>
      <c r="C74" s="179"/>
      <c r="D74" s="180">
        <f t="shared" si="9"/>
        <v>885245.79</v>
      </c>
      <c r="E74" s="180">
        <f t="shared" si="9"/>
        <v>6601029.9900000012</v>
      </c>
      <c r="F74" s="183">
        <f>E74/E10</f>
        <v>0.4604221896894492</v>
      </c>
      <c r="G74" s="204">
        <f>(G11+G18)-G73</f>
        <v>0</v>
      </c>
      <c r="H74" s="204">
        <f>(H11+H18)-H73</f>
        <v>-4631.4799999999996</v>
      </c>
      <c r="I74" s="180"/>
      <c r="J74" s="180"/>
      <c r="K74" s="179">
        <v>65</v>
      </c>
      <c r="L74" s="182"/>
      <c r="M74" s="179">
        <v>65</v>
      </c>
      <c r="N74" s="166" t="s">
        <v>334</v>
      </c>
      <c r="O74" s="166"/>
      <c r="P74" s="204">
        <f>(P11+P18)-P73</f>
        <v>0</v>
      </c>
      <c r="Q74" s="204">
        <f>(Q11+Q18)-Q73</f>
        <v>0</v>
      </c>
      <c r="R74" s="204">
        <f>(R11+R18+P88)-R73</f>
        <v>328086.69999999995</v>
      </c>
      <c r="S74" s="204">
        <f>(S11+S18+Q88)-S73</f>
        <v>2470907.6200000006</v>
      </c>
      <c r="T74" s="204">
        <f>(T11+T18)-T73</f>
        <v>88170.62999999999</v>
      </c>
      <c r="U74" s="204">
        <f>(U11+U18)-U73</f>
        <v>717441.0199999999</v>
      </c>
      <c r="V74" s="204">
        <f>(V11+V18)-V73</f>
        <v>468988.46</v>
      </c>
      <c r="W74" s="204">
        <f>(W11+W18)-W73</f>
        <v>3417312.8300000005</v>
      </c>
    </row>
    <row r="75" spans="1:23" ht="15.75" thickBot="1" x14ac:dyDescent="0.3">
      <c r="A75" s="179">
        <v>66</v>
      </c>
      <c r="B75" s="166" t="s">
        <v>335</v>
      </c>
      <c r="C75" s="205"/>
      <c r="D75" s="180">
        <f>P91-V91</f>
        <v>0</v>
      </c>
      <c r="E75" s="180">
        <f>Q91-W91</f>
        <v>0</v>
      </c>
      <c r="F75" s="206"/>
      <c r="G75" s="199"/>
      <c r="H75" s="199"/>
      <c r="I75" s="199"/>
      <c r="J75" s="199"/>
      <c r="K75" s="179">
        <v>66</v>
      </c>
      <c r="L75" s="182"/>
      <c r="M75" s="179">
        <v>66</v>
      </c>
      <c r="N75" s="207"/>
      <c r="O75" s="208" t="s">
        <v>336</v>
      </c>
      <c r="P75" s="209"/>
      <c r="Q75" s="209"/>
      <c r="R75" s="209"/>
      <c r="S75" s="209"/>
      <c r="T75" s="209"/>
      <c r="U75" s="209"/>
      <c r="V75" s="209"/>
      <c r="W75" s="210"/>
    </row>
    <row r="76" spans="1:23" x14ac:dyDescent="0.25">
      <c r="A76" s="179">
        <v>67</v>
      </c>
      <c r="B76" s="166" t="s">
        <v>337</v>
      </c>
      <c r="C76" s="205"/>
      <c r="D76" s="180">
        <f>+D74+D75</f>
        <v>885245.79</v>
      </c>
      <c r="E76" s="180">
        <f>+E74+E75</f>
        <v>6601029.9900000012</v>
      </c>
      <c r="F76" s="199">
        <f>SUM(F74)</f>
        <v>0.4604221896894492</v>
      </c>
      <c r="G76" s="199">
        <f>SUM(G74)</f>
        <v>0</v>
      </c>
      <c r="H76" s="199">
        <f>SUM(H74)</f>
        <v>-4631.4799999999996</v>
      </c>
      <c r="I76" s="199"/>
      <c r="J76" s="199"/>
      <c r="K76" s="179">
        <v>67</v>
      </c>
      <c r="L76" s="182"/>
      <c r="M76" s="179">
        <v>67</v>
      </c>
      <c r="N76" s="207"/>
      <c r="O76" s="211" t="s">
        <v>115</v>
      </c>
      <c r="P76" s="212" t="s">
        <v>51</v>
      </c>
      <c r="Q76" s="213" t="s">
        <v>338</v>
      </c>
      <c r="R76" s="213" t="s">
        <v>339</v>
      </c>
      <c r="S76" s="213" t="s">
        <v>340</v>
      </c>
      <c r="T76" s="213" t="s">
        <v>341</v>
      </c>
      <c r="U76" s="213" t="s">
        <v>342</v>
      </c>
      <c r="V76" s="213" t="s">
        <v>343</v>
      </c>
      <c r="W76" s="213" t="s">
        <v>344</v>
      </c>
    </row>
    <row r="77" spans="1:23" ht="15.75" thickBot="1" x14ac:dyDescent="0.3">
      <c r="A77" s="179">
        <v>68</v>
      </c>
      <c r="B77" s="166" t="s">
        <v>345</v>
      </c>
      <c r="C77" s="205"/>
      <c r="D77" s="184"/>
      <c r="E77" s="184"/>
      <c r="F77" s="214"/>
      <c r="G77" s="214"/>
      <c r="H77" s="214"/>
      <c r="I77" s="206"/>
      <c r="J77" s="206"/>
      <c r="K77" s="179">
        <v>68</v>
      </c>
      <c r="L77" s="182"/>
      <c r="M77" s="179">
        <v>68</v>
      </c>
      <c r="N77" s="207"/>
      <c r="O77" s="215" t="s">
        <v>346</v>
      </c>
      <c r="P77" s="216" t="s">
        <v>347</v>
      </c>
      <c r="Q77" s="216" t="s">
        <v>348</v>
      </c>
      <c r="R77" s="216" t="s">
        <v>347</v>
      </c>
      <c r="S77" s="216" t="s">
        <v>349</v>
      </c>
      <c r="T77" s="216" t="s">
        <v>350</v>
      </c>
      <c r="U77" s="216" t="s">
        <v>347</v>
      </c>
      <c r="V77" s="216" t="s">
        <v>347</v>
      </c>
      <c r="W77" s="216" t="s">
        <v>349</v>
      </c>
    </row>
    <row r="78" spans="1:23" x14ac:dyDescent="0.25">
      <c r="A78" s="179">
        <v>69</v>
      </c>
      <c r="B78" s="166" t="s">
        <v>351</v>
      </c>
      <c r="C78" s="217" t="s">
        <v>352</v>
      </c>
      <c r="D78" s="184"/>
      <c r="E78" s="184"/>
      <c r="F78" s="214"/>
      <c r="G78" s="214"/>
      <c r="H78" s="214"/>
      <c r="I78" s="206"/>
      <c r="J78" s="206"/>
      <c r="K78" s="179">
        <v>69</v>
      </c>
      <c r="L78" s="182"/>
      <c r="M78" s="179">
        <v>69</v>
      </c>
      <c r="N78" s="207"/>
      <c r="O78" s="218" t="s">
        <v>353</v>
      </c>
      <c r="P78" s="184"/>
      <c r="Q78" s="184"/>
      <c r="R78" s="184"/>
      <c r="S78" s="184"/>
      <c r="T78" s="180" t="s">
        <v>353</v>
      </c>
      <c r="U78" s="184"/>
      <c r="V78" s="184"/>
      <c r="W78" s="184"/>
    </row>
    <row r="79" spans="1:23" x14ac:dyDescent="0.25">
      <c r="A79" s="179">
        <v>70</v>
      </c>
      <c r="B79" s="166" t="s">
        <v>354</v>
      </c>
      <c r="C79" s="217" t="s">
        <v>355</v>
      </c>
      <c r="D79" s="184"/>
      <c r="E79" s="184"/>
      <c r="F79" s="214"/>
      <c r="G79" s="214"/>
      <c r="H79" s="214"/>
      <c r="I79" s="206"/>
      <c r="J79" s="206"/>
      <c r="K79" s="179">
        <v>70</v>
      </c>
      <c r="L79" s="182"/>
      <c r="M79" s="179">
        <v>70</v>
      </c>
      <c r="N79" s="207"/>
      <c r="O79" s="218" t="s">
        <v>222</v>
      </c>
      <c r="P79" s="184"/>
      <c r="Q79" s="184"/>
      <c r="R79" s="184"/>
      <c r="S79" s="184"/>
      <c r="T79" s="180" t="s">
        <v>222</v>
      </c>
      <c r="U79" s="184"/>
      <c r="V79" s="184"/>
      <c r="W79" s="184"/>
    </row>
    <row r="80" spans="1:23" ht="15.75" thickBot="1" x14ac:dyDescent="0.3">
      <c r="A80" s="179">
        <v>71</v>
      </c>
      <c r="B80" s="219" t="s">
        <v>337</v>
      </c>
      <c r="C80" s="219"/>
      <c r="D80" s="184">
        <f>G80+I80+P80+R80+V80</f>
        <v>0</v>
      </c>
      <c r="E80" s="184">
        <f>H80+J80+Q80+S80+W80</f>
        <v>0</v>
      </c>
      <c r="F80" s="220"/>
      <c r="G80" s="220"/>
      <c r="H80" s="220"/>
      <c r="I80" s="221"/>
      <c r="J80" s="221"/>
      <c r="K80" s="179">
        <v>71</v>
      </c>
      <c r="L80" s="182"/>
      <c r="M80" s="179">
        <v>71</v>
      </c>
      <c r="N80" s="207"/>
      <c r="O80" s="207"/>
      <c r="P80" s="222"/>
      <c r="Q80" s="222"/>
      <c r="R80" s="222"/>
      <c r="S80" s="222"/>
      <c r="T80" s="222"/>
      <c r="U80" s="222"/>
      <c r="V80" s="222"/>
      <c r="W80" s="223"/>
    </row>
    <row r="81" spans="1:23" ht="15.75" thickBot="1" x14ac:dyDescent="0.3">
      <c r="A81" s="179">
        <v>72</v>
      </c>
      <c r="B81" s="224" t="s">
        <v>356</v>
      </c>
      <c r="C81" s="224"/>
      <c r="D81" s="184">
        <f>+D76</f>
        <v>885245.79</v>
      </c>
      <c r="E81" s="184" t="s">
        <v>51</v>
      </c>
      <c r="F81" s="225"/>
      <c r="G81" s="225"/>
      <c r="H81" s="225"/>
      <c r="I81" s="224"/>
      <c r="J81" s="224"/>
      <c r="K81" s="179">
        <v>72</v>
      </c>
      <c r="L81" s="182"/>
      <c r="M81" s="179">
        <v>72</v>
      </c>
      <c r="N81" s="226" t="s">
        <v>357</v>
      </c>
      <c r="O81" s="227"/>
      <c r="P81" s="228"/>
      <c r="Q81" s="229"/>
      <c r="R81" s="173"/>
      <c r="S81" s="173"/>
      <c r="T81" s="230" t="s">
        <v>358</v>
      </c>
      <c r="U81" s="231"/>
      <c r="V81" s="232"/>
      <c r="W81" s="233"/>
    </row>
    <row r="82" spans="1:23" x14ac:dyDescent="0.25">
      <c r="A82" s="206" t="s">
        <v>51</v>
      </c>
      <c r="B82" s="206"/>
      <c r="C82" s="206"/>
      <c r="D82" s="192"/>
      <c r="E82" s="192"/>
      <c r="F82" s="214"/>
      <c r="G82" s="214"/>
      <c r="H82" s="214"/>
      <c r="I82" s="214"/>
      <c r="J82" s="214"/>
      <c r="K82" s="206">
        <v>72</v>
      </c>
      <c r="L82" s="182"/>
      <c r="M82" s="179">
        <v>73</v>
      </c>
      <c r="N82" s="400" t="s">
        <v>213</v>
      </c>
      <c r="O82" s="402" t="s">
        <v>190</v>
      </c>
      <c r="P82" s="404" t="s">
        <v>115</v>
      </c>
      <c r="Q82" s="406" t="s">
        <v>225</v>
      </c>
      <c r="R82" s="222" t="s">
        <v>51</v>
      </c>
      <c r="S82" s="222"/>
      <c r="T82" s="234" t="s">
        <v>359</v>
      </c>
      <c r="U82" s="234" t="s">
        <v>190</v>
      </c>
      <c r="V82" s="235" t="s">
        <v>115</v>
      </c>
      <c r="W82" s="235" t="s">
        <v>360</v>
      </c>
    </row>
    <row r="83" spans="1:23" ht="15.75" thickBot="1" x14ac:dyDescent="0.3">
      <c r="A83" s="236" t="s">
        <v>51</v>
      </c>
      <c r="B83" s="218" t="s">
        <v>361</v>
      </c>
      <c r="C83" s="179" t="s">
        <v>362</v>
      </c>
      <c r="D83" s="237" t="s">
        <v>363</v>
      </c>
      <c r="E83" s="237" t="s">
        <v>364</v>
      </c>
      <c r="F83" s="238" t="s">
        <v>365</v>
      </c>
      <c r="G83" s="238" t="s">
        <v>366</v>
      </c>
      <c r="H83" s="238" t="s">
        <v>367</v>
      </c>
      <c r="I83" s="238" t="s">
        <v>168</v>
      </c>
      <c r="J83" s="239"/>
      <c r="K83" s="240" t="s">
        <v>51</v>
      </c>
      <c r="L83" s="241"/>
      <c r="M83" s="179">
        <v>74</v>
      </c>
      <c r="N83" s="401"/>
      <c r="O83" s="403"/>
      <c r="P83" s="405"/>
      <c r="Q83" s="407"/>
      <c r="R83" s="222" t="s">
        <v>51</v>
      </c>
      <c r="S83" s="222" t="s">
        <v>51</v>
      </c>
      <c r="T83" s="202" t="s">
        <v>368</v>
      </c>
      <c r="U83" s="202">
        <v>900</v>
      </c>
      <c r="V83" s="193" t="s">
        <v>51</v>
      </c>
      <c r="W83" s="193" t="s">
        <v>51</v>
      </c>
    </row>
    <row r="84" spans="1:23" x14ac:dyDescent="0.25">
      <c r="A84" s="236" t="s">
        <v>51</v>
      </c>
      <c r="B84" s="218" t="s">
        <v>369</v>
      </c>
      <c r="C84" s="200"/>
      <c r="D84" s="193"/>
      <c r="E84" s="193"/>
      <c r="F84" s="200"/>
      <c r="G84" s="200"/>
      <c r="H84" s="200"/>
      <c r="I84" s="193">
        <f>+C84+D84+E84+F84+G84+H84</f>
        <v>0</v>
      </c>
      <c r="J84" s="239"/>
      <c r="K84" s="240" t="s">
        <v>51</v>
      </c>
      <c r="L84" s="241"/>
      <c r="M84" s="179">
        <v>75</v>
      </c>
      <c r="N84" s="218" t="s">
        <v>370</v>
      </c>
      <c r="O84" s="166">
        <v>800</v>
      </c>
      <c r="P84" s="193"/>
      <c r="Q84" s="193"/>
      <c r="R84" s="222" t="s">
        <v>51</v>
      </c>
      <c r="S84" s="222" t="s">
        <v>51</v>
      </c>
      <c r="T84" s="166" t="s">
        <v>371</v>
      </c>
      <c r="U84" s="205" t="s">
        <v>372</v>
      </c>
      <c r="V84" s="193"/>
      <c r="W84" s="193"/>
    </row>
    <row r="85" spans="1:23" x14ac:dyDescent="0.25">
      <c r="A85" s="236" t="s">
        <v>51</v>
      </c>
      <c r="B85" s="218" t="s">
        <v>373</v>
      </c>
      <c r="C85" s="200"/>
      <c r="D85" s="193"/>
      <c r="E85" s="193"/>
      <c r="F85" s="200"/>
      <c r="G85" s="214"/>
      <c r="H85" s="200"/>
      <c r="I85" s="193">
        <f>+C85+D85+E85+F85+G85+H85</f>
        <v>0</v>
      </c>
      <c r="J85" s="239"/>
      <c r="K85" s="240" t="s">
        <v>51</v>
      </c>
      <c r="L85" s="241"/>
      <c r="M85" s="242"/>
      <c r="N85" s="166" t="s">
        <v>374</v>
      </c>
      <c r="O85" s="166">
        <v>802</v>
      </c>
      <c r="P85" s="184"/>
      <c r="Q85" s="184"/>
      <c r="R85" s="173"/>
      <c r="S85" s="173"/>
      <c r="T85" s="166" t="s">
        <v>375</v>
      </c>
      <c r="U85" s="166">
        <v>905</v>
      </c>
      <c r="V85" s="200"/>
      <c r="W85" s="200"/>
    </row>
    <row r="86" spans="1:23" x14ac:dyDescent="0.25">
      <c r="A86" s="236"/>
      <c r="B86" s="243" t="s">
        <v>376</v>
      </c>
      <c r="C86" s="214"/>
      <c r="D86" s="192"/>
      <c r="E86" s="192"/>
      <c r="F86" s="200"/>
      <c r="G86" s="200"/>
      <c r="H86" s="214"/>
      <c r="I86" s="193">
        <f>+C86+D86+E86+F86+G86+H86</f>
        <v>0</v>
      </c>
      <c r="J86" s="239"/>
      <c r="K86" s="240"/>
      <c r="L86" s="241"/>
      <c r="M86" s="236"/>
      <c r="N86" s="166" t="s">
        <v>377</v>
      </c>
      <c r="O86" s="166">
        <v>805</v>
      </c>
      <c r="P86" s="184"/>
      <c r="Q86" s="184"/>
      <c r="R86" s="173"/>
      <c r="S86" s="173"/>
      <c r="T86" s="166" t="s">
        <v>378</v>
      </c>
      <c r="U86" s="166">
        <v>906</v>
      </c>
      <c r="V86" s="200"/>
      <c r="W86" s="200"/>
    </row>
    <row r="87" spans="1:23" x14ac:dyDescent="0.25">
      <c r="A87" s="236"/>
      <c r="B87" s="243" t="s">
        <v>379</v>
      </c>
      <c r="C87" s="200"/>
      <c r="D87" s="193"/>
      <c r="E87" s="193"/>
      <c r="F87" s="200"/>
      <c r="G87" s="200"/>
      <c r="H87" s="200"/>
      <c r="I87" s="193">
        <f>+C87+D87+E87+F87+G87+H87</f>
        <v>0</v>
      </c>
      <c r="J87" s="239"/>
      <c r="K87" s="240"/>
      <c r="L87" s="241"/>
      <c r="M87" s="236"/>
      <c r="N87" s="166" t="s">
        <v>380</v>
      </c>
      <c r="O87" s="166">
        <v>809</v>
      </c>
      <c r="P87" s="184"/>
      <c r="Q87" s="184"/>
      <c r="R87" s="173"/>
      <c r="S87" s="173"/>
      <c r="T87" s="166" t="s">
        <v>381</v>
      </c>
      <c r="U87" s="166">
        <v>909</v>
      </c>
      <c r="V87" s="200"/>
      <c r="W87" s="200"/>
    </row>
    <row r="88" spans="1:23" x14ac:dyDescent="0.25">
      <c r="A88" s="236"/>
      <c r="B88" s="243" t="s">
        <v>382</v>
      </c>
      <c r="C88" s="200"/>
      <c r="D88" s="193"/>
      <c r="E88" s="193"/>
      <c r="F88" s="200"/>
      <c r="G88" s="200"/>
      <c r="H88" s="200"/>
      <c r="I88" s="193">
        <f>+C88+D88+E88+F88+G88+H88</f>
        <v>0</v>
      </c>
      <c r="J88" s="239"/>
      <c r="K88" s="240"/>
      <c r="L88" s="241"/>
      <c r="M88" s="236"/>
      <c r="N88" s="166" t="s">
        <v>383</v>
      </c>
      <c r="O88" s="205" t="s">
        <v>384</v>
      </c>
      <c r="P88" s="184"/>
      <c r="Q88" s="184"/>
      <c r="R88" s="173"/>
      <c r="S88" s="173"/>
      <c r="T88" s="166" t="s">
        <v>385</v>
      </c>
      <c r="U88" s="166">
        <v>910</v>
      </c>
      <c r="V88" s="200"/>
      <c r="W88" s="200"/>
    </row>
    <row r="89" spans="1:23" x14ac:dyDescent="0.25">
      <c r="A89" s="236"/>
      <c r="B89" s="243" t="s">
        <v>160</v>
      </c>
      <c r="C89" s="200">
        <f>+C88+C87+C85+C84</f>
        <v>0</v>
      </c>
      <c r="D89" s="200">
        <f>+D88+D87+D85+D84</f>
        <v>0</v>
      </c>
      <c r="E89" s="200">
        <f>+E88+E87+E85+E84</f>
        <v>0</v>
      </c>
      <c r="F89" s="200">
        <f>+F88+F87+F85+F84</f>
        <v>0</v>
      </c>
      <c r="G89" s="200">
        <f>+G88+G87+G85+G84+G86</f>
        <v>0</v>
      </c>
      <c r="H89" s="200">
        <f>+H88+H87+H85+H84+H86</f>
        <v>0</v>
      </c>
      <c r="I89" s="200">
        <f>+I88+I87+I85+I84+I86</f>
        <v>0</v>
      </c>
      <c r="J89" s="239"/>
      <c r="K89" s="240"/>
      <c r="L89" s="241"/>
      <c r="M89" s="236"/>
      <c r="N89" s="166" t="s">
        <v>386</v>
      </c>
      <c r="O89" s="166">
        <v>810</v>
      </c>
      <c r="P89" s="184"/>
      <c r="Q89" s="184"/>
      <c r="R89" s="173"/>
      <c r="S89" s="173"/>
      <c r="T89" s="166"/>
      <c r="U89" s="166"/>
      <c r="V89" s="200"/>
      <c r="W89" s="200"/>
    </row>
    <row r="90" spans="1:23" x14ac:dyDescent="0.25">
      <c r="A90" s="236"/>
      <c r="B90" s="243" t="s">
        <v>168</v>
      </c>
      <c r="C90" s="200"/>
      <c r="D90" s="193"/>
      <c r="E90" s="193"/>
      <c r="F90" s="200"/>
      <c r="G90" s="200"/>
      <c r="H90" s="200"/>
      <c r="I90" s="200"/>
      <c r="J90" s="239"/>
      <c r="K90" s="240"/>
      <c r="L90" s="241"/>
      <c r="M90" s="236"/>
      <c r="N90" s="166"/>
      <c r="O90" s="166"/>
      <c r="P90" s="184"/>
      <c r="Q90" s="184"/>
      <c r="R90" s="173"/>
      <c r="S90" s="173"/>
      <c r="T90" s="166"/>
      <c r="U90" s="166"/>
      <c r="V90" s="200"/>
      <c r="W90" s="200"/>
    </row>
    <row r="91" spans="1:23" x14ac:dyDescent="0.25">
      <c r="A91" s="236"/>
      <c r="B91" s="243" t="s">
        <v>387</v>
      </c>
      <c r="C91" s="200"/>
      <c r="D91" s="193"/>
      <c r="E91" s="193"/>
      <c r="F91" s="200"/>
      <c r="G91" s="200"/>
      <c r="H91" s="200"/>
      <c r="I91" s="200"/>
      <c r="J91" s="239"/>
      <c r="K91" s="240"/>
      <c r="L91" s="241"/>
      <c r="M91" s="244"/>
      <c r="N91" s="166" t="s">
        <v>388</v>
      </c>
      <c r="O91" s="166"/>
      <c r="P91" s="245">
        <f>P84+P85+P86+P87+P89</f>
        <v>0</v>
      </c>
      <c r="Q91" s="245">
        <f>Q84+Q85+Q86+Q87+Q89</f>
        <v>0</v>
      </c>
      <c r="R91" s="160"/>
      <c r="S91" s="160"/>
      <c r="T91" s="166" t="s">
        <v>389</v>
      </c>
      <c r="U91" s="166"/>
      <c r="V91" s="245">
        <f>SUM(V83:V90)</f>
        <v>0</v>
      </c>
      <c r="W91" s="245">
        <f>SUM(W83:W90)</f>
        <v>0</v>
      </c>
    </row>
    <row r="92" spans="1:23" x14ac:dyDescent="0.25">
      <c r="A92" s="244"/>
      <c r="B92" s="243" t="s">
        <v>390</v>
      </c>
      <c r="C92" s="200"/>
      <c r="D92" s="193"/>
      <c r="E92" s="193"/>
      <c r="F92" s="200"/>
      <c r="G92" s="200"/>
      <c r="H92" s="200"/>
      <c r="I92" s="200"/>
      <c r="J92" s="246"/>
      <c r="K92" s="247"/>
      <c r="L92" s="241"/>
      <c r="M92" s="248"/>
      <c r="N92" s="249"/>
      <c r="O92" s="249"/>
      <c r="P92" s="250"/>
      <c r="Q92" s="250"/>
      <c r="R92" s="251"/>
      <c r="S92" s="251"/>
      <c r="T92" s="248"/>
      <c r="U92" s="248"/>
      <c r="V92" s="252"/>
      <c r="W92" s="252"/>
    </row>
  </sheetData>
  <mergeCells count="33">
    <mergeCell ref="V7:V9"/>
    <mergeCell ref="W7:W9"/>
    <mergeCell ref="N82:N83"/>
    <mergeCell ref="O82:O83"/>
    <mergeCell ref="P82:P83"/>
    <mergeCell ref="Q82:Q83"/>
    <mergeCell ref="T7:T9"/>
    <mergeCell ref="K5:K9"/>
    <mergeCell ref="M5:M9"/>
    <mergeCell ref="N5:N9"/>
    <mergeCell ref="O5:O9"/>
    <mergeCell ref="U7:U9"/>
    <mergeCell ref="I7:I9"/>
    <mergeCell ref="C3:D3"/>
    <mergeCell ref="I3:J3"/>
    <mergeCell ref="O3:P3"/>
    <mergeCell ref="U3:V3"/>
    <mergeCell ref="I5:J6"/>
    <mergeCell ref="D7:D9"/>
    <mergeCell ref="E7:E9"/>
    <mergeCell ref="F7:F9"/>
    <mergeCell ref="G7:G9"/>
    <mergeCell ref="H7:H9"/>
    <mergeCell ref="J7:J9"/>
    <mergeCell ref="P7:P9"/>
    <mergeCell ref="Q7:Q9"/>
    <mergeCell ref="R7:R9"/>
    <mergeCell ref="S7:S9"/>
    <mergeCell ref="A5:A9"/>
    <mergeCell ref="B5:B9"/>
    <mergeCell ref="C5:C9"/>
    <mergeCell ref="D5:F6"/>
    <mergeCell ref="G5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3"/>
  <sheetViews>
    <sheetView topLeftCell="A25" workbookViewId="0">
      <selection activeCell="J63" sqref="J63"/>
    </sheetView>
  </sheetViews>
  <sheetFormatPr baseColWidth="10" defaultRowHeight="15" x14ac:dyDescent="0.25"/>
  <cols>
    <col min="1" max="1" width="8.28515625" customWidth="1"/>
    <col min="2" max="2" width="7.140625" customWidth="1"/>
    <col min="3" max="3" width="14.85546875" customWidth="1"/>
    <col min="4" max="5" width="11.5703125" bestFit="1" customWidth="1"/>
    <col min="6" max="6" width="21.5703125" customWidth="1"/>
    <col min="7" max="7" width="8.5703125" customWidth="1"/>
    <col min="8" max="8" width="11.5703125" bestFit="1" customWidth="1"/>
    <col min="9" max="9" width="14" customWidth="1"/>
    <col min="10" max="10" width="14.42578125" customWidth="1"/>
    <col min="11" max="11" width="13.85546875" customWidth="1"/>
    <col min="12" max="12" width="9.140625" customWidth="1"/>
    <col min="14" max="14" width="15.28515625" bestFit="1" customWidth="1"/>
    <col min="15" max="15" width="14.28515625" bestFit="1" customWidth="1"/>
    <col min="16" max="16" width="13.140625" bestFit="1" customWidth="1"/>
    <col min="17" max="17" width="13.7109375" bestFit="1" customWidth="1"/>
    <col min="18" max="18" width="12.7109375" bestFit="1" customWidth="1"/>
    <col min="22" max="22" width="14" customWidth="1"/>
    <col min="23" max="23" width="13" customWidth="1"/>
  </cols>
  <sheetData>
    <row r="1" spans="1:18" x14ac:dyDescent="0.25">
      <c r="A1" s="261" t="s">
        <v>51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3"/>
    </row>
    <row r="2" spans="1:18" x14ac:dyDescent="0.25">
      <c r="A2" s="264" t="s">
        <v>391</v>
      </c>
      <c r="B2" s="264"/>
      <c r="C2" s="395">
        <f>+'[1]PAGINA 2 Y 3'!C3:D3</f>
        <v>10161</v>
      </c>
      <c r="D2" s="395"/>
      <c r="E2" s="264"/>
      <c r="F2" s="246" t="s">
        <v>392</v>
      </c>
      <c r="G2" s="265">
        <f>+'[1]PAGINA 2 Y 3'!G3</f>
        <v>10161</v>
      </c>
      <c r="H2" s="264" t="s">
        <v>15</v>
      </c>
      <c r="I2" s="396">
        <v>43373</v>
      </c>
      <c r="J2" s="395"/>
      <c r="K2" s="253" t="s">
        <v>393</v>
      </c>
      <c r="L2" s="240"/>
    </row>
    <row r="3" spans="1:18" x14ac:dyDescent="0.25">
      <c r="A3" s="236"/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40"/>
    </row>
    <row r="4" spans="1:18" x14ac:dyDescent="0.25">
      <c r="A4" s="236" t="s">
        <v>51</v>
      </c>
      <c r="B4" s="412" t="s">
        <v>394</v>
      </c>
      <c r="C4" s="413"/>
      <c r="D4" s="413"/>
      <c r="E4" s="414"/>
      <c r="F4" s="254" t="s">
        <v>395</v>
      </c>
      <c r="G4" s="254"/>
      <c r="H4" s="412" t="s">
        <v>225</v>
      </c>
      <c r="I4" s="413"/>
      <c r="J4" s="413"/>
      <c r="K4" s="414"/>
      <c r="L4" s="266"/>
    </row>
    <row r="5" spans="1:18" x14ac:dyDescent="0.25">
      <c r="A5" s="408" t="s">
        <v>396</v>
      </c>
      <c r="B5" s="410" t="s">
        <v>397</v>
      </c>
      <c r="C5" s="410" t="s">
        <v>52</v>
      </c>
      <c r="D5" s="410" t="s">
        <v>398</v>
      </c>
      <c r="E5" s="267" t="s">
        <v>399</v>
      </c>
      <c r="F5" s="255" t="s">
        <v>400</v>
      </c>
      <c r="G5" s="268" t="s">
        <v>401</v>
      </c>
      <c r="H5" s="410" t="s">
        <v>397</v>
      </c>
      <c r="I5" s="410" t="s">
        <v>52</v>
      </c>
      <c r="J5" s="410" t="s">
        <v>398</v>
      </c>
      <c r="K5" s="267" t="s">
        <v>399</v>
      </c>
      <c r="L5" s="269" t="s">
        <v>396</v>
      </c>
    </row>
    <row r="6" spans="1:18" x14ac:dyDescent="0.25">
      <c r="A6" s="409"/>
      <c r="B6" s="411"/>
      <c r="C6" s="411"/>
      <c r="D6" s="411"/>
      <c r="E6" s="256" t="s">
        <v>402</v>
      </c>
      <c r="F6" s="256" t="s">
        <v>353</v>
      </c>
      <c r="G6" s="270" t="s">
        <v>403</v>
      </c>
      <c r="H6" s="411"/>
      <c r="I6" s="411"/>
      <c r="J6" s="411"/>
      <c r="K6" s="256" t="s">
        <v>402</v>
      </c>
      <c r="L6" s="271"/>
    </row>
    <row r="7" spans="1:18" x14ac:dyDescent="0.25">
      <c r="A7" s="179">
        <v>1</v>
      </c>
      <c r="B7" s="185"/>
      <c r="C7" s="272"/>
      <c r="D7" s="272"/>
      <c r="E7" s="273" t="e">
        <f t="shared" ref="E7:E42" si="0">SUM(D7*100/C7)</f>
        <v>#DIV/0!</v>
      </c>
      <c r="F7" s="257" t="s">
        <v>485</v>
      </c>
      <c r="G7" s="166">
        <v>400</v>
      </c>
      <c r="H7" s="185"/>
      <c r="I7" s="272"/>
      <c r="J7" s="272"/>
      <c r="K7" s="273" t="e">
        <f t="shared" ref="K7:K41" si="1">SUM(J7*100/I7)</f>
        <v>#DIV/0!</v>
      </c>
      <c r="L7" s="274">
        <v>1</v>
      </c>
    </row>
    <row r="8" spans="1:18" x14ac:dyDescent="0.25">
      <c r="A8" s="179">
        <v>2</v>
      </c>
      <c r="B8" s="185"/>
      <c r="C8" s="272"/>
      <c r="D8" s="272"/>
      <c r="E8" s="273" t="e">
        <f t="shared" si="0"/>
        <v>#DIV/0!</v>
      </c>
      <c r="F8" s="257" t="s">
        <v>451</v>
      </c>
      <c r="G8" s="166">
        <v>401</v>
      </c>
      <c r="H8" s="185"/>
      <c r="I8" s="272"/>
      <c r="J8" s="272"/>
      <c r="K8" s="273" t="e">
        <f t="shared" si="1"/>
        <v>#DIV/0!</v>
      </c>
      <c r="L8" s="274">
        <v>2</v>
      </c>
    </row>
    <row r="9" spans="1:18" x14ac:dyDescent="0.25">
      <c r="A9" s="179">
        <v>3</v>
      </c>
      <c r="B9" s="185"/>
      <c r="C9" s="272"/>
      <c r="D9" s="272"/>
      <c r="E9" s="273" t="e">
        <f t="shared" si="0"/>
        <v>#DIV/0!</v>
      </c>
      <c r="F9" s="179" t="s">
        <v>452</v>
      </c>
      <c r="G9" s="166">
        <v>402</v>
      </c>
      <c r="H9" s="275"/>
      <c r="I9" s="275"/>
      <c r="J9" s="275"/>
      <c r="K9" s="273" t="e">
        <f t="shared" si="1"/>
        <v>#DIV/0!</v>
      </c>
      <c r="L9" s="274">
        <v>3</v>
      </c>
    </row>
    <row r="10" spans="1:18" x14ac:dyDescent="0.25">
      <c r="A10" s="179">
        <v>4</v>
      </c>
      <c r="B10" s="286"/>
      <c r="C10" s="287"/>
      <c r="D10" s="287"/>
      <c r="E10" s="273" t="e">
        <f t="shared" si="0"/>
        <v>#DIV/0!</v>
      </c>
      <c r="F10" s="179" t="s">
        <v>453</v>
      </c>
      <c r="G10" s="166">
        <v>403</v>
      </c>
      <c r="H10" s="275"/>
      <c r="I10" s="275"/>
      <c r="J10" s="275"/>
      <c r="K10" s="273" t="e">
        <f t="shared" si="1"/>
        <v>#DIV/0!</v>
      </c>
      <c r="L10" s="274">
        <v>4</v>
      </c>
      <c r="N10" s="294"/>
      <c r="O10" s="294"/>
      <c r="P10" s="294"/>
      <c r="Q10" s="297"/>
      <c r="R10" s="297"/>
    </row>
    <row r="11" spans="1:18" x14ac:dyDescent="0.25">
      <c r="A11" s="179">
        <v>5</v>
      </c>
      <c r="B11" s="288"/>
      <c r="C11" s="289"/>
      <c r="D11" s="289"/>
      <c r="E11" s="273" t="e">
        <f t="shared" si="0"/>
        <v>#DIV/0!</v>
      </c>
      <c r="F11" s="179" t="s">
        <v>454</v>
      </c>
      <c r="G11" s="166">
        <v>404</v>
      </c>
      <c r="H11" s="275"/>
      <c r="I11" s="275"/>
      <c r="J11" s="275"/>
      <c r="K11" s="273" t="e">
        <f t="shared" si="1"/>
        <v>#DIV/0!</v>
      </c>
      <c r="L11" s="274">
        <v>5</v>
      </c>
    </row>
    <row r="12" spans="1:18" x14ac:dyDescent="0.25">
      <c r="A12" s="179">
        <v>6</v>
      </c>
      <c r="B12" s="288"/>
      <c r="C12" s="289"/>
      <c r="D12" s="289"/>
      <c r="E12" s="273" t="e">
        <f t="shared" si="0"/>
        <v>#DIV/0!</v>
      </c>
      <c r="F12" s="179" t="s">
        <v>455</v>
      </c>
      <c r="G12" s="166">
        <v>405</v>
      </c>
      <c r="H12" s="275"/>
      <c r="I12" s="275"/>
      <c r="J12" s="275"/>
      <c r="K12" s="273" t="e">
        <f t="shared" si="1"/>
        <v>#DIV/0!</v>
      </c>
      <c r="L12" s="274">
        <v>6</v>
      </c>
      <c r="N12" s="294"/>
      <c r="O12" s="294"/>
      <c r="P12" s="294"/>
      <c r="Q12" s="297"/>
      <c r="R12" s="297"/>
    </row>
    <row r="13" spans="1:18" x14ac:dyDescent="0.25">
      <c r="A13" s="179">
        <v>7</v>
      </c>
      <c r="B13" s="288"/>
      <c r="C13" s="289"/>
      <c r="D13" s="289"/>
      <c r="E13" s="273" t="e">
        <f t="shared" si="0"/>
        <v>#DIV/0!</v>
      </c>
      <c r="F13" s="179" t="s">
        <v>456</v>
      </c>
      <c r="G13" s="166">
        <v>406</v>
      </c>
      <c r="H13" s="275"/>
      <c r="I13" s="275"/>
      <c r="J13" s="275"/>
      <c r="K13" s="273" t="e">
        <f t="shared" si="1"/>
        <v>#DIV/0!</v>
      </c>
      <c r="L13" s="274">
        <v>7</v>
      </c>
      <c r="N13" s="294"/>
      <c r="O13" s="294"/>
      <c r="P13" s="294"/>
      <c r="Q13" s="297"/>
      <c r="R13" s="297"/>
    </row>
    <row r="14" spans="1:18" x14ac:dyDescent="0.25">
      <c r="A14" s="179">
        <v>8</v>
      </c>
      <c r="B14" s="288"/>
      <c r="C14" s="289"/>
      <c r="D14" s="289"/>
      <c r="E14" s="273" t="e">
        <f t="shared" si="0"/>
        <v>#DIV/0!</v>
      </c>
      <c r="F14" s="257" t="s">
        <v>457</v>
      </c>
      <c r="G14" s="166">
        <v>407</v>
      </c>
      <c r="H14" s="275"/>
      <c r="I14" s="275"/>
      <c r="J14" s="275"/>
      <c r="K14" s="273" t="e">
        <f t="shared" si="1"/>
        <v>#DIV/0!</v>
      </c>
      <c r="L14" s="274">
        <v>8</v>
      </c>
      <c r="N14" s="294"/>
      <c r="O14" s="294"/>
      <c r="P14" s="294"/>
      <c r="Q14" s="297"/>
      <c r="R14" s="297"/>
    </row>
    <row r="15" spans="1:18" x14ac:dyDescent="0.25">
      <c r="A15" s="179">
        <v>9</v>
      </c>
      <c r="B15" s="185"/>
      <c r="C15" s="272"/>
      <c r="D15" s="272"/>
      <c r="E15" s="273" t="e">
        <f t="shared" si="0"/>
        <v>#DIV/0!</v>
      </c>
      <c r="F15" s="179" t="s">
        <v>458</v>
      </c>
      <c r="G15" s="166">
        <v>408</v>
      </c>
      <c r="H15" s="275"/>
      <c r="I15" s="275"/>
      <c r="J15" s="275"/>
      <c r="K15" s="273" t="e">
        <f t="shared" si="1"/>
        <v>#DIV/0!</v>
      </c>
      <c r="L15" s="274">
        <v>9</v>
      </c>
      <c r="N15" s="294"/>
      <c r="O15" s="294"/>
      <c r="P15" s="294"/>
      <c r="Q15" s="297"/>
      <c r="R15" s="297"/>
    </row>
    <row r="16" spans="1:18" x14ac:dyDescent="0.25">
      <c r="A16" s="179">
        <v>10</v>
      </c>
      <c r="B16" s="185"/>
      <c r="C16" s="272"/>
      <c r="D16" s="272"/>
      <c r="E16" s="273" t="e">
        <f t="shared" si="0"/>
        <v>#DIV/0!</v>
      </c>
      <c r="F16" s="179" t="s">
        <v>459</v>
      </c>
      <c r="G16" s="166">
        <v>409</v>
      </c>
      <c r="H16" s="275"/>
      <c r="I16" s="275"/>
      <c r="J16" s="275"/>
      <c r="K16" s="273" t="e">
        <f t="shared" si="1"/>
        <v>#DIV/0!</v>
      </c>
      <c r="L16" s="274">
        <v>10</v>
      </c>
      <c r="Q16" s="297"/>
      <c r="R16" s="297"/>
    </row>
    <row r="17" spans="1:25" x14ac:dyDescent="0.25">
      <c r="A17" s="179">
        <v>11</v>
      </c>
      <c r="B17" s="185"/>
      <c r="E17" s="273" t="e">
        <f t="shared" si="0"/>
        <v>#DIV/0!</v>
      </c>
      <c r="F17" s="257" t="s">
        <v>460</v>
      </c>
      <c r="G17" s="166">
        <v>413</v>
      </c>
      <c r="H17" s="275"/>
      <c r="I17" s="275"/>
      <c r="J17" s="275"/>
      <c r="K17" s="273" t="e">
        <f t="shared" si="1"/>
        <v>#DIV/0!</v>
      </c>
      <c r="L17" s="274">
        <v>11</v>
      </c>
      <c r="N17" s="294"/>
      <c r="O17" s="294"/>
      <c r="P17" s="294"/>
      <c r="Q17" s="297"/>
      <c r="R17" s="297"/>
    </row>
    <row r="18" spans="1:25" x14ac:dyDescent="0.25">
      <c r="A18" s="179">
        <v>12</v>
      </c>
      <c r="B18" s="185"/>
      <c r="E18" s="273" t="e">
        <f t="shared" si="0"/>
        <v>#DIV/0!</v>
      </c>
      <c r="F18" s="179" t="s">
        <v>461</v>
      </c>
      <c r="G18" s="166">
        <v>414</v>
      </c>
      <c r="H18" s="275"/>
      <c r="I18" s="275"/>
      <c r="J18" s="275"/>
      <c r="K18" s="273" t="e">
        <f t="shared" si="1"/>
        <v>#DIV/0!</v>
      </c>
      <c r="L18" s="274">
        <v>12</v>
      </c>
      <c r="Q18" s="297"/>
      <c r="R18" s="297"/>
      <c r="U18" s="294"/>
      <c r="V18" s="294"/>
      <c r="W18" s="294"/>
      <c r="X18" s="297"/>
      <c r="Y18" s="297"/>
    </row>
    <row r="19" spans="1:25" x14ac:dyDescent="0.25">
      <c r="A19" s="179">
        <v>13</v>
      </c>
      <c r="C19" s="272"/>
      <c r="D19" s="272"/>
      <c r="E19" s="273" t="e">
        <f t="shared" si="0"/>
        <v>#DIV/0!</v>
      </c>
      <c r="F19" s="179" t="s">
        <v>462</v>
      </c>
      <c r="G19" s="166">
        <v>415</v>
      </c>
      <c r="H19" s="275"/>
      <c r="I19" s="275"/>
      <c r="J19" s="275"/>
      <c r="K19" s="273" t="e">
        <f t="shared" si="1"/>
        <v>#DIV/0!</v>
      </c>
      <c r="L19" s="274">
        <v>13</v>
      </c>
      <c r="Q19" s="297"/>
      <c r="R19" s="297"/>
      <c r="U19" s="294"/>
      <c r="V19" s="294"/>
      <c r="W19" s="294"/>
      <c r="X19" s="297"/>
      <c r="Y19" s="297"/>
    </row>
    <row r="20" spans="1:25" x14ac:dyDescent="0.25">
      <c r="A20" s="179">
        <v>14</v>
      </c>
      <c r="B20" s="185"/>
      <c r="C20" s="272"/>
      <c r="D20" s="272"/>
      <c r="E20" s="273" t="e">
        <f t="shared" si="0"/>
        <v>#DIV/0!</v>
      </c>
      <c r="F20" s="179" t="s">
        <v>463</v>
      </c>
      <c r="G20" s="166">
        <v>416</v>
      </c>
      <c r="H20" s="275"/>
      <c r="I20" s="275"/>
      <c r="J20" s="275"/>
      <c r="K20" s="273" t="e">
        <f t="shared" si="1"/>
        <v>#DIV/0!</v>
      </c>
      <c r="L20" s="274">
        <v>14</v>
      </c>
      <c r="N20" s="294"/>
      <c r="O20" s="294"/>
      <c r="P20" s="294"/>
      <c r="Q20" s="297"/>
      <c r="R20" s="297"/>
      <c r="U20" s="294"/>
      <c r="V20" s="294"/>
      <c r="W20" s="294"/>
      <c r="X20" s="297"/>
      <c r="Y20" s="297"/>
    </row>
    <row r="21" spans="1:25" x14ac:dyDescent="0.25">
      <c r="A21" s="179">
        <v>15</v>
      </c>
      <c r="B21" s="290"/>
      <c r="C21" s="291"/>
      <c r="D21" s="291"/>
      <c r="E21" s="273" t="e">
        <f t="shared" si="0"/>
        <v>#DIV/0!</v>
      </c>
      <c r="F21" s="257" t="s">
        <v>464</v>
      </c>
      <c r="G21" s="166">
        <v>418</v>
      </c>
      <c r="H21" s="292"/>
      <c r="I21" s="292"/>
      <c r="J21" s="292"/>
      <c r="K21" s="273" t="e">
        <f t="shared" si="1"/>
        <v>#DIV/0!</v>
      </c>
      <c r="L21" s="274">
        <v>15</v>
      </c>
      <c r="N21" s="294"/>
      <c r="O21" s="294"/>
      <c r="P21" s="294"/>
      <c r="Q21" s="297"/>
      <c r="R21" s="297"/>
      <c r="U21" s="294"/>
      <c r="V21" s="294"/>
      <c r="W21" s="294"/>
      <c r="X21" s="297"/>
      <c r="Y21" s="297"/>
    </row>
    <row r="22" spans="1:25" x14ac:dyDescent="0.25">
      <c r="A22" s="179">
        <v>16</v>
      </c>
      <c r="B22" s="290"/>
      <c r="C22" s="291"/>
      <c r="D22" s="291"/>
      <c r="E22" s="273" t="e">
        <f t="shared" si="0"/>
        <v>#DIV/0!</v>
      </c>
      <c r="F22" s="257" t="s">
        <v>465</v>
      </c>
      <c r="G22" s="166">
        <v>419</v>
      </c>
      <c r="H22" s="292"/>
      <c r="I22" s="292"/>
      <c r="J22" s="292"/>
      <c r="K22" s="273" t="e">
        <f t="shared" si="1"/>
        <v>#DIV/0!</v>
      </c>
      <c r="L22" s="274">
        <v>16</v>
      </c>
      <c r="N22" s="294"/>
      <c r="O22" s="294"/>
      <c r="P22" s="294"/>
      <c r="Q22" s="297"/>
      <c r="R22" s="297"/>
      <c r="U22" s="294"/>
      <c r="V22" s="294"/>
      <c r="W22" s="294"/>
      <c r="X22" s="297"/>
      <c r="Y22" s="297"/>
    </row>
    <row r="23" spans="1:25" x14ac:dyDescent="0.25">
      <c r="A23" s="179">
        <v>17</v>
      </c>
      <c r="B23" s="290"/>
      <c r="C23" s="291"/>
      <c r="D23" s="291"/>
      <c r="E23" s="273" t="e">
        <f t="shared" si="0"/>
        <v>#DIV/0!</v>
      </c>
      <c r="F23" s="257" t="s">
        <v>466</v>
      </c>
      <c r="G23" s="166">
        <v>421</v>
      </c>
      <c r="H23" s="292"/>
      <c r="I23" s="292"/>
      <c r="J23" s="292"/>
      <c r="K23" s="273" t="e">
        <f t="shared" si="1"/>
        <v>#DIV/0!</v>
      </c>
      <c r="L23" s="274">
        <v>17</v>
      </c>
      <c r="N23" s="294"/>
      <c r="O23" s="294"/>
      <c r="P23" s="294"/>
      <c r="Q23" s="297"/>
      <c r="R23" s="297"/>
      <c r="U23" s="294"/>
      <c r="V23" s="294"/>
      <c r="W23" s="294"/>
      <c r="X23" s="297"/>
      <c r="Y23" s="297"/>
    </row>
    <row r="24" spans="1:25" x14ac:dyDescent="0.25">
      <c r="A24" s="179">
        <v>18</v>
      </c>
      <c r="B24" s="185"/>
      <c r="C24" s="272"/>
      <c r="D24" s="272"/>
      <c r="E24" s="273" t="e">
        <f t="shared" si="0"/>
        <v>#DIV/0!</v>
      </c>
      <c r="F24" s="258" t="s">
        <v>467</v>
      </c>
      <c r="G24" s="243">
        <v>422</v>
      </c>
      <c r="H24" s="275"/>
      <c r="I24" s="275"/>
      <c r="J24" s="275"/>
      <c r="K24" s="273" t="e">
        <f t="shared" si="1"/>
        <v>#DIV/0!</v>
      </c>
      <c r="L24" s="274">
        <v>18</v>
      </c>
      <c r="N24" s="294"/>
      <c r="O24" s="294"/>
      <c r="P24" s="294"/>
    </row>
    <row r="25" spans="1:25" x14ac:dyDescent="0.25">
      <c r="A25" s="179">
        <v>19</v>
      </c>
      <c r="B25" s="185"/>
      <c r="C25" s="272"/>
      <c r="D25" s="272"/>
      <c r="E25" s="273" t="e">
        <f t="shared" si="0"/>
        <v>#DIV/0!</v>
      </c>
      <c r="F25" s="259" t="s">
        <v>468</v>
      </c>
      <c r="G25" s="243">
        <v>423</v>
      </c>
      <c r="H25" s="275"/>
      <c r="I25" s="275"/>
      <c r="J25" s="275"/>
      <c r="K25" s="273" t="e">
        <f t="shared" si="1"/>
        <v>#DIV/0!</v>
      </c>
      <c r="L25" s="274">
        <v>19</v>
      </c>
      <c r="N25" s="294"/>
      <c r="O25" s="294"/>
      <c r="P25" s="294"/>
    </row>
    <row r="26" spans="1:25" x14ac:dyDescent="0.25">
      <c r="A26" s="179">
        <v>20</v>
      </c>
      <c r="B26" s="185"/>
      <c r="C26" s="272"/>
      <c r="D26" s="272"/>
      <c r="E26" s="273" t="e">
        <f t="shared" si="0"/>
        <v>#DIV/0!</v>
      </c>
      <c r="F26" s="276" t="s">
        <v>469</v>
      </c>
      <c r="G26" s="243">
        <v>424</v>
      </c>
      <c r="H26" s="275"/>
      <c r="I26" s="275"/>
      <c r="J26" s="275"/>
      <c r="K26" s="273" t="e">
        <f t="shared" si="1"/>
        <v>#DIV/0!</v>
      </c>
      <c r="L26" s="276">
        <v>20</v>
      </c>
      <c r="N26" s="294"/>
      <c r="O26" s="294"/>
      <c r="P26" s="294"/>
    </row>
    <row r="27" spans="1:25" x14ac:dyDescent="0.25">
      <c r="A27" s="179">
        <v>21</v>
      </c>
      <c r="B27" s="185"/>
      <c r="C27" s="272"/>
      <c r="D27" s="272"/>
      <c r="E27" s="273" t="e">
        <f t="shared" si="0"/>
        <v>#DIV/0!</v>
      </c>
      <c r="F27" s="276" t="s">
        <v>470</v>
      </c>
      <c r="G27" s="243">
        <v>425</v>
      </c>
      <c r="H27" s="275"/>
      <c r="I27" s="275"/>
      <c r="J27" s="275"/>
      <c r="K27" s="273" t="e">
        <f t="shared" si="1"/>
        <v>#DIV/0!</v>
      </c>
      <c r="L27" s="276">
        <v>21</v>
      </c>
      <c r="N27" s="294"/>
      <c r="O27" s="294"/>
      <c r="P27" s="294"/>
      <c r="Q27" s="297"/>
      <c r="R27" s="297"/>
    </row>
    <row r="28" spans="1:25" x14ac:dyDescent="0.25">
      <c r="A28" s="276">
        <v>22</v>
      </c>
      <c r="B28" s="185"/>
      <c r="C28" s="272"/>
      <c r="D28" s="272"/>
      <c r="E28" s="273" t="e">
        <f t="shared" si="0"/>
        <v>#DIV/0!</v>
      </c>
      <c r="F28" s="276" t="s">
        <v>471</v>
      </c>
      <c r="G28" s="243">
        <v>426</v>
      </c>
      <c r="H28" s="275"/>
      <c r="I28" s="275"/>
      <c r="J28" s="275"/>
      <c r="K28" s="273" t="e">
        <f t="shared" si="1"/>
        <v>#DIV/0!</v>
      </c>
      <c r="L28" s="276">
        <v>22</v>
      </c>
      <c r="N28" s="294"/>
      <c r="O28" s="294"/>
      <c r="P28" s="294"/>
      <c r="Q28" s="297"/>
      <c r="R28" s="297"/>
    </row>
    <row r="29" spans="1:25" x14ac:dyDescent="0.25">
      <c r="A29" s="276">
        <v>23</v>
      </c>
      <c r="B29" s="185"/>
      <c r="C29" s="272"/>
      <c r="D29" s="272"/>
      <c r="E29" s="273" t="e">
        <f t="shared" si="0"/>
        <v>#DIV/0!</v>
      </c>
      <c r="F29" s="277" t="s">
        <v>472</v>
      </c>
      <c r="G29" s="243">
        <v>427</v>
      </c>
      <c r="H29" s="275"/>
      <c r="I29" s="275"/>
      <c r="J29" s="275"/>
      <c r="K29" s="273" t="e">
        <f t="shared" si="1"/>
        <v>#DIV/0!</v>
      </c>
      <c r="L29" s="276">
        <v>23</v>
      </c>
      <c r="N29" s="294"/>
      <c r="O29" s="294"/>
      <c r="P29" s="294"/>
      <c r="Q29" s="297"/>
      <c r="R29" s="297"/>
    </row>
    <row r="30" spans="1:25" x14ac:dyDescent="0.25">
      <c r="A30" s="276">
        <v>24</v>
      </c>
      <c r="B30" s="185"/>
      <c r="C30" s="272"/>
      <c r="D30" s="272"/>
      <c r="E30" s="273" t="e">
        <f t="shared" si="0"/>
        <v>#DIV/0!</v>
      </c>
      <c r="F30" s="258" t="s">
        <v>473</v>
      </c>
      <c r="G30" s="243">
        <v>428</v>
      </c>
      <c r="H30" s="275"/>
      <c r="I30" s="275"/>
      <c r="J30" s="275"/>
      <c r="K30" s="273" t="e">
        <f t="shared" si="1"/>
        <v>#DIV/0!</v>
      </c>
      <c r="L30" s="276">
        <v>24</v>
      </c>
      <c r="N30" s="294"/>
      <c r="O30" s="294"/>
      <c r="P30" s="294"/>
    </row>
    <row r="31" spans="1:25" x14ac:dyDescent="0.25">
      <c r="A31" s="276">
        <v>25</v>
      </c>
      <c r="B31" s="185"/>
      <c r="C31" s="272"/>
      <c r="D31" s="272"/>
      <c r="E31" s="273" t="e">
        <f t="shared" si="0"/>
        <v>#DIV/0!</v>
      </c>
      <c r="F31" s="260" t="s">
        <v>474</v>
      </c>
      <c r="G31" s="243">
        <v>429</v>
      </c>
      <c r="H31" s="275"/>
      <c r="I31" s="275"/>
      <c r="J31" s="275"/>
      <c r="K31" s="273" t="e">
        <f t="shared" si="1"/>
        <v>#DIV/0!</v>
      </c>
      <c r="L31" s="276">
        <v>25</v>
      </c>
    </row>
    <row r="32" spans="1:25" x14ac:dyDescent="0.25">
      <c r="A32" s="276">
        <v>26</v>
      </c>
      <c r="B32" s="185"/>
      <c r="C32" s="272"/>
      <c r="D32" s="272"/>
      <c r="E32" s="273" t="e">
        <f t="shared" si="0"/>
        <v>#DIV/0!</v>
      </c>
      <c r="F32" s="260" t="s">
        <v>475</v>
      </c>
      <c r="G32" s="243">
        <v>430</v>
      </c>
      <c r="H32" s="275"/>
      <c r="I32" s="275"/>
      <c r="J32" s="275"/>
      <c r="K32" s="273" t="e">
        <f t="shared" si="1"/>
        <v>#DIV/0!</v>
      </c>
      <c r="L32" s="276">
        <v>26</v>
      </c>
    </row>
    <row r="33" spans="1:26" x14ac:dyDescent="0.25">
      <c r="A33" s="276">
        <v>27</v>
      </c>
      <c r="B33" s="185"/>
      <c r="C33" s="272"/>
      <c r="D33" s="272"/>
      <c r="E33" s="273" t="e">
        <f t="shared" si="0"/>
        <v>#DIV/0!</v>
      </c>
      <c r="F33" s="260" t="s">
        <v>476</v>
      </c>
      <c r="G33" s="243">
        <v>431</v>
      </c>
      <c r="H33" s="275"/>
      <c r="I33" s="275"/>
      <c r="J33" s="275"/>
      <c r="K33" s="273" t="e">
        <f t="shared" si="1"/>
        <v>#DIV/0!</v>
      </c>
      <c r="L33" s="276">
        <v>27</v>
      </c>
    </row>
    <row r="34" spans="1:26" x14ac:dyDescent="0.25">
      <c r="A34" s="276">
        <v>28</v>
      </c>
      <c r="B34" s="185"/>
      <c r="C34" s="272"/>
      <c r="D34" s="272"/>
      <c r="E34" s="273" t="e">
        <f t="shared" si="0"/>
        <v>#DIV/0!</v>
      </c>
      <c r="F34" s="260" t="s">
        <v>477</v>
      </c>
      <c r="G34" s="243">
        <v>432</v>
      </c>
      <c r="H34" s="275"/>
      <c r="I34" s="275"/>
      <c r="J34" s="275"/>
      <c r="K34" s="273" t="e">
        <f t="shared" si="1"/>
        <v>#DIV/0!</v>
      </c>
      <c r="L34" s="276">
        <v>28</v>
      </c>
      <c r="N34" s="294"/>
      <c r="O34" s="294"/>
      <c r="P34" s="294"/>
    </row>
    <row r="35" spans="1:26" x14ac:dyDescent="0.25">
      <c r="A35" s="276">
        <v>29</v>
      </c>
      <c r="B35" s="290"/>
      <c r="C35" s="291"/>
      <c r="D35" s="291"/>
      <c r="E35" s="273" t="e">
        <f t="shared" si="0"/>
        <v>#DIV/0!</v>
      </c>
      <c r="F35" s="276" t="s">
        <v>478</v>
      </c>
      <c r="G35" s="243">
        <v>433</v>
      </c>
      <c r="H35" s="275"/>
      <c r="I35" s="275"/>
      <c r="J35" s="275"/>
      <c r="K35" s="273" t="e">
        <f t="shared" si="1"/>
        <v>#DIV/0!</v>
      </c>
      <c r="L35" s="276">
        <v>29</v>
      </c>
      <c r="N35" s="294"/>
      <c r="O35" s="294"/>
      <c r="P35" s="294"/>
      <c r="Q35" s="297"/>
      <c r="R35" s="297"/>
    </row>
    <row r="36" spans="1:26" x14ac:dyDescent="0.25">
      <c r="A36" s="276">
        <v>30</v>
      </c>
      <c r="B36" s="185"/>
      <c r="C36" s="272"/>
      <c r="D36" s="272"/>
      <c r="E36" s="273" t="e">
        <f t="shared" si="0"/>
        <v>#DIV/0!</v>
      </c>
      <c r="F36" s="276" t="s">
        <v>479</v>
      </c>
      <c r="G36" s="243">
        <v>434</v>
      </c>
      <c r="H36" s="275"/>
      <c r="I36" s="275"/>
      <c r="J36" s="275"/>
      <c r="K36" s="273" t="e">
        <f t="shared" si="1"/>
        <v>#DIV/0!</v>
      </c>
      <c r="L36" s="276">
        <v>30</v>
      </c>
      <c r="N36" s="294"/>
      <c r="O36" s="294"/>
      <c r="P36" s="294"/>
      <c r="Q36" s="297"/>
      <c r="R36" s="297"/>
      <c r="V36" s="294"/>
      <c r="W36" s="294"/>
      <c r="X36" s="294"/>
      <c r="Y36" s="297"/>
      <c r="Z36" s="297"/>
    </row>
    <row r="37" spans="1:26" x14ac:dyDescent="0.25">
      <c r="A37" s="276">
        <v>31</v>
      </c>
      <c r="B37" s="185"/>
      <c r="C37" s="272"/>
      <c r="D37" s="272"/>
      <c r="E37" s="273" t="e">
        <f t="shared" si="0"/>
        <v>#DIV/0!</v>
      </c>
      <c r="F37" s="276" t="s">
        <v>480</v>
      </c>
      <c r="G37" s="243">
        <v>435</v>
      </c>
      <c r="H37" s="275"/>
      <c r="I37" s="275"/>
      <c r="J37" s="275"/>
      <c r="K37" s="273" t="e">
        <f t="shared" si="1"/>
        <v>#DIV/0!</v>
      </c>
      <c r="L37" s="276">
        <v>31</v>
      </c>
      <c r="N37" s="294"/>
      <c r="O37" s="294"/>
      <c r="P37" s="294"/>
      <c r="Q37" s="297"/>
      <c r="R37" s="297"/>
    </row>
    <row r="38" spans="1:26" x14ac:dyDescent="0.25">
      <c r="A38" s="276">
        <v>32</v>
      </c>
      <c r="B38" s="290"/>
      <c r="C38" s="291"/>
      <c r="D38" s="291"/>
      <c r="E38" s="273" t="e">
        <f t="shared" si="0"/>
        <v>#DIV/0!</v>
      </c>
      <c r="F38" s="278" t="s">
        <v>486</v>
      </c>
      <c r="G38" s="243">
        <v>436</v>
      </c>
      <c r="H38" s="275"/>
      <c r="I38" s="275"/>
      <c r="J38" s="275"/>
      <c r="K38" s="273" t="e">
        <f t="shared" si="1"/>
        <v>#DIV/0!</v>
      </c>
      <c r="L38" s="276">
        <v>32</v>
      </c>
      <c r="N38" s="294"/>
      <c r="O38" s="294"/>
      <c r="P38" s="294"/>
      <c r="Q38" s="297"/>
      <c r="R38" s="297"/>
    </row>
    <row r="39" spans="1:26" x14ac:dyDescent="0.25">
      <c r="A39" s="276">
        <v>33</v>
      </c>
      <c r="B39" s="185"/>
      <c r="C39" s="272"/>
      <c r="D39" s="272"/>
      <c r="E39" s="273" t="e">
        <f t="shared" si="0"/>
        <v>#DIV/0!</v>
      </c>
      <c r="F39" s="276" t="s">
        <v>481</v>
      </c>
      <c r="G39" s="243">
        <v>437</v>
      </c>
      <c r="H39" s="275"/>
      <c r="I39" s="275"/>
      <c r="J39" s="275"/>
      <c r="K39" s="273" t="e">
        <f t="shared" si="1"/>
        <v>#DIV/0!</v>
      </c>
      <c r="L39" s="276">
        <v>33</v>
      </c>
      <c r="N39" s="294"/>
      <c r="O39" s="294"/>
      <c r="P39" s="294"/>
      <c r="Q39" s="297"/>
      <c r="R39" s="297"/>
    </row>
    <row r="40" spans="1:26" x14ac:dyDescent="0.25">
      <c r="A40" s="276">
        <v>34</v>
      </c>
      <c r="B40" s="288"/>
      <c r="C40" s="289"/>
      <c r="D40" s="287"/>
      <c r="E40" s="273" t="e">
        <f t="shared" si="0"/>
        <v>#DIV/0!</v>
      </c>
      <c r="F40" s="276" t="s">
        <v>482</v>
      </c>
      <c r="G40" s="243">
        <v>438</v>
      </c>
      <c r="H40" s="275"/>
      <c r="I40" s="275"/>
      <c r="J40" s="275"/>
      <c r="K40" s="273" t="e">
        <f t="shared" si="1"/>
        <v>#DIV/0!</v>
      </c>
      <c r="L40" s="276">
        <v>34</v>
      </c>
      <c r="N40" s="294"/>
      <c r="O40" s="294"/>
      <c r="P40" s="294"/>
      <c r="Q40" s="297"/>
      <c r="R40" s="297"/>
    </row>
    <row r="41" spans="1:26" x14ac:dyDescent="0.25">
      <c r="A41" s="276">
        <v>35</v>
      </c>
      <c r="B41" s="287"/>
      <c r="C41" s="287"/>
      <c r="D41" s="289"/>
      <c r="E41" s="273" t="e">
        <f t="shared" si="0"/>
        <v>#DIV/0!</v>
      </c>
      <c r="F41" s="276" t="s">
        <v>483</v>
      </c>
      <c r="G41" s="243">
        <v>439</v>
      </c>
      <c r="H41" s="275"/>
      <c r="I41" s="275"/>
      <c r="J41" s="275"/>
      <c r="K41" s="273" t="e">
        <f t="shared" si="1"/>
        <v>#DIV/0!</v>
      </c>
      <c r="L41" s="276">
        <v>35</v>
      </c>
      <c r="N41" s="294"/>
      <c r="O41" s="294"/>
      <c r="P41" s="294"/>
      <c r="Q41" s="297"/>
      <c r="R41" s="297"/>
    </row>
    <row r="42" spans="1:26" x14ac:dyDescent="0.25">
      <c r="A42" s="276">
        <v>36</v>
      </c>
      <c r="B42" s="288"/>
      <c r="C42" s="289"/>
      <c r="D42" s="287"/>
      <c r="E42" s="273" t="e">
        <f t="shared" si="0"/>
        <v>#DIV/0!</v>
      </c>
      <c r="F42" s="293" t="s">
        <v>484</v>
      </c>
      <c r="G42" s="243">
        <v>440</v>
      </c>
      <c r="H42" s="275"/>
      <c r="I42" s="275"/>
      <c r="J42" s="275"/>
      <c r="K42" s="273">
        <v>5.5538059999999998</v>
      </c>
      <c r="L42" s="276">
        <v>36</v>
      </c>
      <c r="N42" s="294"/>
      <c r="O42" s="294"/>
      <c r="P42" s="294"/>
      <c r="Q42" s="297"/>
      <c r="R42" s="297"/>
    </row>
    <row r="43" spans="1:26" x14ac:dyDescent="0.25">
      <c r="A43" s="276">
        <v>37</v>
      </c>
      <c r="B43" s="288"/>
      <c r="C43" s="289"/>
      <c r="D43" s="287"/>
      <c r="E43" s="273"/>
      <c r="F43" s="293"/>
      <c r="G43" s="243"/>
      <c r="H43" s="275"/>
      <c r="I43" s="275"/>
      <c r="J43" s="275"/>
      <c r="K43" s="273"/>
      <c r="L43" s="276">
        <v>37</v>
      </c>
    </row>
    <row r="44" spans="1:26" x14ac:dyDescent="0.25">
      <c r="A44" s="276">
        <v>38</v>
      </c>
      <c r="B44" s="288"/>
      <c r="C44" s="289"/>
      <c r="D44" s="287"/>
      <c r="E44" s="273"/>
      <c r="F44" s="293"/>
      <c r="G44" s="243"/>
      <c r="H44" s="275"/>
      <c r="I44" s="275"/>
      <c r="J44" s="275"/>
      <c r="K44" s="273"/>
      <c r="L44" s="276">
        <v>38</v>
      </c>
    </row>
    <row r="45" spans="1:26" x14ac:dyDescent="0.25">
      <c r="A45" s="276">
        <v>39</v>
      </c>
      <c r="B45" s="288"/>
      <c r="C45" s="289"/>
      <c r="D45" s="287"/>
      <c r="E45" s="273"/>
      <c r="F45" s="293"/>
      <c r="G45" s="243"/>
      <c r="H45" s="275"/>
      <c r="I45" s="275"/>
      <c r="J45" s="275"/>
      <c r="K45" s="273"/>
      <c r="L45" s="276">
        <v>39</v>
      </c>
    </row>
    <row r="46" spans="1:26" x14ac:dyDescent="0.25">
      <c r="A46" s="276">
        <v>40</v>
      </c>
      <c r="B46" s="288"/>
      <c r="C46" s="289"/>
      <c r="D46" s="287"/>
      <c r="E46" s="273"/>
      <c r="F46" s="293"/>
      <c r="G46" s="243"/>
      <c r="H46" s="275"/>
      <c r="I46" s="275"/>
      <c r="J46" s="275"/>
      <c r="K46" s="273"/>
      <c r="L46" s="276">
        <v>40</v>
      </c>
    </row>
    <row r="47" spans="1:26" x14ac:dyDescent="0.25">
      <c r="A47" s="276">
        <v>41</v>
      </c>
      <c r="B47" s="206"/>
      <c r="C47" s="279"/>
      <c r="D47" s="279"/>
      <c r="E47" s="166"/>
      <c r="F47" s="166" t="s">
        <v>404</v>
      </c>
      <c r="G47" s="166">
        <v>411</v>
      </c>
      <c r="H47" s="206"/>
      <c r="I47" s="279"/>
      <c r="J47" s="279"/>
      <c r="K47" s="166"/>
      <c r="L47" s="276">
        <v>41</v>
      </c>
    </row>
    <row r="48" spans="1:26" x14ac:dyDescent="0.25">
      <c r="A48" s="276">
        <v>42</v>
      </c>
      <c r="B48" s="206"/>
      <c r="C48" s="280"/>
      <c r="D48" s="281"/>
      <c r="E48" s="166"/>
      <c r="F48" s="166" t="s">
        <v>405</v>
      </c>
      <c r="G48" s="217" t="s">
        <v>406</v>
      </c>
      <c r="H48" s="206"/>
      <c r="I48" s="280"/>
      <c r="J48" s="281"/>
      <c r="K48" s="166"/>
      <c r="L48" s="276">
        <v>42</v>
      </c>
    </row>
    <row r="49" spans="1:18" x14ac:dyDescent="0.25">
      <c r="A49" s="276">
        <v>43</v>
      </c>
      <c r="B49" s="218">
        <f>SUM(B7:B42)</f>
        <v>0</v>
      </c>
      <c r="C49" s="282">
        <f>SUM(C7:C47)</f>
        <v>0</v>
      </c>
      <c r="D49" s="282">
        <f>SUM(D7:D48)</f>
        <v>0</v>
      </c>
      <c r="E49" s="273" t="e">
        <f>SUM(D49*100/C49)</f>
        <v>#DIV/0!</v>
      </c>
      <c r="F49" s="218" t="s">
        <v>407</v>
      </c>
      <c r="G49" s="218"/>
      <c r="H49" s="218">
        <f>SUM(H7:H42)</f>
        <v>0</v>
      </c>
      <c r="I49" s="282">
        <f>SUM(I7:I47)</f>
        <v>0</v>
      </c>
      <c r="J49" s="282">
        <f>SUM(J7:J48)</f>
        <v>0</v>
      </c>
      <c r="K49" s="273" t="e">
        <f>SUM(J49*100/I49)</f>
        <v>#DIV/0!</v>
      </c>
      <c r="L49" s="276">
        <v>43</v>
      </c>
      <c r="N49" s="294"/>
      <c r="O49" s="294"/>
      <c r="P49" s="294"/>
      <c r="Q49" s="296"/>
      <c r="R49" s="296"/>
    </row>
    <row r="50" spans="1:18" x14ac:dyDescent="0.25">
      <c r="A50" s="276">
        <v>44</v>
      </c>
      <c r="B50" s="185"/>
      <c r="C50" s="272"/>
      <c r="D50" s="272"/>
      <c r="E50" s="218"/>
      <c r="F50" s="218" t="s">
        <v>408</v>
      </c>
      <c r="G50" s="218">
        <v>410</v>
      </c>
      <c r="H50" s="185"/>
      <c r="I50" s="272"/>
      <c r="J50" s="272"/>
      <c r="K50" s="218"/>
      <c r="L50" s="276">
        <v>44</v>
      </c>
      <c r="N50" s="294"/>
      <c r="O50" s="294"/>
      <c r="P50" s="294"/>
    </row>
    <row r="51" spans="1:18" x14ac:dyDescent="0.25">
      <c r="A51" s="276">
        <v>45</v>
      </c>
      <c r="B51" s="218">
        <f>B49+B50</f>
        <v>0</v>
      </c>
      <c r="C51" s="282">
        <f>C49+C50</f>
        <v>0</v>
      </c>
      <c r="D51" s="282">
        <f>D49+D50</f>
        <v>0</v>
      </c>
      <c r="E51" s="273" t="e">
        <f>SUM(D51*100/C51)</f>
        <v>#DIV/0!</v>
      </c>
      <c r="F51" s="218" t="s">
        <v>409</v>
      </c>
      <c r="G51" s="218"/>
      <c r="H51" s="218">
        <f>H49+H50</f>
        <v>0</v>
      </c>
      <c r="I51" s="282">
        <f>I49+I50</f>
        <v>0</v>
      </c>
      <c r="J51" s="282">
        <f>J49+J50</f>
        <v>0</v>
      </c>
      <c r="K51" s="273" t="e">
        <f>SUM(J51*100/I51)</f>
        <v>#DIV/0!</v>
      </c>
      <c r="L51" s="276">
        <v>45</v>
      </c>
      <c r="N51" s="294"/>
      <c r="O51" s="294"/>
      <c r="P51" s="294"/>
    </row>
    <row r="52" spans="1:18" x14ac:dyDescent="0.25">
      <c r="A52" s="276">
        <v>46</v>
      </c>
      <c r="B52" s="218"/>
      <c r="C52" s="282"/>
      <c r="D52" s="282"/>
      <c r="E52" s="218"/>
      <c r="F52" s="218" t="s">
        <v>410</v>
      </c>
      <c r="G52" s="218"/>
      <c r="H52" s="218"/>
      <c r="I52" s="282"/>
      <c r="J52" s="282"/>
      <c r="K52" s="218"/>
      <c r="L52" s="276">
        <v>46</v>
      </c>
      <c r="N52" s="294"/>
      <c r="O52" s="294"/>
      <c r="P52" s="294"/>
    </row>
    <row r="53" spans="1:18" x14ac:dyDescent="0.25">
      <c r="A53" s="276">
        <v>47</v>
      </c>
      <c r="B53" s="300"/>
      <c r="C53" s="301"/>
      <c r="D53" s="301"/>
      <c r="E53" s="273" t="e">
        <f>SUM(D53*100/C53)</f>
        <v>#DIV/0!</v>
      </c>
      <c r="F53" s="218" t="s">
        <v>487</v>
      </c>
      <c r="G53" s="218">
        <v>420</v>
      </c>
      <c r="H53" s="304"/>
      <c r="I53" s="304"/>
      <c r="J53" s="304"/>
      <c r="K53" s="273" t="e">
        <f>SUM(J53*100/I53)</f>
        <v>#DIV/0!</v>
      </c>
      <c r="L53" s="276">
        <v>47</v>
      </c>
      <c r="N53" s="294"/>
      <c r="O53" s="294"/>
      <c r="P53" s="294"/>
    </row>
    <row r="54" spans="1:18" x14ac:dyDescent="0.25">
      <c r="A54" s="276">
        <v>48</v>
      </c>
      <c r="B54" s="206"/>
      <c r="C54" s="279"/>
      <c r="D54" s="279"/>
      <c r="E54" s="166"/>
      <c r="F54" s="218" t="s">
        <v>411</v>
      </c>
      <c r="G54" s="218">
        <v>431</v>
      </c>
      <c r="H54" s="206"/>
      <c r="I54" s="279"/>
      <c r="J54" s="279"/>
      <c r="K54" s="166"/>
      <c r="L54" s="276">
        <v>48</v>
      </c>
      <c r="N54" s="294"/>
      <c r="O54" s="294"/>
      <c r="P54" s="294"/>
    </row>
    <row r="55" spans="1:18" x14ac:dyDescent="0.25">
      <c r="A55" s="276">
        <v>49</v>
      </c>
      <c r="B55" s="206"/>
      <c r="C55" s="280"/>
      <c r="D55" s="279"/>
      <c r="E55" s="166"/>
      <c r="F55" s="218"/>
      <c r="G55" s="283"/>
      <c r="H55" s="206"/>
      <c r="I55" s="280"/>
      <c r="J55" s="279"/>
      <c r="K55" s="166"/>
      <c r="L55" s="276">
        <v>49</v>
      </c>
      <c r="N55" s="294"/>
      <c r="O55" s="294"/>
      <c r="P55" s="294"/>
    </row>
    <row r="56" spans="1:18" x14ac:dyDescent="0.25">
      <c r="A56" s="276">
        <v>50</v>
      </c>
      <c r="B56" s="218">
        <f>SUM(B53:B55)</f>
        <v>0</v>
      </c>
      <c r="C56" s="282">
        <f>SUM(C53:C55)</f>
        <v>0</v>
      </c>
      <c r="D56" s="282">
        <f>SUM(D53:D55)</f>
        <v>0</v>
      </c>
      <c r="E56" s="273" t="e">
        <f>SUM(D56*100/C56)</f>
        <v>#DIV/0!</v>
      </c>
      <c r="F56" s="218" t="s">
        <v>412</v>
      </c>
      <c r="G56" s="218"/>
      <c r="H56" s="218">
        <f>SUM(H53:H55)</f>
        <v>0</v>
      </c>
      <c r="I56" s="282">
        <f>SUM(I53:I55)</f>
        <v>0</v>
      </c>
      <c r="J56" s="282">
        <f>SUM(J53:J55)</f>
        <v>0</v>
      </c>
      <c r="K56" s="273" t="e">
        <f>SUM(K53)</f>
        <v>#DIV/0!</v>
      </c>
      <c r="L56" s="276">
        <v>50</v>
      </c>
      <c r="N56" s="294"/>
      <c r="O56" s="294"/>
      <c r="P56" s="294"/>
    </row>
    <row r="57" spans="1:18" x14ac:dyDescent="0.25">
      <c r="A57" s="276">
        <v>51</v>
      </c>
      <c r="B57" s="218"/>
      <c r="C57" s="282"/>
      <c r="D57" s="282"/>
      <c r="E57" s="218"/>
      <c r="F57" s="218" t="s">
        <v>413</v>
      </c>
      <c r="G57" s="218"/>
      <c r="H57" s="218"/>
      <c r="I57" s="282"/>
      <c r="J57" s="282"/>
      <c r="K57" s="218"/>
      <c r="L57" s="276">
        <v>51</v>
      </c>
      <c r="N57" s="294"/>
      <c r="O57" s="294"/>
      <c r="P57" s="294"/>
    </row>
    <row r="58" spans="1:18" x14ac:dyDescent="0.25">
      <c r="A58" s="276">
        <v>52</v>
      </c>
      <c r="B58" s="300"/>
      <c r="C58" s="301"/>
      <c r="D58" s="301"/>
      <c r="E58" s="273" t="e">
        <f>SUM(D58*100/C58)</f>
        <v>#DIV/0!</v>
      </c>
      <c r="F58" s="218" t="s">
        <v>488</v>
      </c>
      <c r="G58" s="218">
        <v>440</v>
      </c>
      <c r="H58" s="304"/>
      <c r="I58" s="304"/>
      <c r="J58" s="308"/>
      <c r="K58" s="273" t="e">
        <f>SUM(J58*100/I58)</f>
        <v>#DIV/0!</v>
      </c>
      <c r="L58" s="276">
        <v>52</v>
      </c>
      <c r="N58" s="294"/>
      <c r="O58" s="294"/>
      <c r="P58" s="294"/>
    </row>
    <row r="59" spans="1:18" x14ac:dyDescent="0.25">
      <c r="A59" s="276">
        <v>53</v>
      </c>
      <c r="B59" s="206"/>
      <c r="C59" s="280"/>
      <c r="D59" s="281"/>
      <c r="E59" s="166"/>
      <c r="F59" s="218" t="s">
        <v>414</v>
      </c>
      <c r="G59" s="218">
        <v>641</v>
      </c>
      <c r="H59" s="206"/>
      <c r="I59" s="280"/>
      <c r="J59" s="281"/>
      <c r="K59" s="166"/>
      <c r="L59" s="276">
        <v>53</v>
      </c>
      <c r="N59" s="294"/>
      <c r="O59" s="294"/>
      <c r="P59" s="294"/>
    </row>
    <row r="60" spans="1:18" x14ac:dyDescent="0.25">
      <c r="A60" s="276">
        <v>54</v>
      </c>
      <c r="B60" s="200"/>
      <c r="C60" s="281"/>
      <c r="D60" s="281"/>
      <c r="E60" s="166"/>
      <c r="F60" s="218" t="s">
        <v>415</v>
      </c>
      <c r="G60" s="218">
        <v>445</v>
      </c>
      <c r="H60" s="200"/>
      <c r="I60" s="281"/>
      <c r="J60" s="281"/>
      <c r="K60" s="166"/>
      <c r="L60" s="276">
        <v>54</v>
      </c>
      <c r="N60" s="294"/>
      <c r="O60" s="294"/>
      <c r="P60" s="294"/>
    </row>
    <row r="61" spans="1:18" x14ac:dyDescent="0.25">
      <c r="A61" s="276">
        <v>55</v>
      </c>
      <c r="B61" s="206"/>
      <c r="C61" s="280"/>
      <c r="D61" s="281"/>
      <c r="E61" s="166"/>
      <c r="F61" s="218" t="s">
        <v>416</v>
      </c>
      <c r="G61" s="218">
        <v>646</v>
      </c>
      <c r="H61" s="206"/>
      <c r="I61" s="280"/>
      <c r="J61" s="281"/>
      <c r="K61" s="166"/>
      <c r="L61" s="276">
        <v>55</v>
      </c>
      <c r="N61" s="294"/>
      <c r="O61" s="294"/>
      <c r="P61" s="294"/>
    </row>
    <row r="62" spans="1:18" x14ac:dyDescent="0.25">
      <c r="A62" s="276">
        <v>56</v>
      </c>
      <c r="B62" s="200"/>
      <c r="C62" s="281"/>
      <c r="D62" s="281"/>
      <c r="E62" s="166"/>
      <c r="F62" s="218" t="s">
        <v>417</v>
      </c>
      <c r="G62" s="218">
        <v>442</v>
      </c>
      <c r="H62" s="200"/>
      <c r="I62" s="281"/>
      <c r="J62" s="281"/>
      <c r="K62" s="166"/>
      <c r="L62" s="276">
        <v>56</v>
      </c>
      <c r="N62" s="294"/>
      <c r="O62" s="294"/>
      <c r="P62" s="294"/>
    </row>
    <row r="63" spans="1:18" x14ac:dyDescent="0.25">
      <c r="A63" s="276">
        <v>57</v>
      </c>
      <c r="B63" s="206" t="s">
        <v>51</v>
      </c>
      <c r="C63" s="280"/>
      <c r="D63" s="281"/>
      <c r="E63" s="206"/>
      <c r="F63" s="218" t="s">
        <v>418</v>
      </c>
      <c r="G63" s="218">
        <v>643</v>
      </c>
      <c r="H63" s="206" t="s">
        <v>51</v>
      </c>
      <c r="I63" s="280"/>
      <c r="J63" s="281"/>
      <c r="K63" s="206"/>
      <c r="L63" s="276">
        <v>57</v>
      </c>
      <c r="N63" s="294"/>
      <c r="O63" s="294"/>
      <c r="P63" s="294"/>
    </row>
    <row r="64" spans="1:18" x14ac:dyDescent="0.25">
      <c r="A64" s="276">
        <v>58</v>
      </c>
      <c r="B64" s="218">
        <f>SUM(B58:B63)</f>
        <v>0</v>
      </c>
      <c r="C64" s="282">
        <f>SUM(C58:C63)</f>
        <v>0</v>
      </c>
      <c r="D64" s="282">
        <f>SUM(D58:D63)</f>
        <v>0</v>
      </c>
      <c r="E64" s="273" t="e">
        <f>SUM(D64*100/C64)</f>
        <v>#DIV/0!</v>
      </c>
      <c r="F64" s="218" t="s">
        <v>419</v>
      </c>
      <c r="G64" s="218"/>
      <c r="H64" s="218">
        <f>SUM(H58:H63)</f>
        <v>0</v>
      </c>
      <c r="I64" s="282">
        <f>SUM(I58:I63)</f>
        <v>0</v>
      </c>
      <c r="J64" s="282">
        <f>SUM(J58:J63)</f>
        <v>0</v>
      </c>
      <c r="K64" s="273" t="e">
        <f>SUM(K58)</f>
        <v>#DIV/0!</v>
      </c>
      <c r="L64" s="276">
        <v>58</v>
      </c>
      <c r="N64" s="294"/>
      <c r="O64" s="294"/>
      <c r="P64" s="294"/>
    </row>
    <row r="65" spans="1:16" x14ac:dyDescent="0.25">
      <c r="A65" s="276">
        <v>59</v>
      </c>
      <c r="B65" s="206"/>
      <c r="C65" s="282">
        <f>C51+C56+C64</f>
        <v>0</v>
      </c>
      <c r="D65" s="282">
        <f>D51+D56+D64</f>
        <v>0</v>
      </c>
      <c r="E65" s="206"/>
      <c r="F65" s="166" t="s">
        <v>420</v>
      </c>
      <c r="G65" s="166"/>
      <c r="H65" s="206"/>
      <c r="I65" s="282">
        <f>I51+I56+I64</f>
        <v>0</v>
      </c>
      <c r="J65" s="282">
        <f>J51+J56+J64</f>
        <v>0</v>
      </c>
      <c r="K65" s="206"/>
      <c r="L65" s="276">
        <v>59</v>
      </c>
      <c r="N65" s="294"/>
      <c r="O65" s="294"/>
      <c r="P65" s="294"/>
    </row>
    <row r="66" spans="1:16" x14ac:dyDescent="0.25">
      <c r="A66" s="276">
        <v>60</v>
      </c>
      <c r="B66" s="166"/>
      <c r="C66" s="279"/>
      <c r="D66" s="279"/>
      <c r="E66" s="166"/>
      <c r="F66" s="166" t="s">
        <v>421</v>
      </c>
      <c r="G66" s="166"/>
      <c r="H66" s="166"/>
      <c r="I66" s="282"/>
      <c r="J66" s="282"/>
      <c r="K66" s="166"/>
      <c r="L66" s="276">
        <v>60</v>
      </c>
      <c r="N66" s="294"/>
      <c r="O66" s="294"/>
      <c r="P66" s="294"/>
    </row>
    <row r="67" spans="1:16" x14ac:dyDescent="0.25">
      <c r="A67" s="276">
        <v>61</v>
      </c>
      <c r="B67" s="185"/>
      <c r="C67" s="301"/>
      <c r="D67" s="301"/>
      <c r="E67" s="273" t="e">
        <f>SUM(D67*100/C67)</f>
        <v>#DIV/0!</v>
      </c>
      <c r="F67" s="166" t="s">
        <v>489</v>
      </c>
      <c r="G67" s="166">
        <v>450</v>
      </c>
      <c r="H67" s="275">
        <v>0</v>
      </c>
      <c r="I67" s="304"/>
      <c r="J67" s="304"/>
      <c r="K67" s="273" t="e">
        <f>SUM(J67*100/I67)</f>
        <v>#DIV/0!</v>
      </c>
      <c r="L67" s="276">
        <v>61</v>
      </c>
      <c r="N67" s="294"/>
      <c r="O67" s="294"/>
      <c r="P67" s="294"/>
    </row>
    <row r="68" spans="1:16" x14ac:dyDescent="0.25">
      <c r="A68" s="276">
        <v>62</v>
      </c>
      <c r="B68" s="185"/>
      <c r="C68" s="301"/>
      <c r="D68" s="301"/>
      <c r="E68" s="273" t="e">
        <f>SUM(D68*100/C68)</f>
        <v>#DIV/0!</v>
      </c>
      <c r="F68" s="166" t="s">
        <v>490</v>
      </c>
      <c r="G68" s="166">
        <v>452</v>
      </c>
      <c r="H68" s="275">
        <v>0</v>
      </c>
      <c r="I68" s="304"/>
      <c r="J68" s="304"/>
      <c r="K68" s="273" t="e">
        <f>SUM(J68*100/I68)</f>
        <v>#DIV/0!</v>
      </c>
      <c r="L68" s="276">
        <v>62</v>
      </c>
      <c r="N68" s="294"/>
      <c r="O68" s="294"/>
      <c r="P68" s="294"/>
    </row>
    <row r="69" spans="1:16" x14ac:dyDescent="0.25">
      <c r="A69" s="276">
        <v>63</v>
      </c>
      <c r="B69" s="185"/>
      <c r="C69" s="301"/>
      <c r="D69" s="301"/>
      <c r="E69" s="273" t="e">
        <f>SUM(D69*100/C69)</f>
        <v>#DIV/0!</v>
      </c>
      <c r="F69" s="166" t="s">
        <v>501</v>
      </c>
      <c r="G69" s="166">
        <v>454</v>
      </c>
      <c r="H69" s="275">
        <v>0</v>
      </c>
      <c r="I69" s="304"/>
      <c r="J69" s="304"/>
      <c r="K69" s="273" t="e">
        <f>SUM(J69*100/I69)</f>
        <v>#DIV/0!</v>
      </c>
      <c r="L69" s="276">
        <v>63</v>
      </c>
      <c r="N69" s="294"/>
      <c r="O69" s="294"/>
      <c r="P69" s="294"/>
    </row>
    <row r="70" spans="1:16" x14ac:dyDescent="0.25">
      <c r="A70" s="276">
        <v>64</v>
      </c>
      <c r="B70" s="218">
        <f>SUM(B67:B69)</f>
        <v>0</v>
      </c>
      <c r="C70" s="307">
        <f>SUM(C67:C69)</f>
        <v>0</v>
      </c>
      <c r="D70" s="307">
        <f>SUM(D67:D69)</f>
        <v>0</v>
      </c>
      <c r="E70" s="273" t="e">
        <f>SUM(D70*100/C70)</f>
        <v>#DIV/0!</v>
      </c>
      <c r="F70" s="166" t="s">
        <v>424</v>
      </c>
      <c r="G70" s="166"/>
      <c r="H70" s="218">
        <f>SUM(H67:H69)</f>
        <v>0</v>
      </c>
      <c r="I70" s="307">
        <f>SUM(I67:I69)</f>
        <v>0</v>
      </c>
      <c r="J70" s="307">
        <f>SUM(J67:J69)</f>
        <v>0</v>
      </c>
      <c r="K70" s="273" t="e">
        <f>SUM(J70*100/I70)</f>
        <v>#DIV/0!</v>
      </c>
      <c r="L70" s="276">
        <v>64</v>
      </c>
      <c r="N70" s="294"/>
      <c r="O70" s="294"/>
      <c r="P70" s="294"/>
    </row>
    <row r="71" spans="1:16" x14ac:dyDescent="0.25">
      <c r="A71" s="276">
        <v>65</v>
      </c>
      <c r="B71" s="200"/>
      <c r="C71" s="301"/>
      <c r="D71" s="301"/>
      <c r="E71" s="166"/>
      <c r="F71" s="166" t="s">
        <v>425</v>
      </c>
      <c r="G71" s="166">
        <v>451</v>
      </c>
      <c r="H71" s="275">
        <v>0</v>
      </c>
      <c r="I71" s="304">
        <v>0</v>
      </c>
      <c r="J71" s="304">
        <v>0</v>
      </c>
      <c r="K71" s="218"/>
      <c r="L71" s="276">
        <v>65</v>
      </c>
      <c r="N71" s="294"/>
      <c r="O71" s="294"/>
      <c r="P71" s="294"/>
    </row>
    <row r="72" spans="1:16" x14ac:dyDescent="0.25">
      <c r="A72" s="276">
        <v>66</v>
      </c>
      <c r="B72" s="200"/>
      <c r="C72" s="301"/>
      <c r="D72" s="301"/>
      <c r="E72" s="166"/>
      <c r="F72" s="166" t="s">
        <v>422</v>
      </c>
      <c r="G72" s="166">
        <v>453</v>
      </c>
      <c r="H72" s="275">
        <v>0</v>
      </c>
      <c r="I72" s="304">
        <v>0</v>
      </c>
      <c r="J72" s="304">
        <v>0</v>
      </c>
      <c r="K72" s="218"/>
      <c r="L72" s="276">
        <v>66</v>
      </c>
      <c r="N72" s="294"/>
      <c r="O72" s="294"/>
      <c r="P72" s="294"/>
    </row>
    <row r="73" spans="1:16" x14ac:dyDescent="0.25">
      <c r="A73" s="276">
        <v>67</v>
      </c>
      <c r="B73" s="200"/>
      <c r="C73" s="301"/>
      <c r="D73" s="301"/>
      <c r="E73" s="273" t="e">
        <f t="shared" ref="E73:E74" si="2">SUM(D73*100/C73)</f>
        <v>#DIV/0!</v>
      </c>
      <c r="F73" s="166" t="s">
        <v>502</v>
      </c>
      <c r="G73" s="166">
        <v>455</v>
      </c>
      <c r="H73" s="275">
        <v>0</v>
      </c>
      <c r="I73" s="304"/>
      <c r="J73" s="304"/>
      <c r="K73" s="218"/>
      <c r="L73" s="276">
        <v>67</v>
      </c>
      <c r="N73" s="294"/>
      <c r="O73" s="294"/>
      <c r="P73" s="294"/>
    </row>
    <row r="74" spans="1:16" x14ac:dyDescent="0.25">
      <c r="A74" s="276">
        <v>68</v>
      </c>
      <c r="B74" s="218">
        <f>SUM(B71:B73)</f>
        <v>0</v>
      </c>
      <c r="C74" s="307">
        <f>SUM(C71:C73)</f>
        <v>0</v>
      </c>
      <c r="D74" s="307">
        <f>SUM(D71:D73)</f>
        <v>0</v>
      </c>
      <c r="E74" s="273" t="e">
        <f t="shared" si="2"/>
        <v>#DIV/0!</v>
      </c>
      <c r="F74" s="166" t="s">
        <v>426</v>
      </c>
      <c r="G74" s="166"/>
      <c r="H74" s="218">
        <f>SUM(H71:H73)</f>
        <v>0</v>
      </c>
      <c r="I74" s="307">
        <f>SUM(I71:I73)</f>
        <v>0</v>
      </c>
      <c r="J74" s="307">
        <f>SUM(J71:J73)</f>
        <v>0</v>
      </c>
      <c r="K74" s="218">
        <f>SUM(K71:K73)</f>
        <v>0</v>
      </c>
      <c r="L74" s="276">
        <v>68</v>
      </c>
      <c r="N74" s="294"/>
      <c r="O74" s="294"/>
      <c r="P74" s="294"/>
    </row>
    <row r="75" spans="1:16" x14ac:dyDescent="0.25">
      <c r="A75" s="276">
        <v>69</v>
      </c>
      <c r="B75" s="206"/>
      <c r="C75" s="301"/>
      <c r="D75" s="301"/>
      <c r="E75" s="273" t="e">
        <f>SUM(D75*100/C75)</f>
        <v>#DIV/0!</v>
      </c>
      <c r="F75" s="166" t="s">
        <v>491</v>
      </c>
      <c r="G75" s="166">
        <v>456</v>
      </c>
      <c r="H75" s="206"/>
      <c r="I75" s="304"/>
      <c r="J75" s="304"/>
      <c r="K75" s="273" t="e">
        <f>SUM(J75*100/I75)</f>
        <v>#DIV/0!</v>
      </c>
      <c r="L75" s="276">
        <v>69</v>
      </c>
      <c r="N75" s="294"/>
      <c r="O75" s="294"/>
      <c r="P75" s="294"/>
    </row>
    <row r="76" spans="1:16" x14ac:dyDescent="0.25">
      <c r="A76" s="276">
        <v>70</v>
      </c>
      <c r="B76" s="206"/>
      <c r="C76" s="280"/>
      <c r="D76" s="281"/>
      <c r="E76" s="206"/>
      <c r="F76" s="166" t="s">
        <v>427</v>
      </c>
      <c r="G76" s="166">
        <v>657</v>
      </c>
      <c r="H76" s="206"/>
      <c r="I76" s="280"/>
      <c r="J76" s="281"/>
      <c r="K76" s="206"/>
      <c r="L76" s="276">
        <v>70</v>
      </c>
      <c r="N76" s="294"/>
      <c r="O76" s="294"/>
      <c r="P76" s="294"/>
    </row>
    <row r="77" spans="1:16" x14ac:dyDescent="0.25">
      <c r="A77" s="276">
        <v>71</v>
      </c>
      <c r="B77" s="218">
        <f>B70+B74+B75+B76</f>
        <v>0</v>
      </c>
      <c r="C77" s="282">
        <f>SUM(C70,C74,C75)</f>
        <v>0</v>
      </c>
      <c r="D77" s="282">
        <f>SUM(D70,D74,D75,D76)</f>
        <v>0</v>
      </c>
      <c r="E77" s="273" t="e">
        <f>SUM(D77*100/C77)</f>
        <v>#DIV/0!</v>
      </c>
      <c r="F77" s="218" t="s">
        <v>428</v>
      </c>
      <c r="G77" s="218"/>
      <c r="H77" s="218">
        <f>SUM(H70,H74)</f>
        <v>0</v>
      </c>
      <c r="I77" s="282">
        <f>SUM(I70,I74,I75)</f>
        <v>0</v>
      </c>
      <c r="J77" s="282">
        <f>SUM(J70,J74,J75,J76)</f>
        <v>0</v>
      </c>
      <c r="K77" s="273" t="e">
        <f>SUM(J77*100/I77)</f>
        <v>#DIV/0!</v>
      </c>
      <c r="L77" s="276">
        <v>71</v>
      </c>
      <c r="N77" s="294"/>
      <c r="O77" s="294"/>
      <c r="P77" s="294"/>
    </row>
    <row r="78" spans="1:16" x14ac:dyDescent="0.25">
      <c r="A78" s="276">
        <v>72</v>
      </c>
      <c r="B78" s="166"/>
      <c r="C78" s="279"/>
      <c r="D78" s="279"/>
      <c r="E78" s="166"/>
      <c r="F78" s="166" t="s">
        <v>429</v>
      </c>
      <c r="G78" s="166"/>
      <c r="H78" s="166"/>
      <c r="I78" s="279"/>
      <c r="J78" s="279"/>
      <c r="K78" s="166"/>
      <c r="L78" s="276">
        <v>72</v>
      </c>
      <c r="N78" s="294"/>
      <c r="O78" s="294"/>
      <c r="P78" s="294"/>
    </row>
    <row r="79" spans="1:16" x14ac:dyDescent="0.25">
      <c r="A79" s="276">
        <v>73</v>
      </c>
      <c r="B79" s="200"/>
      <c r="C79" s="281"/>
      <c r="D79" s="281">
        <f>+C79</f>
        <v>0</v>
      </c>
      <c r="E79" s="284" t="e">
        <f>SUM(D79*100/C79)</f>
        <v>#DIV/0!</v>
      </c>
      <c r="F79" s="166" t="s">
        <v>425</v>
      </c>
      <c r="G79" s="166">
        <v>460</v>
      </c>
      <c r="H79" s="275">
        <v>0</v>
      </c>
      <c r="I79" s="275">
        <v>0</v>
      </c>
      <c r="J79" s="275">
        <v>0</v>
      </c>
      <c r="K79" s="284" t="e">
        <f>SUM(J79*100/I79)</f>
        <v>#DIV/0!</v>
      </c>
      <c r="L79" s="276">
        <v>73</v>
      </c>
      <c r="N79" s="294"/>
      <c r="O79" s="294"/>
      <c r="P79" s="294"/>
    </row>
    <row r="80" spans="1:16" x14ac:dyDescent="0.25">
      <c r="A80" s="276">
        <v>74</v>
      </c>
      <c r="B80" s="200"/>
      <c r="C80" s="281"/>
      <c r="D80" s="281"/>
      <c r="E80" s="284" t="e">
        <f>SUM(D80*100/C80)</f>
        <v>#DIV/0!</v>
      </c>
      <c r="F80" s="166" t="s">
        <v>422</v>
      </c>
      <c r="G80" s="166">
        <v>462</v>
      </c>
      <c r="H80" s="275">
        <v>0</v>
      </c>
      <c r="I80" s="275">
        <v>0</v>
      </c>
      <c r="J80" s="275">
        <v>0</v>
      </c>
      <c r="K80" s="284" t="e">
        <f>SUM(J80*100/I80)</f>
        <v>#DIV/0!</v>
      </c>
      <c r="L80" s="276">
        <v>74</v>
      </c>
      <c r="N80" s="294"/>
      <c r="O80" s="294"/>
      <c r="P80" s="294"/>
    </row>
    <row r="81" spans="1:16" x14ac:dyDescent="0.25">
      <c r="A81" s="276">
        <v>75</v>
      </c>
      <c r="B81" s="200"/>
      <c r="C81" s="281"/>
      <c r="D81" s="281"/>
      <c r="E81" s="284" t="e">
        <f>SUM(D81*100/C81)</f>
        <v>#DIV/0!</v>
      </c>
      <c r="F81" s="166" t="s">
        <v>423</v>
      </c>
      <c r="G81" s="166">
        <v>464</v>
      </c>
      <c r="H81" s="275">
        <v>0</v>
      </c>
      <c r="I81" s="275">
        <v>0</v>
      </c>
      <c r="J81" s="275">
        <v>0</v>
      </c>
      <c r="K81" s="284" t="e">
        <f>SUM(J81*100/I81)</f>
        <v>#DIV/0!</v>
      </c>
      <c r="L81" s="276">
        <v>75</v>
      </c>
      <c r="N81" s="294"/>
      <c r="O81" s="294"/>
      <c r="P81" s="294"/>
    </row>
    <row r="82" spans="1:16" x14ac:dyDescent="0.25">
      <c r="A82" s="276">
        <v>76</v>
      </c>
      <c r="B82" s="206"/>
      <c r="C82" s="301"/>
      <c r="D82" s="301"/>
      <c r="E82" s="284" t="e">
        <f>SUM(D82*100/C82)</f>
        <v>#DIV/0!</v>
      </c>
      <c r="F82" s="166" t="s">
        <v>492</v>
      </c>
      <c r="G82" s="166">
        <v>466</v>
      </c>
      <c r="H82" s="206"/>
      <c r="I82" s="304"/>
      <c r="J82" s="304"/>
      <c r="K82" s="284" t="e">
        <f>SUM(J82*100/I82)</f>
        <v>#DIV/0!</v>
      </c>
      <c r="L82" s="276">
        <v>76</v>
      </c>
      <c r="N82" s="294"/>
      <c r="O82" s="294"/>
      <c r="P82" s="294"/>
    </row>
    <row r="83" spans="1:16" x14ac:dyDescent="0.25">
      <c r="A83" s="276">
        <v>77</v>
      </c>
      <c r="B83" s="206"/>
      <c r="C83" s="281"/>
      <c r="D83" s="281"/>
      <c r="E83" s="284" t="e">
        <f>SUM(D83*100/C83)</f>
        <v>#DIV/0!</v>
      </c>
      <c r="F83" s="166" t="s">
        <v>430</v>
      </c>
      <c r="G83" s="166">
        <v>467</v>
      </c>
      <c r="H83" s="206"/>
      <c r="I83" s="275">
        <v>0</v>
      </c>
      <c r="J83" s="275">
        <v>0</v>
      </c>
      <c r="K83" s="284" t="e">
        <f>SUM(J83*100/I83)</f>
        <v>#DIV/0!</v>
      </c>
      <c r="L83" s="276">
        <v>77</v>
      </c>
      <c r="N83" s="294"/>
      <c r="O83" s="294"/>
      <c r="P83" s="294"/>
    </row>
    <row r="84" spans="1:16" x14ac:dyDescent="0.25">
      <c r="A84" s="276">
        <v>78</v>
      </c>
      <c r="B84" s="206"/>
      <c r="C84" s="280"/>
      <c r="D84" s="281"/>
      <c r="E84" s="206"/>
      <c r="F84" s="166" t="s">
        <v>427</v>
      </c>
      <c r="G84" s="166">
        <v>668</v>
      </c>
      <c r="H84" s="206"/>
      <c r="I84" s="280"/>
      <c r="J84" s="281"/>
      <c r="K84" s="206"/>
      <c r="L84" s="276">
        <v>78</v>
      </c>
      <c r="N84" s="294"/>
      <c r="O84" s="294"/>
      <c r="P84" s="294"/>
    </row>
    <row r="85" spans="1:16" x14ac:dyDescent="0.25">
      <c r="A85" s="276">
        <v>79</v>
      </c>
      <c r="B85" s="166">
        <f>SUM(B79,B80,B81)</f>
        <v>0</v>
      </c>
      <c r="C85" s="279">
        <f>SUM(C79:C83)</f>
        <v>0</v>
      </c>
      <c r="D85" s="279">
        <f>SUM(D79:D84)</f>
        <v>0</v>
      </c>
      <c r="E85" s="284" t="e">
        <f>SUM(D85*100/C85)</f>
        <v>#DIV/0!</v>
      </c>
      <c r="F85" s="166" t="s">
        <v>431</v>
      </c>
      <c r="G85" s="166"/>
      <c r="H85" s="166">
        <f>SUM(H79,H80,H81)</f>
        <v>0</v>
      </c>
      <c r="I85" s="279">
        <f>SUM(I79:I83)</f>
        <v>0</v>
      </c>
      <c r="J85" s="279">
        <f>SUM(J79:J84)</f>
        <v>0</v>
      </c>
      <c r="K85" s="284" t="e">
        <f>SUM(J85*100/I85)</f>
        <v>#DIV/0!</v>
      </c>
      <c r="L85" s="276">
        <v>79</v>
      </c>
      <c r="N85" s="294"/>
      <c r="O85" s="294"/>
      <c r="P85" s="294"/>
    </row>
    <row r="86" spans="1:16" x14ac:dyDescent="0.25">
      <c r="A86" s="276">
        <v>80</v>
      </c>
      <c r="B86" s="166"/>
      <c r="C86" s="279"/>
      <c r="D86" s="279"/>
      <c r="E86" s="166"/>
      <c r="F86" s="166" t="s">
        <v>432</v>
      </c>
      <c r="G86" s="166"/>
      <c r="H86" s="166"/>
      <c r="I86" s="279"/>
      <c r="J86" s="279"/>
      <c r="K86" s="166"/>
      <c r="L86" s="276">
        <v>80</v>
      </c>
      <c r="N86" s="294"/>
      <c r="O86" s="294"/>
      <c r="P86" s="294"/>
    </row>
    <row r="87" spans="1:16" x14ac:dyDescent="0.25">
      <c r="A87" s="276">
        <v>81</v>
      </c>
      <c r="B87" s="206"/>
      <c r="C87" s="301"/>
      <c r="D87" s="301"/>
      <c r="E87" s="284" t="e">
        <f>SUM(D87*100/C87)</f>
        <v>#DIV/0!</v>
      </c>
      <c r="F87" s="166" t="s">
        <v>493</v>
      </c>
      <c r="G87" s="166">
        <v>470</v>
      </c>
      <c r="H87" s="206"/>
      <c r="I87" s="301"/>
      <c r="J87" s="301"/>
      <c r="K87" s="284" t="e">
        <f>SUM(J87*100/I87)</f>
        <v>#DIV/0!</v>
      </c>
      <c r="L87" s="276">
        <v>81</v>
      </c>
      <c r="M87" s="281"/>
      <c r="N87" s="295"/>
      <c r="O87" s="294"/>
      <c r="P87" s="294"/>
    </row>
    <row r="88" spans="1:16" x14ac:dyDescent="0.25">
      <c r="A88" s="276">
        <v>82</v>
      </c>
      <c r="B88" s="206"/>
      <c r="C88" s="301"/>
      <c r="D88" s="301"/>
      <c r="E88" s="284" t="e">
        <f>SUM(D88*100/C88)</f>
        <v>#DIV/0!</v>
      </c>
      <c r="F88" s="166" t="s">
        <v>494</v>
      </c>
      <c r="G88" s="166">
        <v>471</v>
      </c>
      <c r="H88" s="206"/>
      <c r="I88" s="304"/>
      <c r="J88" s="304"/>
      <c r="K88" s="284" t="e">
        <f>SUM(J88*100/I88)</f>
        <v>#DIV/0!</v>
      </c>
      <c r="L88" s="276">
        <v>82</v>
      </c>
    </row>
    <row r="89" spans="1:16" x14ac:dyDescent="0.25">
      <c r="A89" s="276">
        <v>83</v>
      </c>
      <c r="B89" s="206"/>
      <c r="C89" s="301"/>
      <c r="D89" s="301"/>
      <c r="E89" s="284" t="e">
        <f>SUM(D89*100/C89)</f>
        <v>#DIV/0!</v>
      </c>
      <c r="F89" s="166" t="s">
        <v>495</v>
      </c>
      <c r="G89" s="166">
        <v>472</v>
      </c>
      <c r="H89" s="206"/>
      <c r="I89" s="304"/>
      <c r="J89" s="304"/>
      <c r="K89" s="284" t="e">
        <f>SUM(J89*100/I89)</f>
        <v>#DIV/0!</v>
      </c>
      <c r="L89" s="276">
        <v>83</v>
      </c>
    </row>
    <row r="90" spans="1:16" x14ac:dyDescent="0.25">
      <c r="A90" s="276">
        <v>84</v>
      </c>
      <c r="B90" s="206"/>
      <c r="C90" s="301"/>
      <c r="D90" s="301"/>
      <c r="E90" s="284" t="e">
        <f>SUM(D90*100/C90)</f>
        <v>#DIV/0!</v>
      </c>
      <c r="F90" s="166" t="s">
        <v>496</v>
      </c>
      <c r="G90" s="166">
        <v>473</v>
      </c>
      <c r="H90" s="206"/>
      <c r="I90" s="304"/>
      <c r="J90" s="304"/>
      <c r="K90" s="284" t="e">
        <f>SUM(J90*100/I90)</f>
        <v>#DIV/0!</v>
      </c>
      <c r="L90" s="276">
        <v>84</v>
      </c>
    </row>
    <row r="91" spans="1:16" x14ac:dyDescent="0.25">
      <c r="A91" s="276">
        <v>85</v>
      </c>
      <c r="B91" s="200"/>
      <c r="C91" s="301"/>
      <c r="D91" s="301"/>
      <c r="E91" s="284" t="e">
        <f>SUM(D91*100/C91)</f>
        <v>#DIV/0!</v>
      </c>
      <c r="F91" s="166" t="s">
        <v>497</v>
      </c>
      <c r="G91" s="166">
        <v>474</v>
      </c>
      <c r="H91" s="200"/>
      <c r="I91" s="304"/>
      <c r="J91" s="304"/>
      <c r="K91" s="284" t="e">
        <f>SUM(J91*100/I91)</f>
        <v>#DIV/0!</v>
      </c>
      <c r="L91" s="276">
        <v>85</v>
      </c>
    </row>
    <row r="92" spans="1:16" x14ac:dyDescent="0.25">
      <c r="A92" s="276">
        <v>86</v>
      </c>
      <c r="B92" s="200"/>
      <c r="C92" s="281">
        <v>0</v>
      </c>
      <c r="D92" s="281"/>
      <c r="E92" s="166"/>
      <c r="F92" s="166" t="s">
        <v>433</v>
      </c>
      <c r="G92" s="166">
        <v>475</v>
      </c>
      <c r="H92" s="200"/>
      <c r="I92" s="275"/>
      <c r="J92" s="275"/>
      <c r="K92" s="166"/>
      <c r="L92" s="276">
        <v>86</v>
      </c>
    </row>
    <row r="93" spans="1:16" x14ac:dyDescent="0.25">
      <c r="A93" s="276">
        <v>87</v>
      </c>
      <c r="B93" s="206"/>
      <c r="C93" s="280"/>
      <c r="D93" s="301">
        <v>0</v>
      </c>
      <c r="E93" s="206"/>
      <c r="F93" s="166" t="s">
        <v>498</v>
      </c>
      <c r="G93" s="166">
        <v>676</v>
      </c>
      <c r="H93" s="206"/>
      <c r="I93" s="280"/>
      <c r="J93" s="304"/>
      <c r="K93" s="206"/>
      <c r="L93" s="276">
        <v>87</v>
      </c>
    </row>
    <row r="94" spans="1:16" x14ac:dyDescent="0.25">
      <c r="A94" s="276">
        <v>88</v>
      </c>
      <c r="B94" s="206"/>
      <c r="C94" s="280"/>
      <c r="D94" s="281"/>
      <c r="E94" s="206"/>
      <c r="F94" s="166" t="s">
        <v>435</v>
      </c>
      <c r="G94" s="166">
        <v>677</v>
      </c>
      <c r="H94" s="206"/>
      <c r="I94" s="280"/>
      <c r="J94" s="281"/>
      <c r="K94" s="206"/>
      <c r="L94" s="276">
        <v>88</v>
      </c>
    </row>
    <row r="95" spans="1:16" x14ac:dyDescent="0.25">
      <c r="A95" s="276">
        <v>89</v>
      </c>
      <c r="B95" s="206"/>
      <c r="C95" s="280"/>
      <c r="D95" s="281" t="s">
        <v>51</v>
      </c>
      <c r="E95" s="206"/>
      <c r="F95" s="166" t="s">
        <v>436</v>
      </c>
      <c r="G95" s="166">
        <v>678</v>
      </c>
      <c r="H95" s="206"/>
      <c r="I95" s="280"/>
      <c r="J95" s="281"/>
      <c r="K95" s="206"/>
      <c r="L95" s="276">
        <v>89</v>
      </c>
    </row>
    <row r="96" spans="1:16" x14ac:dyDescent="0.25">
      <c r="A96" s="276">
        <v>90</v>
      </c>
      <c r="B96" s="166"/>
      <c r="C96" s="279">
        <f>SUM(C87:C95)</f>
        <v>0</v>
      </c>
      <c r="D96" s="279">
        <f>SUM(D87:D95)</f>
        <v>0</v>
      </c>
      <c r="E96" s="284" t="e">
        <f>SUM(D96*100/C96)</f>
        <v>#DIV/0!</v>
      </c>
      <c r="F96" s="166" t="s">
        <v>437</v>
      </c>
      <c r="G96" s="166"/>
      <c r="H96" s="166"/>
      <c r="I96" s="279">
        <f>SUM(I87:I92)</f>
        <v>0</v>
      </c>
      <c r="J96" s="279">
        <f>SUM(J87:J95)</f>
        <v>0</v>
      </c>
      <c r="K96" s="284" t="e">
        <f>SUM(J96*100/I96)</f>
        <v>#DIV/0!</v>
      </c>
      <c r="L96" s="276">
        <v>90</v>
      </c>
    </row>
    <row r="97" spans="1:13" x14ac:dyDescent="0.25">
      <c r="A97" s="276">
        <v>91</v>
      </c>
      <c r="B97" s="206"/>
      <c r="C97" s="272"/>
      <c r="D97" s="272"/>
      <c r="E97" s="273" t="e">
        <f>SUM(D97*100/C97)</f>
        <v>#DIV/0!</v>
      </c>
      <c r="F97" s="166" t="s">
        <v>438</v>
      </c>
      <c r="G97" s="166">
        <v>490</v>
      </c>
      <c r="H97" s="206"/>
      <c r="I97" s="275">
        <v>0</v>
      </c>
      <c r="J97" s="275">
        <v>0</v>
      </c>
      <c r="K97" s="273" t="e">
        <f>SUM(J97*100/I97)</f>
        <v>#DIV/0!</v>
      </c>
      <c r="L97" s="276">
        <v>91</v>
      </c>
    </row>
    <row r="98" spans="1:13" x14ac:dyDescent="0.25">
      <c r="A98" s="276">
        <v>92</v>
      </c>
      <c r="B98" s="206"/>
      <c r="C98" s="272"/>
      <c r="D98" s="272"/>
      <c r="E98" s="273" t="e">
        <f>SUM(D98*100/C98)</f>
        <v>#DIV/0!</v>
      </c>
      <c r="F98" s="166" t="s">
        <v>439</v>
      </c>
      <c r="G98" s="166">
        <v>491</v>
      </c>
      <c r="H98" s="206"/>
      <c r="I98" s="275">
        <v>0</v>
      </c>
      <c r="J98" s="275">
        <v>0</v>
      </c>
      <c r="K98" s="273" t="e">
        <f>SUM(J98*100/I98)</f>
        <v>#DIV/0!</v>
      </c>
      <c r="L98" s="276">
        <v>92</v>
      </c>
    </row>
    <row r="99" spans="1:13" x14ac:dyDescent="0.25">
      <c r="A99" s="276">
        <v>93</v>
      </c>
      <c r="B99" s="206"/>
      <c r="C99" s="272"/>
      <c r="D99" s="272"/>
      <c r="E99" s="273" t="s">
        <v>51</v>
      </c>
      <c r="F99" s="166" t="s">
        <v>440</v>
      </c>
      <c r="G99" s="166">
        <v>492</v>
      </c>
      <c r="H99" s="206"/>
      <c r="I99" s="275">
        <v>0</v>
      </c>
      <c r="J99" s="275">
        <v>0</v>
      </c>
      <c r="K99" s="273" t="s">
        <v>51</v>
      </c>
      <c r="L99" s="276">
        <v>93</v>
      </c>
    </row>
    <row r="100" spans="1:13" x14ac:dyDescent="0.25">
      <c r="A100" s="276">
        <v>94</v>
      </c>
      <c r="B100" s="206"/>
      <c r="C100" s="272">
        <v>0</v>
      </c>
      <c r="D100" s="272"/>
      <c r="E100" s="273" t="e">
        <f>SUM(D100*100/C100)</f>
        <v>#DIV/0!</v>
      </c>
      <c r="F100" s="166" t="s">
        <v>441</v>
      </c>
      <c r="G100" s="166">
        <v>493</v>
      </c>
      <c r="H100" s="206"/>
      <c r="I100" s="275">
        <v>0</v>
      </c>
      <c r="J100" s="275">
        <v>0</v>
      </c>
      <c r="K100" s="273" t="e">
        <f>SUM(J100*100/I100)</f>
        <v>#DIV/0!</v>
      </c>
      <c r="L100" s="276">
        <v>94</v>
      </c>
    </row>
    <row r="101" spans="1:13" x14ac:dyDescent="0.25">
      <c r="A101" s="276">
        <v>95</v>
      </c>
      <c r="B101" s="200"/>
      <c r="C101" s="272"/>
      <c r="D101" s="272"/>
      <c r="E101" s="273" t="e">
        <f>SUM(D101*100/C101)</f>
        <v>#DIV/0!</v>
      </c>
      <c r="F101" s="166" t="s">
        <v>442</v>
      </c>
      <c r="G101" s="166">
        <v>494</v>
      </c>
      <c r="H101" s="200"/>
      <c r="I101" s="275">
        <v>0</v>
      </c>
      <c r="J101" s="275">
        <v>0</v>
      </c>
      <c r="K101" s="273" t="e">
        <f>SUM(J101*100/I101)</f>
        <v>#DIV/0!</v>
      </c>
      <c r="L101" s="276">
        <v>95</v>
      </c>
    </row>
    <row r="102" spans="1:13" x14ac:dyDescent="0.25">
      <c r="A102" s="276">
        <v>96</v>
      </c>
      <c r="B102" s="300"/>
      <c r="C102" s="301">
        <v>0</v>
      </c>
      <c r="D102" s="301">
        <v>0</v>
      </c>
      <c r="E102" s="302" t="e">
        <f>SUM(D102*100/C102)</f>
        <v>#DIV/0!</v>
      </c>
      <c r="F102" s="303" t="s">
        <v>443</v>
      </c>
      <c r="G102" s="303">
        <v>496</v>
      </c>
      <c r="H102" s="300"/>
      <c r="I102" s="304">
        <f>+C102</f>
        <v>0</v>
      </c>
      <c r="J102" s="304">
        <f>+D102</f>
        <v>0</v>
      </c>
      <c r="K102" s="302" t="e">
        <f>SUM(J102*100/I102)</f>
        <v>#DIV/0!</v>
      </c>
      <c r="L102" s="305">
        <v>96</v>
      </c>
      <c r="M102" s="306"/>
    </row>
    <row r="103" spans="1:13" x14ac:dyDescent="0.25">
      <c r="A103" s="276">
        <v>97</v>
      </c>
      <c r="B103" s="206"/>
      <c r="C103" s="280"/>
      <c r="D103" s="281"/>
      <c r="E103" s="206"/>
      <c r="F103" s="166" t="s">
        <v>434</v>
      </c>
      <c r="G103" s="166">
        <v>696</v>
      </c>
      <c r="H103" s="206"/>
      <c r="I103" s="280"/>
      <c r="J103" s="281"/>
      <c r="K103" s="206"/>
      <c r="L103" s="276">
        <v>97</v>
      </c>
    </row>
    <row r="104" spans="1:13" x14ac:dyDescent="0.25">
      <c r="A104" s="276">
        <v>98</v>
      </c>
      <c r="B104" s="206"/>
      <c r="C104" s="280"/>
      <c r="D104" s="281"/>
      <c r="E104" s="206"/>
      <c r="F104" s="166" t="s">
        <v>444</v>
      </c>
      <c r="G104" s="166">
        <v>697</v>
      </c>
      <c r="H104" s="206"/>
      <c r="I104" s="280"/>
      <c r="J104" s="281"/>
      <c r="K104" s="206"/>
      <c r="L104" s="276">
        <v>98</v>
      </c>
    </row>
    <row r="105" spans="1:13" x14ac:dyDescent="0.25">
      <c r="A105" s="276">
        <v>99</v>
      </c>
      <c r="B105" s="166"/>
      <c r="C105" s="282">
        <f>SUM(C97:C102)</f>
        <v>0</v>
      </c>
      <c r="D105" s="282">
        <f>SUM(D97:D104)</f>
        <v>0</v>
      </c>
      <c r="E105" s="273" t="e">
        <f>SUM(D105*100/C105)</f>
        <v>#DIV/0!</v>
      </c>
      <c r="F105" s="166" t="s">
        <v>445</v>
      </c>
      <c r="G105" s="166"/>
      <c r="H105" s="166"/>
      <c r="I105" s="282">
        <f>SUM(I97:I102)</f>
        <v>0</v>
      </c>
      <c r="J105" s="282">
        <f>SUM(J97:J102)</f>
        <v>0</v>
      </c>
      <c r="K105" s="273" t="e">
        <f>SUM(J105*100/I105)</f>
        <v>#DIV/0!</v>
      </c>
      <c r="L105" s="276">
        <v>99</v>
      </c>
    </row>
    <row r="106" spans="1:13" x14ac:dyDescent="0.25">
      <c r="A106" s="276">
        <v>100</v>
      </c>
      <c r="B106" s="206"/>
      <c r="C106" s="272"/>
      <c r="D106" s="272"/>
      <c r="E106" s="273" t="e">
        <f>SUM(D106*100/C106)</f>
        <v>#DIV/0!</v>
      </c>
      <c r="F106" s="166" t="s">
        <v>438</v>
      </c>
      <c r="G106" s="166">
        <v>480</v>
      </c>
      <c r="H106" s="206"/>
      <c r="I106" s="275">
        <v>0</v>
      </c>
      <c r="J106" s="275">
        <v>0</v>
      </c>
      <c r="K106" s="273" t="e">
        <f>SUM(J106*100/I106)</f>
        <v>#DIV/0!</v>
      </c>
      <c r="L106" s="276">
        <v>100</v>
      </c>
    </row>
    <row r="107" spans="1:13" x14ac:dyDescent="0.25">
      <c r="A107" s="276">
        <v>101</v>
      </c>
      <c r="B107" s="206"/>
      <c r="C107" s="281"/>
      <c r="D107" s="281"/>
      <c r="E107" s="284" t="s">
        <v>51</v>
      </c>
      <c r="F107" s="166" t="s">
        <v>440</v>
      </c>
      <c r="G107" s="166">
        <v>482</v>
      </c>
      <c r="H107" s="206"/>
      <c r="I107" s="275">
        <v>0</v>
      </c>
      <c r="J107" s="275">
        <v>0</v>
      </c>
      <c r="K107" s="166"/>
      <c r="L107" s="276">
        <v>101</v>
      </c>
    </row>
    <row r="108" spans="1:13" x14ac:dyDescent="0.25">
      <c r="A108" s="276">
        <v>102</v>
      </c>
      <c r="B108" s="206"/>
      <c r="C108" s="281"/>
      <c r="D108" s="281"/>
      <c r="E108" s="284" t="e">
        <f>SUM(D108*100/C108)</f>
        <v>#DIV/0!</v>
      </c>
      <c r="F108" s="166" t="s">
        <v>446</v>
      </c>
      <c r="G108" s="166">
        <v>483</v>
      </c>
      <c r="H108" s="206"/>
      <c r="I108" s="275">
        <v>0</v>
      </c>
      <c r="J108" s="275">
        <v>0</v>
      </c>
      <c r="K108" s="284" t="e">
        <f>SUM(J108*100/I108)</f>
        <v>#DIV/0!</v>
      </c>
      <c r="L108" s="276">
        <v>102</v>
      </c>
    </row>
    <row r="109" spans="1:13" x14ac:dyDescent="0.25">
      <c r="A109" s="276">
        <v>103</v>
      </c>
      <c r="B109" s="206"/>
      <c r="C109" s="301"/>
      <c r="D109" s="301"/>
      <c r="E109" s="284" t="e">
        <f>SUM(D109*100/C109)</f>
        <v>#DIV/0!</v>
      </c>
      <c r="F109" s="166" t="s">
        <v>500</v>
      </c>
      <c r="G109" s="166">
        <v>484</v>
      </c>
      <c r="H109" s="206"/>
      <c r="I109" s="304"/>
      <c r="J109" s="304"/>
      <c r="K109" s="284" t="e">
        <f>SUM(J109*100/I109)</f>
        <v>#DIV/0!</v>
      </c>
      <c r="L109" s="276">
        <v>103</v>
      </c>
    </row>
    <row r="110" spans="1:13" x14ac:dyDescent="0.25">
      <c r="A110" s="276">
        <v>104</v>
      </c>
      <c r="B110" s="206"/>
      <c r="C110" s="280"/>
      <c r="D110" s="281"/>
      <c r="E110" s="206"/>
      <c r="F110" s="166" t="s">
        <v>447</v>
      </c>
      <c r="G110" s="166">
        <v>669</v>
      </c>
      <c r="H110" s="206"/>
      <c r="I110" s="280"/>
      <c r="J110" s="281"/>
      <c r="K110" s="206"/>
      <c r="L110" s="276">
        <v>104</v>
      </c>
    </row>
    <row r="111" spans="1:13" x14ac:dyDescent="0.25">
      <c r="A111" s="276">
        <v>105</v>
      </c>
      <c r="B111" s="206"/>
      <c r="C111" s="282">
        <f>SUM(C106:C110)</f>
        <v>0</v>
      </c>
      <c r="D111" s="282">
        <f>SUM(D106:D110)</f>
        <v>0</v>
      </c>
      <c r="E111" s="273" t="e">
        <f>SUM(D111*100/C111)</f>
        <v>#DIV/0!</v>
      </c>
      <c r="F111" s="166" t="s">
        <v>448</v>
      </c>
      <c r="G111" s="166"/>
      <c r="H111" s="206"/>
      <c r="I111" s="282">
        <f>SUM(I106:I110)</f>
        <v>0</v>
      </c>
      <c r="J111" s="282">
        <f>SUM(J106:J110)</f>
        <v>0</v>
      </c>
      <c r="K111" s="273" t="e">
        <f>SUM(J111*100/I111)</f>
        <v>#DIV/0!</v>
      </c>
      <c r="L111" s="276">
        <v>105</v>
      </c>
    </row>
    <row r="112" spans="1:13" x14ac:dyDescent="0.25">
      <c r="A112" s="276">
        <v>106</v>
      </c>
      <c r="B112" s="206"/>
      <c r="C112" s="301"/>
      <c r="D112" s="301"/>
      <c r="E112" s="273" t="e">
        <f>SUM(D112*100/C112)</f>
        <v>#DIV/0!</v>
      </c>
      <c r="F112" s="166" t="s">
        <v>499</v>
      </c>
      <c r="G112" s="166">
        <v>499</v>
      </c>
      <c r="H112" s="206"/>
      <c r="I112" s="304"/>
      <c r="J112" s="304"/>
      <c r="K112" s="273" t="e">
        <f>SUM(J112*100/I112)</f>
        <v>#DIV/0!</v>
      </c>
      <c r="L112" s="276">
        <v>106</v>
      </c>
    </row>
    <row r="113" spans="1:12" x14ac:dyDescent="0.25">
      <c r="A113" s="276">
        <v>107</v>
      </c>
      <c r="B113" s="218"/>
      <c r="C113" s="282">
        <f>+C96+C105+C111+C112</f>
        <v>0</v>
      </c>
      <c r="D113" s="282">
        <f>+D96+D105+D111+D112</f>
        <v>0</v>
      </c>
      <c r="E113" s="273" t="e">
        <f>SUM(D113*100/C113)</f>
        <v>#DIV/0!</v>
      </c>
      <c r="F113" s="218" t="s">
        <v>449</v>
      </c>
      <c r="G113" s="218"/>
      <c r="H113" s="218"/>
      <c r="I113" s="282">
        <f>+I96+I105+I111+I112</f>
        <v>0</v>
      </c>
      <c r="J113" s="282">
        <f>+J96+J105+J111+J112</f>
        <v>0</v>
      </c>
      <c r="K113" s="273" t="e">
        <f>SUM(J113*100/I113)</f>
        <v>#DIV/0!</v>
      </c>
      <c r="L113" s="276">
        <v>107</v>
      </c>
    </row>
    <row r="114" spans="1:12" x14ac:dyDescent="0.25">
      <c r="A114" s="276">
        <v>108</v>
      </c>
      <c r="B114" s="206"/>
      <c r="C114" s="282">
        <f>C65+C77+C85+C113</f>
        <v>0</v>
      </c>
      <c r="D114" s="282">
        <f>D65+D77+D85+D113</f>
        <v>0</v>
      </c>
      <c r="E114" s="273" t="e">
        <f>SUM(D114*100/C114)</f>
        <v>#DIV/0!</v>
      </c>
      <c r="F114" s="218" t="s">
        <v>450</v>
      </c>
      <c r="G114" s="218"/>
      <c r="H114" s="206"/>
      <c r="I114" s="282">
        <f>I65+I77+I85+I113</f>
        <v>0</v>
      </c>
      <c r="J114" s="282">
        <f>J65+J77+J85+J113</f>
        <v>0</v>
      </c>
      <c r="K114" s="273" t="e">
        <f>SUM(J114*100/I114)</f>
        <v>#DIV/0!</v>
      </c>
      <c r="L114" s="276">
        <v>108</v>
      </c>
    </row>
    <row r="115" spans="1:12" x14ac:dyDescent="0.25">
      <c r="A115" s="285"/>
      <c r="B115" s="248"/>
      <c r="C115" s="248"/>
      <c r="D115" s="248"/>
      <c r="E115" s="248"/>
      <c r="F115" s="248"/>
      <c r="G115" s="248"/>
      <c r="H115" s="248"/>
      <c r="I115" s="248"/>
      <c r="J115" s="248"/>
      <c r="K115" s="248"/>
      <c r="L115" s="285"/>
    </row>
    <row r="116" spans="1:12" x14ac:dyDescent="0.25">
      <c r="A116" s="285"/>
      <c r="B116" s="248"/>
      <c r="C116" s="248"/>
      <c r="D116" s="248"/>
      <c r="E116" s="248"/>
      <c r="F116" s="248"/>
      <c r="G116" s="248"/>
      <c r="H116" s="248"/>
      <c r="I116" s="248"/>
      <c r="J116" s="248"/>
      <c r="K116" s="248"/>
      <c r="L116" s="285"/>
    </row>
    <row r="117" spans="1:12" x14ac:dyDescent="0.25">
      <c r="A117" s="285"/>
      <c r="B117" s="248"/>
      <c r="C117" s="248"/>
      <c r="D117" s="248"/>
      <c r="E117" s="248"/>
      <c r="F117" s="248"/>
      <c r="G117" s="248"/>
      <c r="H117" s="248"/>
      <c r="I117" s="248"/>
      <c r="J117" s="248"/>
      <c r="K117" s="248"/>
      <c r="L117" s="285"/>
    </row>
    <row r="118" spans="1:12" x14ac:dyDescent="0.25">
      <c r="A118" s="285"/>
      <c r="B118" s="248"/>
      <c r="C118" s="248"/>
      <c r="D118" s="248"/>
      <c r="E118" s="248"/>
      <c r="F118" s="248"/>
      <c r="G118" s="248"/>
      <c r="H118" s="248"/>
      <c r="I118" s="248"/>
      <c r="J118" s="248"/>
      <c r="K118" s="248"/>
      <c r="L118" s="285"/>
    </row>
    <row r="119" spans="1:12" x14ac:dyDescent="0.25">
      <c r="A119" s="285"/>
      <c r="B119" s="248"/>
      <c r="C119" s="248"/>
      <c r="D119" s="248"/>
      <c r="E119" s="248"/>
      <c r="F119" s="248"/>
      <c r="G119" s="248"/>
      <c r="H119" s="248"/>
      <c r="I119" s="248"/>
      <c r="J119" s="248"/>
      <c r="K119" s="108"/>
      <c r="L119" s="285"/>
    </row>
    <row r="120" spans="1:12" x14ac:dyDescent="0.25">
      <c r="A120" s="285"/>
      <c r="B120" s="248"/>
      <c r="C120" s="248"/>
      <c r="D120" s="248"/>
      <c r="E120" s="248"/>
      <c r="F120" s="248"/>
      <c r="G120" s="248"/>
      <c r="H120" s="248"/>
      <c r="I120" s="248"/>
      <c r="J120" s="248"/>
      <c r="K120" s="298"/>
      <c r="L120" s="285"/>
    </row>
    <row r="121" spans="1:12" x14ac:dyDescent="0.25">
      <c r="A121" s="285"/>
      <c r="B121" s="248"/>
      <c r="C121" s="248"/>
      <c r="D121" s="248"/>
      <c r="E121" s="248"/>
      <c r="F121" s="248"/>
      <c r="G121" s="248"/>
      <c r="H121" s="248"/>
      <c r="I121" s="248"/>
      <c r="J121" s="248"/>
      <c r="K121" s="248"/>
      <c r="L121" s="285"/>
    </row>
    <row r="122" spans="1:12" x14ac:dyDescent="0.25">
      <c r="A122" s="285"/>
      <c r="B122" s="248"/>
      <c r="C122" s="248"/>
      <c r="D122" s="248"/>
      <c r="E122" s="248"/>
      <c r="F122" s="248"/>
      <c r="G122" s="248"/>
      <c r="H122" s="248"/>
      <c r="I122" s="248"/>
      <c r="J122" s="248"/>
      <c r="K122" s="299"/>
      <c r="L122" s="285"/>
    </row>
    <row r="123" spans="1:12" x14ac:dyDescent="0.25">
      <c r="A123" s="285"/>
      <c r="B123" s="248"/>
      <c r="C123" s="248"/>
      <c r="D123" s="248"/>
      <c r="E123" s="248"/>
      <c r="F123" s="248"/>
      <c r="G123" s="248"/>
      <c r="H123" s="248"/>
      <c r="I123" s="248"/>
      <c r="J123" s="248"/>
      <c r="K123" s="248"/>
      <c r="L123" s="285"/>
    </row>
    <row r="124" spans="1:12" x14ac:dyDescent="0.25">
      <c r="A124" s="285"/>
      <c r="B124" s="248"/>
      <c r="C124" s="248"/>
      <c r="D124" s="248"/>
      <c r="E124" s="248"/>
      <c r="F124" s="248"/>
      <c r="G124" s="248"/>
      <c r="H124" s="248"/>
      <c r="I124" s="248"/>
      <c r="J124" s="248"/>
      <c r="K124" s="248"/>
      <c r="L124" s="285"/>
    </row>
    <row r="125" spans="1:12" x14ac:dyDescent="0.25">
      <c r="A125" s="285"/>
      <c r="B125" s="248"/>
      <c r="C125" s="248"/>
      <c r="D125" s="248"/>
      <c r="E125" s="248"/>
      <c r="F125" s="248"/>
      <c r="G125" s="248"/>
      <c r="H125" s="248"/>
      <c r="I125" s="248"/>
      <c r="J125" s="248"/>
      <c r="K125" s="248"/>
      <c r="L125" s="285"/>
    </row>
    <row r="126" spans="1:12" x14ac:dyDescent="0.25">
      <c r="A126" s="248"/>
      <c r="B126" s="248"/>
      <c r="C126" s="248"/>
      <c r="D126" s="248"/>
      <c r="E126" s="248"/>
      <c r="F126" s="248"/>
      <c r="G126" s="248"/>
      <c r="H126" s="248"/>
      <c r="I126" s="248"/>
      <c r="J126" s="248"/>
      <c r="K126" s="248"/>
      <c r="L126" s="285"/>
    </row>
    <row r="127" spans="1:12" x14ac:dyDescent="0.25">
      <c r="A127" s="248"/>
      <c r="B127" s="248"/>
      <c r="C127" s="248"/>
      <c r="D127" s="248"/>
      <c r="E127" s="248"/>
      <c r="F127" s="248"/>
      <c r="G127" s="248"/>
      <c r="H127" s="248"/>
      <c r="I127" s="248"/>
      <c r="J127" s="248"/>
      <c r="K127" s="248"/>
      <c r="L127" s="285"/>
    </row>
    <row r="128" spans="1:12" x14ac:dyDescent="0.25">
      <c r="A128" s="248"/>
      <c r="B128" s="248"/>
      <c r="C128" s="248"/>
      <c r="D128" s="248"/>
      <c r="E128" s="248"/>
      <c r="F128" s="248"/>
      <c r="G128" s="248"/>
      <c r="H128" s="248"/>
      <c r="I128" s="248"/>
      <c r="J128" s="248"/>
      <c r="K128" s="248"/>
      <c r="L128" s="285"/>
    </row>
    <row r="129" spans="1:12" x14ac:dyDescent="0.25">
      <c r="A129" s="248"/>
      <c r="B129" s="248"/>
      <c r="C129" s="248"/>
      <c r="D129" s="248"/>
      <c r="E129" s="248"/>
      <c r="F129" s="248"/>
      <c r="G129" s="248"/>
      <c r="H129" s="248"/>
      <c r="I129" s="248"/>
      <c r="J129" s="248"/>
      <c r="K129" s="248"/>
      <c r="L129" s="285"/>
    </row>
    <row r="130" spans="1:12" x14ac:dyDescent="0.25">
      <c r="A130" s="248"/>
      <c r="B130" s="248"/>
      <c r="C130" s="248"/>
      <c r="D130" s="248"/>
      <c r="E130" s="248"/>
      <c r="F130" s="248"/>
      <c r="G130" s="248"/>
      <c r="H130" s="248"/>
      <c r="I130" s="248"/>
      <c r="J130" s="248"/>
      <c r="K130" s="248"/>
      <c r="L130" s="285"/>
    </row>
    <row r="131" spans="1:12" x14ac:dyDescent="0.25">
      <c r="A131" s="248"/>
      <c r="B131" s="248"/>
      <c r="C131" s="248"/>
      <c r="D131" s="248"/>
      <c r="E131" s="248"/>
      <c r="F131" s="248"/>
      <c r="G131" s="248"/>
      <c r="H131" s="248"/>
      <c r="I131" s="248"/>
      <c r="J131" s="248"/>
      <c r="K131" s="248"/>
      <c r="L131" s="285"/>
    </row>
    <row r="132" spans="1:12" x14ac:dyDescent="0.25">
      <c r="A132" s="248"/>
      <c r="B132" s="248"/>
      <c r="C132" s="248"/>
      <c r="D132" s="248"/>
      <c r="E132" s="248"/>
      <c r="F132" s="248"/>
      <c r="G132" s="248"/>
      <c r="H132" s="248"/>
      <c r="I132" s="248"/>
      <c r="J132" s="248"/>
      <c r="K132" s="248"/>
      <c r="L132" s="285"/>
    </row>
    <row r="133" spans="1:12" x14ac:dyDescent="0.25">
      <c r="A133" s="248"/>
      <c r="B133" s="248"/>
      <c r="C133" s="248"/>
      <c r="D133" s="248"/>
      <c r="E133" s="248"/>
      <c r="F133" s="248"/>
      <c r="G133" s="248"/>
      <c r="H133" s="248"/>
      <c r="I133" s="248"/>
      <c r="J133" s="248"/>
      <c r="K133" s="248"/>
      <c r="L133" s="285"/>
    </row>
    <row r="134" spans="1:12" x14ac:dyDescent="0.25">
      <c r="A134" s="248"/>
      <c r="B134" s="248"/>
      <c r="C134" s="248"/>
      <c r="D134" s="248"/>
      <c r="E134" s="248"/>
      <c r="F134" s="248"/>
      <c r="G134" s="248"/>
      <c r="H134" s="248"/>
      <c r="I134" s="248"/>
      <c r="J134" s="248"/>
      <c r="K134" s="248"/>
      <c r="L134" s="285"/>
    </row>
    <row r="135" spans="1:12" x14ac:dyDescent="0.25">
      <c r="A135" s="248"/>
      <c r="B135" s="248"/>
      <c r="C135" s="248"/>
      <c r="D135" s="248"/>
      <c r="E135" s="248"/>
      <c r="F135" s="248"/>
      <c r="G135" s="248"/>
      <c r="H135" s="248"/>
      <c r="I135" s="248"/>
      <c r="J135" s="248"/>
      <c r="K135" s="248"/>
      <c r="L135" s="285"/>
    </row>
    <row r="136" spans="1:12" x14ac:dyDescent="0.25">
      <c r="A136" s="248"/>
      <c r="B136" s="248"/>
      <c r="C136" s="248"/>
      <c r="D136" s="248"/>
      <c r="E136" s="248"/>
      <c r="F136" s="248"/>
      <c r="G136" s="248"/>
      <c r="H136" s="248"/>
      <c r="I136" s="248"/>
      <c r="J136" s="248"/>
      <c r="K136" s="248"/>
      <c r="L136" s="285"/>
    </row>
    <row r="137" spans="1:12" x14ac:dyDescent="0.25">
      <c r="A137" s="248"/>
      <c r="B137" s="248"/>
      <c r="C137" s="248"/>
      <c r="D137" s="248"/>
      <c r="E137" s="248"/>
      <c r="F137" s="248"/>
      <c r="G137" s="248"/>
      <c r="H137" s="248"/>
      <c r="I137" s="248"/>
      <c r="J137" s="248"/>
      <c r="K137" s="248"/>
      <c r="L137" s="285"/>
    </row>
    <row r="138" spans="1:12" x14ac:dyDescent="0.25">
      <c r="A138" s="248"/>
      <c r="B138" s="248"/>
      <c r="C138" s="248"/>
      <c r="D138" s="248"/>
      <c r="E138" s="248"/>
      <c r="F138" s="248"/>
      <c r="G138" s="248"/>
      <c r="H138" s="248"/>
      <c r="I138" s="248"/>
      <c r="J138" s="248"/>
      <c r="K138" s="248"/>
      <c r="L138" s="285"/>
    </row>
    <row r="139" spans="1:12" x14ac:dyDescent="0.25">
      <c r="A139" s="248"/>
      <c r="B139" s="248"/>
      <c r="C139" s="248"/>
      <c r="D139" s="248"/>
      <c r="E139" s="248"/>
      <c r="F139" s="248"/>
      <c r="G139" s="248"/>
      <c r="H139" s="248"/>
      <c r="I139" s="248"/>
      <c r="J139" s="248"/>
      <c r="K139" s="248"/>
      <c r="L139" s="285"/>
    </row>
    <row r="140" spans="1:12" x14ac:dyDescent="0.25">
      <c r="A140" s="248"/>
      <c r="B140" s="248"/>
      <c r="C140" s="248"/>
      <c r="D140" s="248"/>
      <c r="E140" s="248"/>
      <c r="F140" s="248"/>
      <c r="G140" s="248"/>
      <c r="H140" s="248"/>
      <c r="I140" s="248"/>
      <c r="J140" s="248"/>
      <c r="K140" s="248"/>
      <c r="L140" s="285"/>
    </row>
    <row r="141" spans="1:12" x14ac:dyDescent="0.25">
      <c r="A141" s="248"/>
      <c r="B141" s="248"/>
      <c r="C141" s="248"/>
      <c r="D141" s="248"/>
      <c r="E141" s="248"/>
      <c r="F141" s="248"/>
      <c r="G141" s="248"/>
      <c r="H141" s="248"/>
      <c r="I141" s="248"/>
      <c r="J141" s="248"/>
      <c r="K141" s="248"/>
      <c r="L141" s="285"/>
    </row>
    <row r="142" spans="1:12" x14ac:dyDescent="0.25">
      <c r="A142" s="248"/>
      <c r="B142" s="248"/>
      <c r="C142" s="248"/>
      <c r="D142" s="248"/>
      <c r="E142" s="248"/>
      <c r="F142" s="248"/>
      <c r="G142" s="248"/>
      <c r="H142" s="248"/>
      <c r="I142" s="248"/>
      <c r="J142" s="248"/>
      <c r="K142" s="248"/>
      <c r="L142" s="285"/>
    </row>
    <row r="143" spans="1:12" x14ac:dyDescent="0.25">
      <c r="A143" s="248"/>
      <c r="B143" s="248"/>
      <c r="C143" s="248"/>
      <c r="D143" s="248"/>
      <c r="E143" s="248"/>
      <c r="F143" s="248"/>
      <c r="G143" s="248"/>
      <c r="H143" s="248"/>
      <c r="I143" s="248"/>
      <c r="J143" s="248"/>
      <c r="K143" s="248"/>
      <c r="L143" s="285"/>
    </row>
    <row r="144" spans="1:12" x14ac:dyDescent="0.25">
      <c r="A144" s="248"/>
      <c r="B144" s="248"/>
      <c r="C144" s="248"/>
      <c r="D144" s="248"/>
      <c r="E144" s="248"/>
      <c r="F144" s="248"/>
      <c r="G144" s="248"/>
      <c r="H144" s="248"/>
      <c r="I144" s="248"/>
      <c r="J144" s="248"/>
      <c r="K144" s="248"/>
      <c r="L144" s="285"/>
    </row>
    <row r="145" spans="1:12" x14ac:dyDescent="0.25">
      <c r="A145" s="248"/>
      <c r="B145" s="248"/>
      <c r="C145" s="248"/>
      <c r="D145" s="248"/>
      <c r="E145" s="248"/>
      <c r="F145" s="248"/>
      <c r="G145" s="248"/>
      <c r="H145" s="248"/>
      <c r="I145" s="248"/>
      <c r="J145" s="248"/>
      <c r="K145" s="248"/>
      <c r="L145" s="285"/>
    </row>
    <row r="146" spans="1:12" x14ac:dyDescent="0.25">
      <c r="A146" s="248"/>
      <c r="B146" s="248"/>
      <c r="C146" s="248"/>
      <c r="D146" s="248"/>
      <c r="E146" s="248"/>
      <c r="F146" s="248"/>
      <c r="G146" s="248"/>
      <c r="H146" s="248"/>
      <c r="I146" s="248"/>
      <c r="J146" s="248"/>
      <c r="K146" s="248"/>
      <c r="L146" s="285"/>
    </row>
    <row r="147" spans="1:12" x14ac:dyDescent="0.25">
      <c r="A147" s="248"/>
      <c r="B147" s="248"/>
      <c r="C147" s="248"/>
      <c r="D147" s="248"/>
      <c r="E147" s="248"/>
      <c r="F147" s="248"/>
      <c r="G147" s="248"/>
      <c r="H147" s="248"/>
      <c r="I147" s="248"/>
      <c r="J147" s="248"/>
      <c r="K147" s="248"/>
      <c r="L147" s="285"/>
    </row>
    <row r="148" spans="1:12" x14ac:dyDescent="0.25">
      <c r="A148" s="248"/>
      <c r="B148" s="248"/>
      <c r="C148" s="248"/>
      <c r="D148" s="248"/>
      <c r="E148" s="248"/>
      <c r="F148" s="248"/>
      <c r="G148" s="248"/>
      <c r="H148" s="248"/>
      <c r="I148" s="248"/>
      <c r="J148" s="248"/>
      <c r="K148" s="248"/>
      <c r="L148" s="285"/>
    </row>
    <row r="149" spans="1:12" x14ac:dyDescent="0.25">
      <c r="A149" s="248"/>
      <c r="B149" s="248"/>
      <c r="C149" s="248"/>
      <c r="D149" s="248"/>
      <c r="E149" s="248"/>
      <c r="F149" s="248"/>
      <c r="G149" s="248"/>
      <c r="H149" s="248"/>
      <c r="I149" s="248"/>
      <c r="J149" s="248"/>
      <c r="K149" s="248"/>
      <c r="L149" s="285"/>
    </row>
    <row r="150" spans="1:12" x14ac:dyDescent="0.25">
      <c r="A150" s="248"/>
      <c r="B150" s="248"/>
      <c r="C150" s="248"/>
      <c r="D150" s="248"/>
      <c r="E150" s="248"/>
      <c r="F150" s="248"/>
      <c r="G150" s="248"/>
      <c r="H150" s="248"/>
      <c r="I150" s="248"/>
      <c r="J150" s="248"/>
      <c r="K150" s="248"/>
      <c r="L150" s="285"/>
    </row>
    <row r="151" spans="1:12" x14ac:dyDescent="0.25">
      <c r="A151" s="248"/>
      <c r="B151" s="248"/>
      <c r="C151" s="248"/>
      <c r="D151" s="248"/>
      <c r="E151" s="248"/>
      <c r="F151" s="248"/>
      <c r="G151" s="248"/>
      <c r="H151" s="248"/>
      <c r="I151" s="248"/>
      <c r="J151" s="248"/>
      <c r="K151" s="248"/>
      <c r="L151" s="285"/>
    </row>
    <row r="152" spans="1:12" x14ac:dyDescent="0.25">
      <c r="A152" s="248"/>
      <c r="B152" s="248"/>
      <c r="C152" s="248"/>
      <c r="D152" s="248"/>
      <c r="E152" s="248"/>
      <c r="F152" s="248"/>
      <c r="G152" s="248"/>
      <c r="H152" s="248"/>
      <c r="I152" s="248"/>
      <c r="J152" s="248"/>
      <c r="K152" s="248"/>
      <c r="L152" s="285"/>
    </row>
    <row r="153" spans="1:12" x14ac:dyDescent="0.25">
      <c r="A153" s="248"/>
      <c r="B153" s="248"/>
      <c r="C153" s="248"/>
      <c r="D153" s="248"/>
      <c r="E153" s="248"/>
      <c r="F153" s="248"/>
      <c r="G153" s="248"/>
      <c r="H153" s="248"/>
      <c r="I153" s="248"/>
      <c r="J153" s="248"/>
      <c r="K153" s="248"/>
      <c r="L153" s="285"/>
    </row>
  </sheetData>
  <protectedRanges>
    <protectedRange sqref="I47:K47" name="Rango1"/>
  </protectedRanges>
  <mergeCells count="11">
    <mergeCell ref="J5:J6"/>
    <mergeCell ref="C2:D2"/>
    <mergeCell ref="I2:J2"/>
    <mergeCell ref="B4:E4"/>
    <mergeCell ref="H4:K4"/>
    <mergeCell ref="I5:I6"/>
    <mergeCell ref="A5:A6"/>
    <mergeCell ref="B5:B6"/>
    <mergeCell ref="C5:C6"/>
    <mergeCell ref="D5:D6"/>
    <mergeCell ref="H5:H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PAGINA 1</vt:lpstr>
      <vt:lpstr>PAGINA 2 Y 3</vt:lpstr>
      <vt:lpstr>PAGINA 4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Gutierrez</dc:creator>
  <cp:lastModifiedBy>Wayssen</cp:lastModifiedBy>
  <dcterms:created xsi:type="dcterms:W3CDTF">2018-09-10T03:51:34Z</dcterms:created>
  <dcterms:modified xsi:type="dcterms:W3CDTF">2018-12-19T18:49:48Z</dcterms:modified>
</cp:coreProperties>
</file>