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yssen\Desktop\"/>
    </mc:Choice>
  </mc:AlternateContent>
  <bookViews>
    <workbookView xWindow="0" yWindow="0" windowWidth="20490" windowHeight="7155"/>
  </bookViews>
  <sheets>
    <sheet name="UNI" sheetId="7" r:id="rId1"/>
    <sheet name="PED" sheetId="2" r:id="rId2"/>
    <sheet name="CUA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3" l="1"/>
  <c r="D30" i="3"/>
  <c r="D29" i="3"/>
  <c r="D28" i="3"/>
  <c r="D27" i="3"/>
  <c r="D26" i="3"/>
  <c r="D31" i="2"/>
  <c r="D30" i="2"/>
  <c r="D29" i="2"/>
  <c r="D28" i="2"/>
  <c r="D27" i="2"/>
  <c r="D26" i="2"/>
  <c r="D31" i="7" l="1"/>
  <c r="D30" i="7"/>
  <c r="D29" i="7"/>
  <c r="D28" i="7"/>
  <c r="D27" i="7"/>
  <c r="D26" i="7"/>
  <c r="H31" i="7" l="1"/>
  <c r="H30" i="7"/>
  <c r="H29" i="7"/>
  <c r="H28" i="7"/>
  <c r="H27" i="7"/>
  <c r="H31" i="2"/>
  <c r="H30" i="2"/>
  <c r="H29" i="2"/>
  <c r="H28" i="2"/>
  <c r="H27" i="2"/>
  <c r="H26" i="2"/>
  <c r="H26" i="3"/>
  <c r="H31" i="3"/>
  <c r="H30" i="3"/>
  <c r="H29" i="3"/>
  <c r="H28" i="3"/>
  <c r="H27" i="3"/>
  <c r="H26" i="7" l="1"/>
  <c r="I19" i="7" l="1"/>
  <c r="I39" i="7" l="1"/>
  <c r="I39" i="2"/>
  <c r="I39" i="3"/>
  <c r="E39" i="2" l="1"/>
  <c r="E39" i="3"/>
  <c r="E39" i="7" l="1"/>
  <c r="H48" i="3" l="1"/>
  <c r="H47" i="3"/>
  <c r="H44" i="3"/>
  <c r="H43" i="3"/>
  <c r="H37" i="3"/>
  <c r="H36" i="3"/>
  <c r="H35" i="3"/>
  <c r="H34" i="3"/>
  <c r="H23" i="3"/>
  <c r="H22" i="3"/>
  <c r="H21" i="3"/>
  <c r="H20" i="3"/>
  <c r="H19" i="3"/>
  <c r="H18" i="3"/>
  <c r="I40" i="2"/>
  <c r="H48" i="2"/>
  <c r="H47" i="2"/>
  <c r="H44" i="2"/>
  <c r="H43" i="2"/>
  <c r="H37" i="2"/>
  <c r="H36" i="2"/>
  <c r="H35" i="2"/>
  <c r="H34" i="2"/>
  <c r="H19" i="2"/>
  <c r="H20" i="2"/>
  <c r="H21" i="2"/>
  <c r="H22" i="2"/>
  <c r="H23" i="2"/>
  <c r="H18" i="2"/>
  <c r="H22" i="7"/>
  <c r="S24" i="2"/>
  <c r="H18" i="7" l="1"/>
  <c r="S19" i="7"/>
  <c r="H48" i="7"/>
  <c r="H47" i="7"/>
  <c r="I49" i="7" s="1"/>
  <c r="H43" i="7"/>
  <c r="I45" i="7" s="1"/>
  <c r="H44" i="7"/>
  <c r="H37" i="7"/>
  <c r="H36" i="7"/>
  <c r="H35" i="7"/>
  <c r="H34" i="7"/>
  <c r="I38" i="7" s="1"/>
  <c r="I40" i="7" s="1"/>
  <c r="H23" i="7"/>
  <c r="H21" i="7"/>
  <c r="H20" i="7"/>
  <c r="H19" i="7"/>
  <c r="I24" i="7" s="1"/>
  <c r="K36" i="7" s="1"/>
  <c r="D63" i="7"/>
  <c r="D75" i="7" s="1"/>
  <c r="E49" i="7"/>
  <c r="E45" i="7"/>
  <c r="E38" i="7"/>
  <c r="E40" i="7" s="1"/>
  <c r="E32" i="7"/>
  <c r="S24" i="7"/>
  <c r="I18" i="7" s="1"/>
  <c r="J18" i="7" s="1"/>
  <c r="E24" i="7"/>
  <c r="G48" i="7" s="1"/>
  <c r="N37" i="7"/>
  <c r="E19" i="7"/>
  <c r="E27" i="7" s="1"/>
  <c r="F27" i="7" s="1"/>
  <c r="E18" i="7"/>
  <c r="E26" i="7" s="1"/>
  <c r="F26" i="7" s="1"/>
  <c r="I32" i="7" l="1"/>
  <c r="I41" i="7" s="1"/>
  <c r="J19" i="7"/>
  <c r="E41" i="7"/>
  <c r="E46" i="7" s="1"/>
  <c r="I27" i="7"/>
  <c r="J27" i="7" s="1"/>
  <c r="M37" i="7"/>
  <c r="I35" i="7"/>
  <c r="J35" i="7" s="1"/>
  <c r="N39" i="7"/>
  <c r="G30" i="7"/>
  <c r="G23" i="7"/>
  <c r="G41" i="7"/>
  <c r="G18" i="7"/>
  <c r="G26" i="7"/>
  <c r="G49" i="7"/>
  <c r="G37" i="7"/>
  <c r="G27" i="7"/>
  <c r="G39" i="7"/>
  <c r="G35" i="7"/>
  <c r="G51" i="7"/>
  <c r="E35" i="7"/>
  <c r="F35" i="7" s="1"/>
  <c r="E34" i="7"/>
  <c r="F34" i="7" s="1"/>
  <c r="F18" i="7"/>
  <c r="K23" i="7"/>
  <c r="K30" i="7"/>
  <c r="K52" i="7"/>
  <c r="K19" i="7"/>
  <c r="K51" i="7"/>
  <c r="K20" i="7"/>
  <c r="K22" i="7"/>
  <c r="K32" i="7"/>
  <c r="K45" i="7"/>
  <c r="K27" i="7"/>
  <c r="K49" i="7"/>
  <c r="K31" i="7"/>
  <c r="K37" i="7"/>
  <c r="K18" i="7"/>
  <c r="K48" i="7"/>
  <c r="M39" i="7"/>
  <c r="K40" i="7"/>
  <c r="Q37" i="7"/>
  <c r="R37" i="7" s="1"/>
  <c r="Q29" i="7"/>
  <c r="I26" i="7"/>
  <c r="J26" i="7" s="1"/>
  <c r="G31" i="7"/>
  <c r="D71" i="7"/>
  <c r="G24" i="7"/>
  <c r="D72" i="7"/>
  <c r="F19" i="7"/>
  <c r="G21" i="7"/>
  <c r="K26" i="7"/>
  <c r="K28" i="7"/>
  <c r="I34" i="7"/>
  <c r="J34" i="7" s="1"/>
  <c r="K35" i="7"/>
  <c r="G47" i="7"/>
  <c r="D73" i="7"/>
  <c r="G19" i="7"/>
  <c r="K21" i="7"/>
  <c r="K24" i="7"/>
  <c r="G29" i="7"/>
  <c r="G32" i="7"/>
  <c r="G36" i="7"/>
  <c r="G40" i="7"/>
  <c r="G45" i="7"/>
  <c r="K47" i="7"/>
  <c r="D74" i="7"/>
  <c r="K38" i="7"/>
  <c r="D70" i="7"/>
  <c r="G20" i="7"/>
  <c r="G52" i="7"/>
  <c r="G28" i="7"/>
  <c r="G34" i="7"/>
  <c r="G22" i="7"/>
  <c r="K29" i="7"/>
  <c r="K34" i="7"/>
  <c r="G38" i="7"/>
  <c r="D72" i="3"/>
  <c r="Q32" i="7" l="1"/>
  <c r="I46" i="7"/>
  <c r="K41" i="7"/>
  <c r="E50" i="7"/>
  <c r="G46" i="7"/>
  <c r="S24" i="3"/>
  <c r="I18" i="3" s="1"/>
  <c r="J18" i="3" s="1"/>
  <c r="S19" i="3"/>
  <c r="Q37" i="3"/>
  <c r="R37" i="3" s="1"/>
  <c r="Q32" i="3"/>
  <c r="Q29" i="3"/>
  <c r="I49" i="3"/>
  <c r="I45" i="3"/>
  <c r="I38" i="3"/>
  <c r="I40" i="3" s="1"/>
  <c r="I32" i="3"/>
  <c r="I24" i="3"/>
  <c r="K37" i="3" s="1"/>
  <c r="D75" i="3"/>
  <c r="D71" i="3"/>
  <c r="D63" i="3"/>
  <c r="D74" i="3" s="1"/>
  <c r="E52" i="3"/>
  <c r="E49" i="3"/>
  <c r="E45" i="3"/>
  <c r="E38" i="3"/>
  <c r="E40" i="3" s="1"/>
  <c r="E32" i="3"/>
  <c r="E24" i="3"/>
  <c r="G38" i="3" s="1"/>
  <c r="E19" i="3"/>
  <c r="E35" i="3" s="1"/>
  <c r="F35" i="3" s="1"/>
  <c r="E18" i="3"/>
  <c r="F18" i="3" s="1"/>
  <c r="I18" i="2"/>
  <c r="J18" i="2" s="1"/>
  <c r="S19" i="2"/>
  <c r="D63" i="2"/>
  <c r="D72" i="2" s="1"/>
  <c r="I49" i="2"/>
  <c r="I45" i="2"/>
  <c r="I38" i="2"/>
  <c r="I32" i="2"/>
  <c r="I41" i="2" s="1"/>
  <c r="I24" i="2"/>
  <c r="K37" i="2" s="1"/>
  <c r="E52" i="2"/>
  <c r="E49" i="2"/>
  <c r="E45" i="2"/>
  <c r="E38" i="2"/>
  <c r="E40" i="2" s="1"/>
  <c r="E32" i="2"/>
  <c r="E24" i="2"/>
  <c r="G51" i="2" s="1"/>
  <c r="E19" i="2"/>
  <c r="I19" i="2" s="1"/>
  <c r="E18" i="2"/>
  <c r="E34" i="2" s="1"/>
  <c r="F34" i="2" s="1"/>
  <c r="K31" i="3" l="1"/>
  <c r="K52" i="3"/>
  <c r="K23" i="3"/>
  <c r="E41" i="3"/>
  <c r="E46" i="3" s="1"/>
  <c r="E50" i="3" s="1"/>
  <c r="E41" i="2"/>
  <c r="E46" i="2" s="1"/>
  <c r="E50" i="2" s="1"/>
  <c r="I46" i="2"/>
  <c r="I50" i="2" s="1"/>
  <c r="K40" i="2"/>
  <c r="K23" i="2"/>
  <c r="K19" i="2"/>
  <c r="K48" i="2"/>
  <c r="K31" i="2"/>
  <c r="G52" i="2"/>
  <c r="G40" i="2"/>
  <c r="G48" i="2"/>
  <c r="E53" i="7"/>
  <c r="G53" i="7" s="1"/>
  <c r="G50" i="7"/>
  <c r="I50" i="7"/>
  <c r="K46" i="7"/>
  <c r="G40" i="3"/>
  <c r="G52" i="3"/>
  <c r="G18" i="3"/>
  <c r="I41" i="3"/>
  <c r="K41" i="3" s="1"/>
  <c r="K47" i="3"/>
  <c r="K39" i="3"/>
  <c r="G48" i="3"/>
  <c r="G41" i="3"/>
  <c r="G39" i="3"/>
  <c r="K19" i="3"/>
  <c r="F19" i="3"/>
  <c r="G45" i="3"/>
  <c r="G49" i="3"/>
  <c r="D73" i="3"/>
  <c r="K18" i="3"/>
  <c r="K20" i="3"/>
  <c r="K27" i="3"/>
  <c r="K35" i="3"/>
  <c r="K49" i="3"/>
  <c r="K40" i="3"/>
  <c r="K48" i="3"/>
  <c r="G20" i="3"/>
  <c r="G47" i="3"/>
  <c r="G51" i="3"/>
  <c r="D70" i="3"/>
  <c r="I19" i="3"/>
  <c r="I27" i="3" s="1"/>
  <c r="J27" i="3" s="1"/>
  <c r="K22" i="3"/>
  <c r="K30" i="3"/>
  <c r="K38" i="3"/>
  <c r="K45" i="3"/>
  <c r="K51" i="3"/>
  <c r="I26" i="3"/>
  <c r="J26" i="3" s="1"/>
  <c r="I34" i="3"/>
  <c r="J34" i="3" s="1"/>
  <c r="K26" i="3"/>
  <c r="K28" i="3"/>
  <c r="K34" i="3"/>
  <c r="K36" i="3"/>
  <c r="K21" i="3"/>
  <c r="K24" i="3"/>
  <c r="K29" i="3"/>
  <c r="K32" i="3"/>
  <c r="G46" i="3"/>
  <c r="G26" i="3"/>
  <c r="G28" i="3"/>
  <c r="G34" i="3"/>
  <c r="G36" i="3"/>
  <c r="G21" i="3"/>
  <c r="G24" i="3"/>
  <c r="E27" i="3"/>
  <c r="F27" i="3" s="1"/>
  <c r="G29" i="3"/>
  <c r="G32" i="3"/>
  <c r="G37" i="3"/>
  <c r="G22" i="3"/>
  <c r="E26" i="3"/>
  <c r="F26" i="3" s="1"/>
  <c r="G30" i="3"/>
  <c r="E34" i="3"/>
  <c r="F34" i="3" s="1"/>
  <c r="G19" i="3"/>
  <c r="G23" i="3"/>
  <c r="G27" i="3"/>
  <c r="G31" i="3"/>
  <c r="G35" i="3"/>
  <c r="I35" i="2"/>
  <c r="J35" i="2" s="1"/>
  <c r="J19" i="2"/>
  <c r="G41" i="2"/>
  <c r="D73" i="2"/>
  <c r="F19" i="2"/>
  <c r="E35" i="2"/>
  <c r="F35" i="2" s="1"/>
  <c r="K49" i="2"/>
  <c r="D70" i="2"/>
  <c r="D74" i="2"/>
  <c r="G45" i="2"/>
  <c r="G49" i="2"/>
  <c r="K18" i="2"/>
  <c r="K20" i="2"/>
  <c r="K27" i="2"/>
  <c r="K35" i="2"/>
  <c r="K45" i="2"/>
  <c r="K51" i="2"/>
  <c r="D71" i="2"/>
  <c r="D75" i="2"/>
  <c r="E27" i="2"/>
  <c r="F27" i="2" s="1"/>
  <c r="G47" i="2"/>
  <c r="K22" i="2"/>
  <c r="K30" i="2"/>
  <c r="K38" i="2"/>
  <c r="K47" i="2"/>
  <c r="K52" i="2"/>
  <c r="K39" i="2"/>
  <c r="K46" i="2"/>
  <c r="K41" i="2"/>
  <c r="I26" i="2"/>
  <c r="J26" i="2" s="1"/>
  <c r="I34" i="2"/>
  <c r="J34" i="2" s="1"/>
  <c r="K26" i="2"/>
  <c r="K28" i="2"/>
  <c r="K34" i="2"/>
  <c r="K36" i="2"/>
  <c r="K21" i="2"/>
  <c r="K24" i="2"/>
  <c r="I27" i="2"/>
  <c r="J27" i="2" s="1"/>
  <c r="K29" i="2"/>
  <c r="K32" i="2"/>
  <c r="G46" i="2"/>
  <c r="F18" i="2"/>
  <c r="E26" i="2"/>
  <c r="F26" i="2" s="1"/>
  <c r="I46" i="3" l="1"/>
  <c r="I50" i="3" s="1"/>
  <c r="I53" i="7"/>
  <c r="K53" i="7" s="1"/>
  <c r="K50" i="7"/>
  <c r="I35" i="3"/>
  <c r="J35" i="3" s="1"/>
  <c r="J19" i="3"/>
  <c r="K46" i="3"/>
  <c r="E53" i="3"/>
  <c r="G53" i="3" s="1"/>
  <c r="G50" i="3"/>
  <c r="K50" i="2"/>
  <c r="I53" i="2"/>
  <c r="K53" i="2" s="1"/>
  <c r="E53" i="2"/>
  <c r="G53" i="2" s="1"/>
  <c r="G50" i="2"/>
  <c r="K50" i="3" l="1"/>
  <c r="I53" i="3"/>
  <c r="K53" i="3" s="1"/>
</calcChain>
</file>

<file path=xl/sharedStrings.xml><?xml version="1.0" encoding="utf-8"?>
<sst xmlns="http://schemas.openxmlformats.org/spreadsheetml/2006/main" count="376" uniqueCount="119">
  <si>
    <t>EXPRESAR CANTIDADES EN (miles de pesos)</t>
  </si>
  <si>
    <t>ANDRADE UNIVERSIDAD S.A. DE C.V.</t>
  </si>
  <si>
    <t>Luis Diaz Simon</t>
  </si>
  <si>
    <t>PUNTO DE EQUILIBRIO= COSTOS FIJOS/MARGEN DE CONTRIBUCION(UBRUTA/NO. DE UNIDADES)</t>
  </si>
  <si>
    <t xml:space="preserve">-VENTAS, COSTO DE VENTAS Y UTILIDAD BRUTA OTROS DEBE INCLUIR RUBROS TALES COMO: PARTICIPACION DE SMM EN PROMOCIONES, GESTORIAS, VERIFICACIONES, </t>
  </si>
  <si>
    <t>COMISIONES COBRADAS A BANCOS POR CREDITOS COLOCADOS, UDIS POR VENTA Y RENOVACION DE SEGUROS, VENTA DE EXTENSION DE GARANTIAS</t>
  </si>
  <si>
    <t>-EL RUBRO DE OTROS INGRESOS, SON TODOS AQUELLOS INGRESOS OBTENIDOS DISTINTOS DEL GIRO DEL NEGOCIO, COMO PUEDEN SER RENTAS, PRODUCTOS FINANCIEROS ETC</t>
  </si>
  <si>
    <t>EtiquetaNumeroDeUnidadesVendidas</t>
  </si>
  <si>
    <t>EtiquetaAutosNuevos</t>
  </si>
  <si>
    <t>EtiquetaAutosUsados</t>
  </si>
  <si>
    <t>EtiquetaNombreDelConcesionarioDosPuntos</t>
  </si>
  <si>
    <t>EtiquetaGerenteGeneralDosPuntos</t>
  </si>
  <si>
    <t>EtiquetaEstadoDePerdidasYGanancias</t>
  </si>
  <si>
    <t>EtiquetaPerUnit</t>
  </si>
  <si>
    <t>EtiquetaVentas</t>
  </si>
  <si>
    <t>EtiquetaTotal</t>
  </si>
  <si>
    <t>EtiquetaUtilidadBruta</t>
  </si>
  <si>
    <t>EtiquetaGastosDeVenta</t>
  </si>
  <si>
    <t>EtiquetaTotalGastosDeOperacion</t>
  </si>
  <si>
    <t>EtiquetaUtilidadDeOperacion</t>
  </si>
  <si>
    <t>EtiquetaCostoIntegralDeFinanciamiento</t>
  </si>
  <si>
    <t>EtiquetaUtilidadFinanciera</t>
  </si>
  <si>
    <t>EtiquetaOtrosIngresosYGastosNeto</t>
  </si>
  <si>
    <t>EtiquetaUtilidadAntesDeImpuestosYPTU</t>
  </si>
  <si>
    <t>EtiquetaPTU</t>
  </si>
  <si>
    <t>EtiquetaImpuestos</t>
  </si>
  <si>
    <t>EtiquetaUtilidadNeta</t>
  </si>
  <si>
    <t>EtiquetaMesDosPuntos</t>
  </si>
  <si>
    <t>EtiquetaAnioDosPuntos</t>
  </si>
  <si>
    <t>EtiquetaPorEmpleado</t>
  </si>
  <si>
    <t>EtiquetaNumeroDeEmpleados</t>
  </si>
  <si>
    <t>EtiquetaVentasAutosNvos</t>
  </si>
  <si>
    <t>EtiquetaVentasAutosUsados</t>
  </si>
  <si>
    <t>EtiquetaUtilBrutaAutosNvos</t>
  </si>
  <si>
    <t>EtiquetaUtilBrutaAutosUsados</t>
  </si>
  <si>
    <t>EtiquetaGastosDeVtaANvos</t>
  </si>
  <si>
    <t>EtiquetaGastosDeVtaAUsados</t>
  </si>
  <si>
    <t>EtiquetaResultadoAcumulado</t>
  </si>
  <si>
    <t>EtiquetaResultadoMensual</t>
  </si>
  <si>
    <t>EtiquetaAcumulado</t>
  </si>
  <si>
    <t>EtiquetaPorcentaje</t>
  </si>
  <si>
    <t>EtiquetaDeterminacionDelPuntoDeEqulibrio</t>
  </si>
  <si>
    <t>EtiquetaMensual</t>
  </si>
  <si>
    <t>EtiquetaCostosFijos</t>
  </si>
  <si>
    <t>EtiquetaMargenDeContribucion</t>
  </si>
  <si>
    <t>EtiquetaNumeroDeConcesionarioDosPuntos</t>
  </si>
  <si>
    <t>EtiquetaIgnisMensual</t>
  </si>
  <si>
    <t>EtiquetaSWIFTMensual</t>
  </si>
  <si>
    <t>EtiquetaSX4CrossoverMensual</t>
  </si>
  <si>
    <t>EtiquetaCiazMensual</t>
  </si>
  <si>
    <t>EtiquetaKIZASHIMensual</t>
  </si>
  <si>
    <t>EtiquetaNuevaVitaraMensual</t>
  </si>
  <si>
    <t>EtiquetaGV4x4Mensual</t>
  </si>
  <si>
    <t>EtiquetaTOTALMensual</t>
  </si>
  <si>
    <t>EtiquetaIgnisAcumulado</t>
  </si>
  <si>
    <t>EtiquetaSWIFTAcumulado</t>
  </si>
  <si>
    <t>EtiquetaSX4CrossoverAcumulado</t>
  </si>
  <si>
    <t>EtiquetaCiazAcumulado</t>
  </si>
  <si>
    <t>EtiquetaKIZASHIAcumulado</t>
  </si>
  <si>
    <t>EtiquetaNuevaVitaraAcumulado</t>
  </si>
  <si>
    <t>EtiquetaGV4x4Acumulado</t>
  </si>
  <si>
    <t>EtiquetaTOTALAcumulado</t>
  </si>
  <si>
    <t>EtiquetaSX4SedanAcumulado</t>
  </si>
  <si>
    <t>EtiquetaMensualVentasAutosNuevos</t>
  </si>
  <si>
    <t>EtiquetaMensualVentasAutosUsados</t>
  </si>
  <si>
    <t>EtiquetaMensualVentasRefacciones</t>
  </si>
  <si>
    <t>EtiquetaMensualVentasServicio</t>
  </si>
  <si>
    <t>EtiquetaMensualUtilidadBrutaAutosNuevos</t>
  </si>
  <si>
    <t>EtiquetaMensualUtilidadBrutaAutosUsados</t>
  </si>
  <si>
    <t>EtiquetaMensualUtilidadBrutaRefacciones</t>
  </si>
  <si>
    <t>EtiquetaMensualUtilidadBrutaServicio</t>
  </si>
  <si>
    <t>EtiquetaMensualGastosDeVentaAutosNuevos</t>
  </si>
  <si>
    <t>EtiquetaMensualGastosDeVentaAutosUsados</t>
  </si>
  <si>
    <t>EtiquetaMensualGastosDeVentaRefacciones</t>
  </si>
  <si>
    <t>EtiquetaMensualGastosDeVentaServicio</t>
  </si>
  <si>
    <t>EtiquetaMensualInteresesPlanPiso</t>
  </si>
  <si>
    <t>EtiquetaMensualInteresesPrestamosCortoYLargoPlazo</t>
  </si>
  <si>
    <t>EtiquetaMensualOtrosIngresos</t>
  </si>
  <si>
    <t>EtiquetaMensualOtrosGastos</t>
  </si>
  <si>
    <t>EtiquetaAcumuladoVentasAutosNuevos</t>
  </si>
  <si>
    <t>EtiquetaAcumuladoVentasAutosUsados</t>
  </si>
  <si>
    <t>EtiquetaAcumuladoVentasRefacciones</t>
  </si>
  <si>
    <t>EtiquetaAcumuladoVentasServicio</t>
  </si>
  <si>
    <t>EtiquetaAcumuladoUtilidadBrutaAutosNuevos</t>
  </si>
  <si>
    <t>EtiquetaAcumuladoUtilidadBrutaAutosUsados</t>
  </si>
  <si>
    <t>EtiquetaAcumuladoUtilidadBrutaRefacciones</t>
  </si>
  <si>
    <t>EtiquetaAcumuladoUtilidadBrutaServicio</t>
  </si>
  <si>
    <t>EtiquetaAcumuladoGastosDeVentaAutosNuevos</t>
  </si>
  <si>
    <t>EtiquetaAcumuladoGastosDeVentaAutosUsados</t>
  </si>
  <si>
    <t>EtiquetaAcumuladoGastosDeVentaRefacciones</t>
  </si>
  <si>
    <t>EtiquetaAcumuladoGastosDeVentaServicio</t>
  </si>
  <si>
    <t>EtiquetaAcumuladoInteresesPlanPiso</t>
  </si>
  <si>
    <t>EtiquetaAcumuladoInteresesPrestamosCortoYLargoPlazo</t>
  </si>
  <si>
    <t>EtiquetaAcumuladoOtrosIngresos</t>
  </si>
  <si>
    <t>EtiquetaAcumuladoOtrosGastos</t>
  </si>
  <si>
    <t>EtiquetaMensualVentasAccesorios</t>
  </si>
  <si>
    <t>EtiquetaMensualVentasOtros</t>
  </si>
  <si>
    <t>EtiquetaMensualUtilidadBrutaAccesorios</t>
  </si>
  <si>
    <t>EtiquetaMensualUtilidadBrutaOtros</t>
  </si>
  <si>
    <t>EtiquetaNumEmpleadoVentasDeAutos</t>
  </si>
  <si>
    <t>EtiquetaNumEmpleadoRefacciones</t>
  </si>
  <si>
    <t>EtiquetaNumEmpleadoServicio</t>
  </si>
  <si>
    <t>EtiquetaNumEmpleadoAdministracion</t>
  </si>
  <si>
    <t>EtiquetaNumEmpleadoGerenteGeneral</t>
  </si>
  <si>
    <t>EtiquetaNumEmpleadoOtros</t>
  </si>
  <si>
    <t>EtiquetaAcumuladoVentasAccesorios</t>
  </si>
  <si>
    <t>EtiquetaAcumuladoVentasOtros</t>
  </si>
  <si>
    <t>EtiquetaMensualGastosDeAdministracion</t>
  </si>
  <si>
    <t>EtiquetaAcumuladoGastosDeAdministracion</t>
  </si>
  <si>
    <t>Gastos De Administración</t>
  </si>
  <si>
    <t>EtiquetaMensualCostosDeVentaAccesorio</t>
  </si>
  <si>
    <t>EtiquetaAcumuladoCostosDeVentaAccesorio</t>
  </si>
  <si>
    <t>EtiquetaAcumuladoCostosDeVentaOtros</t>
  </si>
  <si>
    <t>EtiquetaMensualCostosDeVentaOtros</t>
  </si>
  <si>
    <t>EtiquetaAcumuladoAutosUsados</t>
  </si>
  <si>
    <t>EtiquetaMensuaCostoDeventaAutosNuevos</t>
  </si>
  <si>
    <t>EtiquetaMensualCostoDeVentaAutosUsados</t>
  </si>
  <si>
    <t>EtiquetaMensualCostoDeVentaRefacciones</t>
  </si>
  <si>
    <t>EtiquetaMensualCostoDeVentaServicio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</si>
</sst>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43" formatCode="_-* #,##0.00_-;\-* #,##0.00_-;_-* &quot;-&quot;??_-;_-@_-"/>
    <numFmt numFmtId="164" formatCode="0.0%"/>
  </numFmts>
  <fonts count="10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color rgb="FFFF0000"/>
      <name val="Tahoma"/>
      <family val="2"/>
    </font>
    <font>
      <b/>
      <sz val="9"/>
      <color rgb="FFFF0000"/>
      <name val="Tahoma"/>
      <family val="2"/>
    </font>
    <font>
      <b/>
      <sz val="11"/>
      <name val="ＭＳ Ｐゴシック"/>
    </font>
    <font>
      <sz val="10"/>
      <color theme="0" tint="-0.249977111117893"/>
      <name val="Arial"/>
      <family val="2"/>
    </font>
    <font>
      <sz val="10"/>
      <color theme="0" tint="-0.499984740745262"/>
      <name val="Arial"/>
      <family val="2"/>
    </font>
    <font>
      <sz val="9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0">
    <border>
      <left/>
      <right/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23"/>
      </left>
      <right/>
      <top style="double">
        <color indexed="23"/>
      </top>
      <bottom style="thin">
        <color indexed="23"/>
      </bottom>
      <diagonal/>
    </border>
    <border>
      <left/>
      <right style="double">
        <color indexed="23"/>
      </right>
      <top style="double">
        <color indexed="23"/>
      </top>
      <bottom style="thin">
        <color indexed="23"/>
      </bottom>
      <diagonal/>
    </border>
    <border>
      <left/>
      <right/>
      <top style="double">
        <color indexed="23"/>
      </top>
      <bottom style="thin">
        <color indexed="23"/>
      </bottom>
      <diagonal/>
    </border>
    <border>
      <left style="double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double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/>
      <top style="thin">
        <color indexed="23"/>
      </top>
      <bottom style="double">
        <color indexed="23"/>
      </bottom>
      <diagonal/>
    </border>
    <border>
      <left/>
      <right style="double">
        <color indexed="23"/>
      </right>
      <top style="thin">
        <color indexed="23"/>
      </top>
      <bottom style="double">
        <color indexed="23"/>
      </bottom>
      <diagonal/>
    </border>
    <border>
      <left/>
      <right/>
      <top style="thin">
        <color indexed="23"/>
      </top>
      <bottom style="double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/>
      <top style="double">
        <color indexed="23"/>
      </top>
      <bottom/>
      <diagonal/>
    </border>
    <border>
      <left style="thin">
        <color indexed="23"/>
      </left>
      <right style="double">
        <color indexed="23"/>
      </right>
      <top style="double">
        <color indexed="23"/>
      </top>
      <bottom style="thin">
        <color indexed="23"/>
      </bottom>
      <diagonal/>
    </border>
    <border>
      <left style="double">
        <color indexed="23"/>
      </left>
      <right style="thin">
        <color indexed="64"/>
      </right>
      <top style="double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double">
        <color indexed="23"/>
      </top>
      <bottom style="thin">
        <color indexed="23"/>
      </bottom>
      <diagonal/>
    </border>
    <border>
      <left style="thin">
        <color indexed="23"/>
      </left>
      <right style="double">
        <color indexed="23"/>
      </right>
      <top style="double">
        <color indexed="23"/>
      </top>
      <bottom/>
      <diagonal/>
    </border>
    <border>
      <left style="thin">
        <color indexed="23"/>
      </left>
      <right/>
      <top/>
      <bottom/>
      <diagonal/>
    </border>
    <border>
      <left style="double">
        <color indexed="23"/>
      </left>
      <right/>
      <top style="thin">
        <color indexed="23"/>
      </top>
      <bottom/>
      <diagonal/>
    </border>
    <border>
      <left style="double">
        <color indexed="23"/>
      </left>
      <right style="thin">
        <color indexed="23"/>
      </right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 style="double">
        <color indexed="23"/>
      </right>
      <top/>
      <bottom/>
      <diagonal/>
    </border>
    <border>
      <left style="double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double">
        <color indexed="23"/>
      </right>
      <top style="thin">
        <color indexed="23"/>
      </top>
      <bottom/>
      <diagonal/>
    </border>
    <border>
      <left style="double">
        <color indexed="23"/>
      </left>
      <right/>
      <top/>
      <bottom/>
      <diagonal/>
    </border>
    <border>
      <left style="double">
        <color indexed="23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23"/>
      </left>
      <right style="thin">
        <color indexed="23"/>
      </right>
      <top style="thin">
        <color indexed="64"/>
      </top>
      <bottom/>
      <diagonal/>
    </border>
    <border>
      <left/>
      <right style="thin">
        <color indexed="23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double">
        <color indexed="23"/>
      </right>
      <top style="thin">
        <color indexed="64"/>
      </top>
      <bottom/>
      <diagonal/>
    </border>
    <border>
      <left style="double">
        <color indexed="23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23"/>
      </right>
      <top/>
      <bottom/>
      <diagonal/>
    </border>
    <border>
      <left style="thin">
        <color indexed="23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double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double">
        <color indexed="64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/>
      <top/>
      <bottom style="thin">
        <color indexed="23"/>
      </bottom>
      <diagonal/>
    </border>
    <border>
      <left style="double">
        <color indexed="64"/>
      </left>
      <right style="thin">
        <color indexed="23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64"/>
      </bottom>
      <diagonal/>
    </border>
    <border>
      <left style="thin">
        <color indexed="23"/>
      </left>
      <right style="double">
        <color indexed="23"/>
      </right>
      <top/>
      <bottom style="thin">
        <color indexed="64"/>
      </bottom>
      <diagonal/>
    </border>
    <border>
      <left/>
      <right style="thin">
        <color indexed="23"/>
      </right>
      <top/>
      <bottom style="thin">
        <color indexed="64"/>
      </bottom>
      <diagonal/>
    </border>
    <border>
      <left style="thin">
        <color indexed="23"/>
      </left>
      <right style="double">
        <color indexed="64"/>
      </right>
      <top/>
      <bottom style="thin">
        <color indexed="64"/>
      </bottom>
      <diagonal/>
    </border>
    <border>
      <left style="double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double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double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double">
        <color indexed="23"/>
      </left>
      <right/>
      <top style="thin">
        <color indexed="64"/>
      </top>
      <bottom style="thin">
        <color indexed="23"/>
      </bottom>
      <diagonal/>
    </border>
    <border>
      <left/>
      <right style="double">
        <color indexed="23"/>
      </right>
      <top style="thin">
        <color indexed="64"/>
      </top>
      <bottom style="thin">
        <color indexed="23"/>
      </bottom>
      <diagonal/>
    </border>
    <border>
      <left style="double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23"/>
      </bottom>
      <diagonal/>
    </border>
    <border>
      <left style="thin">
        <color indexed="23"/>
      </left>
      <right/>
      <top style="thin">
        <color indexed="64"/>
      </top>
      <bottom style="thin">
        <color indexed="23"/>
      </bottom>
      <diagonal/>
    </border>
    <border>
      <left style="thin">
        <color indexed="23"/>
      </left>
      <right style="double">
        <color indexed="23"/>
      </right>
      <top style="thin">
        <color indexed="64"/>
      </top>
      <bottom style="thin">
        <color indexed="23"/>
      </bottom>
      <diagonal/>
    </border>
    <border>
      <left style="double">
        <color indexed="23"/>
      </left>
      <right/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64"/>
      </bottom>
      <diagonal/>
    </border>
    <border>
      <left style="double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64"/>
      </bottom>
      <diagonal/>
    </border>
    <border>
      <left/>
      <right style="double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double">
        <color indexed="23"/>
      </right>
      <top style="thin">
        <color indexed="23"/>
      </top>
      <bottom style="thin">
        <color indexed="64"/>
      </bottom>
      <diagonal/>
    </border>
    <border>
      <left style="double">
        <color indexed="23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23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64"/>
      </top>
      <bottom style="thin">
        <color indexed="64"/>
      </bottom>
      <diagonal/>
    </border>
    <border>
      <left/>
      <right style="double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double">
        <color indexed="23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double">
        <color indexed="23"/>
      </left>
      <right/>
      <top style="thin">
        <color indexed="64"/>
      </top>
      <bottom style="double">
        <color indexed="23"/>
      </bottom>
      <diagonal/>
    </border>
    <border>
      <left/>
      <right/>
      <top style="thin">
        <color indexed="64"/>
      </top>
      <bottom style="double">
        <color indexed="23"/>
      </bottom>
      <diagonal/>
    </border>
    <border>
      <left style="double">
        <color indexed="23"/>
      </left>
      <right style="thin">
        <color indexed="23"/>
      </right>
      <top style="thin">
        <color indexed="64"/>
      </top>
      <bottom style="double">
        <color indexed="23"/>
      </bottom>
      <diagonal/>
    </border>
    <border>
      <left/>
      <right style="thin">
        <color indexed="23"/>
      </right>
      <top style="thin">
        <color indexed="64"/>
      </top>
      <bottom style="double">
        <color indexed="23"/>
      </bottom>
      <diagonal/>
    </border>
    <border>
      <left/>
      <right style="double">
        <color indexed="23"/>
      </right>
      <top style="thin">
        <color indexed="64"/>
      </top>
      <bottom style="double">
        <color indexed="23"/>
      </bottom>
      <diagonal/>
    </border>
    <border>
      <left style="thin">
        <color indexed="23"/>
      </left>
      <right style="double">
        <color indexed="23"/>
      </right>
      <top style="thin">
        <color indexed="64"/>
      </top>
      <bottom style="double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23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23"/>
      </right>
      <top style="thin">
        <color indexed="64"/>
      </top>
      <bottom/>
      <diagonal/>
    </border>
    <border>
      <left style="thin">
        <color indexed="64"/>
      </left>
      <right style="double">
        <color indexed="23"/>
      </right>
      <top/>
      <bottom/>
      <diagonal/>
    </border>
    <border>
      <left style="double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 style="thin">
        <color indexed="64"/>
      </left>
      <right style="double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double">
        <color indexed="23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23"/>
      </bottom>
      <diagonal/>
    </border>
    <border>
      <left style="double">
        <color indexed="64"/>
      </left>
      <right/>
      <top style="thin">
        <color indexed="23"/>
      </top>
      <bottom style="thin">
        <color indexed="23"/>
      </bottom>
      <diagonal/>
    </border>
    <border>
      <left style="double">
        <color indexed="64"/>
      </left>
      <right/>
      <top style="thin">
        <color indexed="23"/>
      </top>
      <bottom/>
      <diagonal/>
    </border>
    <border>
      <left style="double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double">
        <color indexed="64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23"/>
      </top>
      <bottom style="thin">
        <color indexed="23"/>
      </bottom>
      <diagonal/>
    </border>
    <border>
      <left/>
      <right style="double">
        <color indexed="64"/>
      </right>
      <top style="thin">
        <color indexed="23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top"/>
    </xf>
    <xf numFmtId="41" fontId="1" fillId="0" borderId="0" applyFont="0" applyFill="0" applyBorder="0" applyAlignment="0" applyProtection="0">
      <alignment vertical="top"/>
    </xf>
  </cellStyleXfs>
  <cellXfs count="254">
    <xf numFmtId="0" fontId="0" fillId="0" borderId="0" xfId="0"/>
    <xf numFmtId="0" fontId="2" fillId="0" borderId="0" xfId="1" applyFont="1" applyFill="1" applyAlignment="1">
      <alignment vertical="center"/>
    </xf>
    <xf numFmtId="0" fontId="2" fillId="0" borderId="0" xfId="1" applyFont="1" applyFill="1" applyAlignment="1">
      <alignment horizontal="center" vertical="center"/>
    </xf>
    <xf numFmtId="0" fontId="1" fillId="0" borderId="0" xfId="1" applyAlignment="1">
      <alignment vertical="center"/>
    </xf>
    <xf numFmtId="0" fontId="3" fillId="2" borderId="3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vertical="center"/>
    </xf>
    <xf numFmtId="1" fontId="2" fillId="4" borderId="6" xfId="1" applyNumberFormat="1" applyFont="1" applyFill="1" applyBorder="1" applyAlignment="1">
      <alignment vertical="center"/>
    </xf>
    <xf numFmtId="0" fontId="2" fillId="4" borderId="6" xfId="1" applyFont="1" applyFill="1" applyBorder="1" applyAlignment="1">
      <alignment vertical="center"/>
    </xf>
    <xf numFmtId="0" fontId="3" fillId="0" borderId="0" xfId="1" applyFont="1" applyFill="1" applyAlignment="1">
      <alignment horizontal="center"/>
    </xf>
    <xf numFmtId="0" fontId="2" fillId="0" borderId="7" xfId="1" applyFont="1" applyFill="1" applyBorder="1" applyAlignment="1">
      <alignment vertical="center"/>
    </xf>
    <xf numFmtId="0" fontId="2" fillId="0" borderId="8" xfId="1" applyFont="1" applyFill="1" applyBorder="1" applyAlignment="1">
      <alignment vertical="center"/>
    </xf>
    <xf numFmtId="0" fontId="2" fillId="0" borderId="10" xfId="1" applyFont="1" applyFill="1" applyBorder="1" applyAlignment="1">
      <alignment vertical="center"/>
    </xf>
    <xf numFmtId="0" fontId="2" fillId="0" borderId="11" xfId="1" applyFont="1" applyFill="1" applyBorder="1" applyAlignment="1">
      <alignment vertical="center"/>
    </xf>
    <xf numFmtId="0" fontId="2" fillId="0" borderId="12" xfId="1" applyFont="1" applyFill="1" applyBorder="1" applyAlignment="1">
      <alignment vertical="center"/>
    </xf>
    <xf numFmtId="0" fontId="2" fillId="0" borderId="13" xfId="1" applyFont="1" applyFill="1" applyBorder="1" applyAlignment="1">
      <alignment vertical="center"/>
    </xf>
    <xf numFmtId="0" fontId="3" fillId="3" borderId="16" xfId="1" applyFont="1" applyFill="1" applyBorder="1" applyAlignment="1">
      <alignment vertical="center"/>
    </xf>
    <xf numFmtId="0" fontId="3" fillId="3" borderId="9" xfId="1" applyFont="1" applyFill="1" applyBorder="1" applyAlignment="1">
      <alignment vertical="center"/>
    </xf>
    <xf numFmtId="0" fontId="3" fillId="3" borderId="9" xfId="1" applyFont="1" applyFill="1" applyBorder="1" applyAlignment="1">
      <alignment horizontal="center" vertical="center"/>
    </xf>
    <xf numFmtId="0" fontId="3" fillId="3" borderId="17" xfId="1" applyFont="1" applyFill="1" applyBorder="1" applyAlignment="1">
      <alignment horizontal="center" vertical="center"/>
    </xf>
    <xf numFmtId="0" fontId="3" fillId="3" borderId="20" xfId="1" applyFont="1" applyFill="1" applyBorder="1" applyAlignment="1">
      <alignment horizontal="center" vertical="center"/>
    </xf>
    <xf numFmtId="0" fontId="3" fillId="0" borderId="22" xfId="1" applyFont="1" applyFill="1" applyBorder="1" applyAlignment="1">
      <alignment vertical="center"/>
    </xf>
    <xf numFmtId="0" fontId="2" fillId="0" borderId="0" xfId="1" applyFont="1" applyFill="1" applyBorder="1" applyAlignment="1">
      <alignment horizontal="right" vertical="center"/>
    </xf>
    <xf numFmtId="3" fontId="2" fillId="5" borderId="23" xfId="1" applyNumberFormat="1" applyFont="1" applyFill="1" applyBorder="1" applyAlignment="1">
      <alignment horizontal="right" vertical="center"/>
    </xf>
    <xf numFmtId="41" fontId="2" fillId="6" borderId="24" xfId="2" applyFont="1" applyFill="1" applyBorder="1" applyAlignment="1">
      <alignment vertical="center"/>
    </xf>
    <xf numFmtId="41" fontId="2" fillId="4" borderId="0" xfId="2" applyFont="1" applyFill="1" applyBorder="1" applyAlignment="1">
      <alignment vertical="center"/>
    </xf>
    <xf numFmtId="164" fontId="2" fillId="0" borderId="25" xfId="1" applyNumberFormat="1" applyFont="1" applyFill="1" applyBorder="1" applyAlignment="1">
      <alignment horizontal="center" vertical="center"/>
    </xf>
    <xf numFmtId="164" fontId="2" fillId="0" borderId="27" xfId="1" applyNumberFormat="1" applyFont="1" applyFill="1" applyBorder="1" applyAlignment="1">
      <alignment vertical="center"/>
    </xf>
    <xf numFmtId="3" fontId="1" fillId="0" borderId="0" xfId="1" applyNumberFormat="1" applyAlignment="1">
      <alignment vertical="center"/>
    </xf>
    <xf numFmtId="0" fontId="2" fillId="0" borderId="28" xfId="1" applyFont="1" applyFill="1" applyBorder="1" applyAlignment="1">
      <alignment vertical="center"/>
    </xf>
    <xf numFmtId="1" fontId="2" fillId="5" borderId="15" xfId="1" applyNumberFormat="1" applyFont="1" applyFill="1" applyBorder="1" applyAlignment="1">
      <alignment horizontal="center" vertical="center"/>
    </xf>
    <xf numFmtId="1" fontId="3" fillId="2" borderId="15" xfId="1" applyNumberFormat="1" applyFont="1" applyFill="1" applyBorder="1" applyAlignment="1">
      <alignment horizontal="center" vertical="center"/>
    </xf>
    <xf numFmtId="41" fontId="2" fillId="0" borderId="24" xfId="2" applyFont="1" applyFill="1" applyBorder="1" applyAlignment="1">
      <alignment vertical="center"/>
    </xf>
    <xf numFmtId="41" fontId="2" fillId="0" borderId="0" xfId="2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29" xfId="1" applyFont="1" applyFill="1" applyBorder="1" applyAlignment="1">
      <alignment vertical="center"/>
    </xf>
    <xf numFmtId="0" fontId="2" fillId="2" borderId="28" xfId="1" applyFont="1" applyFill="1" applyBorder="1" applyAlignment="1">
      <alignment vertical="center"/>
    </xf>
    <xf numFmtId="0" fontId="3" fillId="2" borderId="31" xfId="1" applyFont="1" applyFill="1" applyBorder="1" applyAlignment="1">
      <alignment horizontal="right" vertical="center"/>
    </xf>
    <xf numFmtId="0" fontId="2" fillId="2" borderId="32" xfId="1" applyFont="1" applyFill="1" applyBorder="1" applyAlignment="1">
      <alignment vertical="center"/>
    </xf>
    <xf numFmtId="41" fontId="2" fillId="2" borderId="33" xfId="2" applyFont="1" applyFill="1" applyBorder="1" applyAlignment="1">
      <alignment vertical="center"/>
    </xf>
    <xf numFmtId="41" fontId="2" fillId="2" borderId="34" xfId="2" applyFont="1" applyFill="1" applyBorder="1" applyAlignment="1">
      <alignment vertical="center"/>
    </xf>
    <xf numFmtId="164" fontId="2" fillId="2" borderId="35" xfId="1" applyNumberFormat="1" applyFont="1" applyFill="1" applyBorder="1" applyAlignment="1">
      <alignment horizontal="center" vertical="center"/>
    </xf>
    <xf numFmtId="164" fontId="2" fillId="2" borderId="35" xfId="1" applyNumberFormat="1" applyFont="1" applyFill="1" applyBorder="1" applyAlignment="1">
      <alignment vertical="center"/>
    </xf>
    <xf numFmtId="0" fontId="3" fillId="0" borderId="36" xfId="1" applyFont="1" applyFill="1" applyBorder="1" applyAlignment="1">
      <alignment vertical="center"/>
    </xf>
    <xf numFmtId="0" fontId="2" fillId="0" borderId="34" xfId="1" applyFont="1" applyFill="1" applyBorder="1" applyAlignment="1">
      <alignment vertical="center"/>
    </xf>
    <xf numFmtId="0" fontId="2" fillId="0" borderId="37" xfId="1" applyFont="1" applyFill="1" applyBorder="1" applyAlignment="1">
      <alignment vertical="center"/>
    </xf>
    <xf numFmtId="41" fontId="2" fillId="0" borderId="33" xfId="2" applyFont="1" applyFill="1" applyBorder="1" applyAlignment="1">
      <alignment vertical="center"/>
    </xf>
    <xf numFmtId="41" fontId="2" fillId="0" borderId="34" xfId="2" applyFont="1" applyFill="1" applyBorder="1" applyAlignment="1">
      <alignment vertical="center"/>
    </xf>
    <xf numFmtId="0" fontId="2" fillId="0" borderId="35" xfId="1" applyFont="1" applyFill="1" applyBorder="1" applyAlignment="1">
      <alignment horizontal="center" vertical="center"/>
    </xf>
    <xf numFmtId="0" fontId="2" fillId="0" borderId="32" xfId="1" applyFont="1" applyFill="1" applyBorder="1" applyAlignment="1">
      <alignment vertical="center"/>
    </xf>
    <xf numFmtId="0" fontId="2" fillId="0" borderId="38" xfId="1" applyFont="1" applyFill="1" applyBorder="1" applyAlignment="1">
      <alignment vertical="center"/>
    </xf>
    <xf numFmtId="1" fontId="2" fillId="0" borderId="0" xfId="1" applyNumberFormat="1" applyFont="1" applyFill="1" applyBorder="1" applyAlignment="1">
      <alignment vertical="center"/>
    </xf>
    <xf numFmtId="3" fontId="2" fillId="5" borderId="39" xfId="1" applyNumberFormat="1" applyFont="1" applyFill="1" applyBorder="1" applyAlignment="1">
      <alignment horizontal="right" vertical="center"/>
    </xf>
    <xf numFmtId="164" fontId="2" fillId="0" borderId="40" xfId="1" applyNumberFormat="1" applyFont="1" applyFill="1" applyBorder="1" applyAlignment="1">
      <alignment vertical="center"/>
    </xf>
    <xf numFmtId="0" fontId="2" fillId="2" borderId="0" xfId="1" applyFont="1" applyFill="1" applyAlignment="1">
      <alignment vertical="center"/>
    </xf>
    <xf numFmtId="2" fontId="2" fillId="2" borderId="0" xfId="1" applyNumberFormat="1" applyFont="1" applyFill="1" applyAlignment="1">
      <alignment horizontal="center" vertical="center"/>
    </xf>
    <xf numFmtId="0" fontId="2" fillId="2" borderId="22" xfId="1" applyFont="1" applyFill="1" applyBorder="1" applyAlignment="1">
      <alignment vertical="center"/>
    </xf>
    <xf numFmtId="0" fontId="3" fillId="2" borderId="2" xfId="1" applyFont="1" applyFill="1" applyBorder="1" applyAlignment="1">
      <alignment horizontal="right" vertical="center"/>
    </xf>
    <xf numFmtId="0" fontId="2" fillId="2" borderId="41" xfId="1" applyFont="1" applyFill="1" applyBorder="1" applyAlignment="1">
      <alignment vertical="center"/>
    </xf>
    <xf numFmtId="41" fontId="2" fillId="2" borderId="15" xfId="2" applyFont="1" applyFill="1" applyBorder="1" applyAlignment="1">
      <alignment vertical="center"/>
    </xf>
    <xf numFmtId="41" fontId="2" fillId="2" borderId="1" xfId="2" applyFont="1" applyFill="1" applyBorder="1" applyAlignment="1">
      <alignment vertical="center"/>
    </xf>
    <xf numFmtId="164" fontId="2" fillId="2" borderId="42" xfId="1" applyNumberFormat="1" applyFont="1" applyFill="1" applyBorder="1" applyAlignment="1">
      <alignment horizontal="center" vertical="center"/>
    </xf>
    <xf numFmtId="0" fontId="2" fillId="2" borderId="43" xfId="1" applyFont="1" applyFill="1" applyBorder="1" applyAlignment="1">
      <alignment vertical="center"/>
    </xf>
    <xf numFmtId="164" fontId="2" fillId="2" borderId="44" xfId="1" applyNumberFormat="1" applyFont="1" applyFill="1" applyBorder="1" applyAlignment="1">
      <alignment vertical="center"/>
    </xf>
    <xf numFmtId="38" fontId="1" fillId="0" borderId="0" xfId="1" applyNumberFormat="1" applyAlignment="1">
      <alignment vertical="center"/>
    </xf>
    <xf numFmtId="0" fontId="2" fillId="0" borderId="45" xfId="1" applyFont="1" applyFill="1" applyBorder="1" applyAlignment="1">
      <alignment vertical="center"/>
    </xf>
    <xf numFmtId="41" fontId="2" fillId="0" borderId="39" xfId="2" applyFont="1" applyFill="1" applyBorder="1" applyAlignment="1">
      <alignment vertical="center"/>
    </xf>
    <xf numFmtId="0" fontId="2" fillId="0" borderId="46" xfId="1" applyFont="1" applyFill="1" applyBorder="1" applyAlignment="1">
      <alignment vertical="center"/>
    </xf>
    <xf numFmtId="0" fontId="2" fillId="0" borderId="21" xfId="1" applyFont="1" applyFill="1" applyBorder="1" applyAlignment="1">
      <alignment vertical="center"/>
    </xf>
    <xf numFmtId="0" fontId="2" fillId="0" borderId="25" xfId="1" applyFont="1" applyFill="1" applyBorder="1" applyAlignment="1">
      <alignment horizontal="center" vertical="center"/>
    </xf>
    <xf numFmtId="0" fontId="2" fillId="0" borderId="23" xfId="1" applyFont="1" applyFill="1" applyBorder="1" applyAlignment="1">
      <alignment vertical="center"/>
    </xf>
    <xf numFmtId="0" fontId="2" fillId="0" borderId="24" xfId="1" applyFont="1" applyFill="1" applyBorder="1" applyAlignment="1">
      <alignment vertical="center"/>
    </xf>
    <xf numFmtId="0" fontId="2" fillId="0" borderId="40" xfId="1" applyFont="1" applyFill="1" applyBorder="1" applyAlignment="1">
      <alignment vertical="center"/>
    </xf>
    <xf numFmtId="0" fontId="2" fillId="0" borderId="47" xfId="1" applyFont="1" applyFill="1" applyBorder="1" applyAlignment="1">
      <alignment horizontal="right" vertical="center"/>
    </xf>
    <xf numFmtId="3" fontId="2" fillId="5" borderId="48" xfId="1" applyNumberFormat="1" applyFont="1" applyFill="1" applyBorder="1" applyAlignment="1">
      <alignment horizontal="right" vertical="center"/>
    </xf>
    <xf numFmtId="41" fontId="2" fillId="0" borderId="49" xfId="2" applyFont="1" applyFill="1" applyBorder="1" applyAlignment="1">
      <alignment vertical="center"/>
    </xf>
    <xf numFmtId="41" fontId="2" fillId="0" borderId="30" xfId="2" applyFont="1" applyFill="1" applyBorder="1" applyAlignment="1">
      <alignment vertical="center"/>
    </xf>
    <xf numFmtId="164" fontId="2" fillId="0" borderId="50" xfId="1" applyNumberFormat="1" applyFont="1" applyFill="1" applyBorder="1" applyAlignment="1">
      <alignment horizontal="center" vertical="center"/>
    </xf>
    <xf numFmtId="41" fontId="2" fillId="0" borderId="51" xfId="2" applyFont="1" applyFill="1" applyBorder="1" applyAlignment="1">
      <alignment vertical="center"/>
    </xf>
    <xf numFmtId="164" fontId="2" fillId="0" borderId="52" xfId="1" applyNumberFormat="1" applyFont="1" applyFill="1" applyBorder="1" applyAlignment="1">
      <alignment vertical="center"/>
    </xf>
    <xf numFmtId="38" fontId="2" fillId="0" borderId="0" xfId="1" applyNumberFormat="1" applyFont="1" applyFill="1" applyAlignment="1">
      <alignment horizontal="center" vertical="center"/>
    </xf>
    <xf numFmtId="2" fontId="2" fillId="0" borderId="0" xfId="1" applyNumberFormat="1" applyFont="1" applyFill="1" applyAlignment="1">
      <alignment vertical="center"/>
    </xf>
    <xf numFmtId="0" fontId="3" fillId="2" borderId="0" xfId="1" applyFont="1" applyFill="1" applyBorder="1" applyAlignment="1">
      <alignment horizontal="right" vertical="center"/>
    </xf>
    <xf numFmtId="0" fontId="2" fillId="2" borderId="53" xfId="1" applyFont="1" applyFill="1" applyBorder="1" applyAlignment="1">
      <alignment vertical="center"/>
    </xf>
    <xf numFmtId="41" fontId="2" fillId="2" borderId="54" xfId="2" applyFont="1" applyFill="1" applyBorder="1" applyAlignment="1">
      <alignment vertical="center"/>
    </xf>
    <xf numFmtId="41" fontId="2" fillId="2" borderId="47" xfId="2" applyFont="1" applyFill="1" applyBorder="1" applyAlignment="1">
      <alignment vertical="center"/>
    </xf>
    <xf numFmtId="164" fontId="2" fillId="2" borderId="55" xfId="1" applyNumberFormat="1" applyFont="1" applyFill="1" applyBorder="1" applyAlignment="1">
      <alignment horizontal="center" vertical="center"/>
    </xf>
    <xf numFmtId="41" fontId="2" fillId="2" borderId="56" xfId="2" applyFont="1" applyFill="1" applyBorder="1" applyAlignment="1">
      <alignment vertical="center"/>
    </xf>
    <xf numFmtId="164" fontId="2" fillId="2" borderId="55" xfId="1" applyNumberFormat="1" applyFont="1" applyFill="1" applyBorder="1" applyAlignment="1">
      <alignment vertical="center"/>
    </xf>
    <xf numFmtId="0" fontId="3" fillId="3" borderId="10" xfId="1" applyFont="1" applyFill="1" applyBorder="1" applyAlignment="1">
      <alignment vertical="center"/>
    </xf>
    <xf numFmtId="0" fontId="2" fillId="3" borderId="11" xfId="1" applyFont="1" applyFill="1" applyBorder="1" applyAlignment="1">
      <alignment vertical="center"/>
    </xf>
    <xf numFmtId="0" fontId="2" fillId="3" borderId="10" xfId="1" applyFont="1" applyFill="1" applyBorder="1" applyAlignment="1">
      <alignment vertical="center"/>
    </xf>
    <xf numFmtId="41" fontId="2" fillId="5" borderId="15" xfId="2" applyFont="1" applyFill="1" applyBorder="1" applyAlignment="1">
      <alignment vertical="center"/>
    </xf>
    <xf numFmtId="41" fontId="2" fillId="3" borderId="2" xfId="2" applyFont="1" applyFill="1" applyBorder="1" applyAlignment="1">
      <alignment vertical="center"/>
    </xf>
    <xf numFmtId="164" fontId="2" fillId="3" borderId="42" xfId="1" applyNumberFormat="1" applyFont="1" applyFill="1" applyBorder="1" applyAlignment="1">
      <alignment horizontal="center" vertical="center"/>
    </xf>
    <xf numFmtId="38" fontId="2" fillId="3" borderId="10" xfId="1" applyNumberFormat="1" applyFont="1" applyFill="1" applyBorder="1" applyAlignment="1">
      <alignment vertical="center"/>
    </xf>
    <xf numFmtId="164" fontId="2" fillId="3" borderId="42" xfId="1" applyNumberFormat="1" applyFont="1" applyFill="1" applyBorder="1" applyAlignment="1">
      <alignment vertical="center"/>
    </xf>
    <xf numFmtId="0" fontId="3" fillId="3" borderId="22" xfId="1" applyFont="1" applyFill="1" applyBorder="1" applyAlignment="1">
      <alignment vertical="center"/>
    </xf>
    <xf numFmtId="0" fontId="2" fillId="3" borderId="57" xfId="1" applyFont="1" applyFill="1" applyBorder="1" applyAlignment="1">
      <alignment vertical="center"/>
    </xf>
    <xf numFmtId="41" fontId="2" fillId="3" borderId="15" xfId="2" applyFont="1" applyFill="1" applyBorder="1" applyAlignment="1">
      <alignment vertical="center"/>
    </xf>
    <xf numFmtId="0" fontId="2" fillId="3" borderId="22" xfId="1" applyFont="1" applyFill="1" applyBorder="1" applyAlignment="1">
      <alignment vertical="center"/>
    </xf>
    <xf numFmtId="41" fontId="2" fillId="3" borderId="58" xfId="2" applyFont="1" applyFill="1" applyBorder="1" applyAlignment="1">
      <alignment vertical="center"/>
    </xf>
    <xf numFmtId="41" fontId="2" fillId="3" borderId="45" xfId="2" applyFont="1" applyFill="1" applyBorder="1" applyAlignment="1">
      <alignment vertical="center"/>
    </xf>
    <xf numFmtId="38" fontId="2" fillId="3" borderId="22" xfId="1" applyNumberFormat="1" applyFont="1" applyFill="1" applyBorder="1" applyAlignment="1">
      <alignment vertical="center"/>
    </xf>
    <xf numFmtId="0" fontId="3" fillId="0" borderId="59" xfId="1" applyFont="1" applyFill="1" applyBorder="1" applyAlignment="1">
      <alignment vertical="center"/>
    </xf>
    <xf numFmtId="0" fontId="2" fillId="0" borderId="60" xfId="1" applyFont="1" applyFill="1" applyBorder="1" applyAlignment="1">
      <alignment vertical="center"/>
    </xf>
    <xf numFmtId="0" fontId="2" fillId="0" borderId="61" xfId="1" applyFont="1" applyFill="1" applyBorder="1" applyAlignment="1">
      <alignment vertical="center"/>
    </xf>
    <xf numFmtId="0" fontId="2" fillId="0" borderId="62" xfId="1" applyFont="1" applyFill="1" applyBorder="1" applyAlignment="1">
      <alignment vertical="center"/>
    </xf>
    <xf numFmtId="0" fontId="2" fillId="0" borderId="63" xfId="1" applyFont="1" applyFill="1" applyBorder="1" applyAlignment="1">
      <alignment vertical="center"/>
    </xf>
    <xf numFmtId="0" fontId="2" fillId="0" borderId="60" xfId="1" applyFont="1" applyFill="1" applyBorder="1" applyAlignment="1">
      <alignment horizontal="center" vertical="center"/>
    </xf>
    <xf numFmtId="0" fontId="2" fillId="0" borderId="64" xfId="1" applyFont="1" applyFill="1" applyBorder="1" applyAlignment="1">
      <alignment vertical="center"/>
    </xf>
    <xf numFmtId="0" fontId="2" fillId="0" borderId="65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41" fontId="2" fillId="0" borderId="3" xfId="2" applyFont="1" applyFill="1" applyBorder="1" applyAlignment="1">
      <alignment vertical="center"/>
    </xf>
    <xf numFmtId="41" fontId="2" fillId="0" borderId="2" xfId="2" applyFont="1" applyFill="1" applyBorder="1" applyAlignment="1">
      <alignment vertical="center"/>
    </xf>
    <xf numFmtId="0" fontId="2" fillId="0" borderId="11" xfId="1" applyFont="1" applyFill="1" applyBorder="1" applyAlignment="1">
      <alignment horizontal="center" vertical="center"/>
    </xf>
    <xf numFmtId="0" fontId="2" fillId="0" borderId="42" xfId="1" applyFont="1" applyFill="1" applyBorder="1" applyAlignment="1">
      <alignment vertical="center"/>
    </xf>
    <xf numFmtId="0" fontId="2" fillId="0" borderId="66" xfId="1" applyFont="1" applyFill="1" applyBorder="1" applyAlignment="1">
      <alignment vertical="center"/>
    </xf>
    <xf numFmtId="0" fontId="2" fillId="0" borderId="67" xfId="1" applyFont="1" applyFill="1" applyBorder="1" applyAlignment="1">
      <alignment vertical="center"/>
    </xf>
    <xf numFmtId="3" fontId="2" fillId="0" borderId="68" xfId="1" applyNumberFormat="1" applyFont="1" applyFill="1" applyBorder="1" applyAlignment="1">
      <alignment horizontal="right" vertical="center"/>
    </xf>
    <xf numFmtId="41" fontId="2" fillId="0" borderId="69" xfId="2" applyFont="1" applyFill="1" applyBorder="1" applyAlignment="1">
      <alignment vertical="center"/>
    </xf>
    <xf numFmtId="41" fontId="2" fillId="0" borderId="67" xfId="2" applyFont="1" applyFill="1" applyBorder="1" applyAlignment="1">
      <alignment vertical="center"/>
    </xf>
    <xf numFmtId="0" fontId="2" fillId="0" borderId="70" xfId="1" applyFont="1" applyFill="1" applyBorder="1" applyAlignment="1">
      <alignment horizontal="center" vertical="center"/>
    </xf>
    <xf numFmtId="0" fontId="2" fillId="0" borderId="71" xfId="1" applyFont="1" applyFill="1" applyBorder="1" applyAlignment="1">
      <alignment vertical="center"/>
    </xf>
    <xf numFmtId="0" fontId="2" fillId="2" borderId="72" xfId="1" applyFont="1" applyFill="1" applyBorder="1" applyAlignment="1">
      <alignment vertical="center"/>
    </xf>
    <xf numFmtId="0" fontId="3" fillId="2" borderId="73" xfId="1" applyFont="1" applyFill="1" applyBorder="1" applyAlignment="1">
      <alignment horizontal="right" vertical="center"/>
    </xf>
    <xf numFmtId="0" fontId="2" fillId="2" borderId="74" xfId="1" applyFont="1" applyFill="1" applyBorder="1" applyAlignment="1">
      <alignment vertical="center"/>
    </xf>
    <xf numFmtId="41" fontId="2" fillId="2" borderId="75" xfId="2" applyFont="1" applyFill="1" applyBorder="1" applyAlignment="1">
      <alignment vertical="center"/>
    </xf>
    <xf numFmtId="41" fontId="2" fillId="2" borderId="73" xfId="2" applyFont="1" applyFill="1" applyBorder="1" applyAlignment="1">
      <alignment vertical="center"/>
    </xf>
    <xf numFmtId="164" fontId="2" fillId="2" borderId="76" xfId="1" applyNumberFormat="1" applyFont="1" applyFill="1" applyBorder="1" applyAlignment="1">
      <alignment horizontal="center" vertical="center"/>
    </xf>
    <xf numFmtId="164" fontId="2" fillId="2" borderId="77" xfId="1" applyNumberFormat="1" applyFont="1" applyFill="1" applyBorder="1" applyAlignment="1">
      <alignment vertical="center"/>
    </xf>
    <xf numFmtId="0" fontId="3" fillId="0" borderId="0" xfId="1" applyFont="1" applyFill="1" applyAlignment="1">
      <alignment vertical="center"/>
    </xf>
    <xf numFmtId="41" fontId="2" fillId="0" borderId="78" xfId="2" applyFont="1" applyFill="1" applyBorder="1" applyAlignment="1">
      <alignment vertical="center"/>
    </xf>
    <xf numFmtId="41" fontId="2" fillId="0" borderId="63" xfId="2" applyFont="1" applyFill="1" applyBorder="1" applyAlignment="1">
      <alignment vertical="center"/>
    </xf>
    <xf numFmtId="164" fontId="2" fillId="0" borderId="60" xfId="1" applyNumberFormat="1" applyFont="1" applyFill="1" applyBorder="1" applyAlignment="1">
      <alignment horizontal="center" vertical="center"/>
    </xf>
    <xf numFmtId="164" fontId="2" fillId="0" borderId="65" xfId="1" applyNumberFormat="1" applyFont="1" applyFill="1" applyBorder="1" applyAlignment="1">
      <alignment vertical="center"/>
    </xf>
    <xf numFmtId="41" fontId="2" fillId="0" borderId="15" xfId="2" applyFont="1" applyFill="1" applyBorder="1" applyAlignment="1">
      <alignment vertical="center"/>
    </xf>
    <xf numFmtId="41" fontId="2" fillId="0" borderId="1" xfId="2" applyFont="1" applyFill="1" applyBorder="1" applyAlignment="1">
      <alignment vertical="center"/>
    </xf>
    <xf numFmtId="164" fontId="2" fillId="0" borderId="42" xfId="1" applyNumberFormat="1" applyFont="1" applyFill="1" applyBorder="1" applyAlignment="1">
      <alignment vertical="center"/>
    </xf>
    <xf numFmtId="3" fontId="2" fillId="0" borderId="43" xfId="1" applyNumberFormat="1" applyFont="1" applyFill="1" applyBorder="1" applyAlignment="1">
      <alignment horizontal="right" vertical="center"/>
    </xf>
    <xf numFmtId="164" fontId="2" fillId="0" borderId="71" xfId="1" applyNumberFormat="1" applyFont="1" applyFill="1" applyBorder="1" applyAlignment="1">
      <alignment vertical="center"/>
    </xf>
    <xf numFmtId="0" fontId="3" fillId="2" borderId="72" xfId="1" applyFont="1" applyFill="1" applyBorder="1" applyAlignment="1">
      <alignment vertical="center"/>
    </xf>
    <xf numFmtId="0" fontId="2" fillId="2" borderId="73" xfId="1" applyFont="1" applyFill="1" applyBorder="1" applyAlignment="1">
      <alignment vertical="center"/>
    </xf>
    <xf numFmtId="0" fontId="3" fillId="3" borderId="59" xfId="1" applyFont="1" applyFill="1" applyBorder="1" applyAlignment="1">
      <alignment vertical="center"/>
    </xf>
    <xf numFmtId="0" fontId="2" fillId="3" borderId="63" xfId="1" applyFont="1" applyFill="1" applyBorder="1" applyAlignment="1">
      <alignment vertical="center"/>
    </xf>
    <xf numFmtId="0" fontId="2" fillId="3" borderId="61" xfId="1" applyFont="1" applyFill="1" applyBorder="1" applyAlignment="1">
      <alignment vertical="center"/>
    </xf>
    <xf numFmtId="41" fontId="2" fillId="3" borderId="78" xfId="2" applyFont="1" applyFill="1" applyBorder="1" applyAlignment="1">
      <alignment vertical="center"/>
    </xf>
    <xf numFmtId="41" fontId="2" fillId="3" borderId="63" xfId="2" applyFont="1" applyFill="1" applyBorder="1" applyAlignment="1">
      <alignment vertical="center"/>
    </xf>
    <xf numFmtId="164" fontId="2" fillId="3" borderId="65" xfId="1" applyNumberFormat="1" applyFont="1" applyFill="1" applyBorder="1" applyAlignment="1">
      <alignment horizontal="center" vertical="center"/>
    </xf>
    <xf numFmtId="164" fontId="2" fillId="3" borderId="65" xfId="1" applyNumberFormat="1" applyFont="1" applyFill="1" applyBorder="1" applyAlignment="1">
      <alignment vertical="center"/>
    </xf>
    <xf numFmtId="0" fontId="2" fillId="0" borderId="43" xfId="1" applyFont="1" applyFill="1" applyBorder="1" applyAlignment="1">
      <alignment vertical="center"/>
    </xf>
    <xf numFmtId="164" fontId="2" fillId="0" borderId="11" xfId="1" applyNumberFormat="1" applyFont="1" applyFill="1" applyBorder="1" applyAlignment="1">
      <alignment horizontal="center" vertical="center"/>
    </xf>
    <xf numFmtId="0" fontId="2" fillId="0" borderId="68" xfId="1" applyFont="1" applyFill="1" applyBorder="1" applyAlignment="1">
      <alignment vertical="center"/>
    </xf>
    <xf numFmtId="0" fontId="3" fillId="2" borderId="79" xfId="1" applyFont="1" applyFill="1" applyBorder="1" applyAlignment="1">
      <alignment vertical="center"/>
    </xf>
    <xf numFmtId="0" fontId="2" fillId="2" borderId="80" xfId="1" applyFont="1" applyFill="1" applyBorder="1" applyAlignment="1">
      <alignment vertical="center"/>
    </xf>
    <xf numFmtId="0" fontId="2" fillId="2" borderId="81" xfId="1" applyFont="1" applyFill="1" applyBorder="1" applyAlignment="1">
      <alignment vertical="center"/>
    </xf>
    <xf numFmtId="41" fontId="2" fillId="2" borderId="82" xfId="2" applyFont="1" applyFill="1" applyBorder="1" applyAlignment="1">
      <alignment vertical="center"/>
    </xf>
    <xf numFmtId="41" fontId="2" fillId="2" borderId="80" xfId="2" applyFont="1" applyFill="1" applyBorder="1" applyAlignment="1">
      <alignment vertical="center"/>
    </xf>
    <xf numFmtId="164" fontId="2" fillId="2" borderId="83" xfId="1" applyNumberFormat="1" applyFont="1" applyFill="1" applyBorder="1" applyAlignment="1">
      <alignment horizontal="center" vertical="center"/>
    </xf>
    <xf numFmtId="41" fontId="2" fillId="2" borderId="82" xfId="2" applyNumberFormat="1" applyFont="1" applyFill="1" applyBorder="1" applyAlignment="1">
      <alignment vertical="center"/>
    </xf>
    <xf numFmtId="164" fontId="2" fillId="2" borderId="84" xfId="1" applyNumberFormat="1" applyFont="1" applyFill="1" applyBorder="1" applyAlignment="1">
      <alignment vertical="center"/>
    </xf>
    <xf numFmtId="0" fontId="3" fillId="0" borderId="0" xfId="1" applyFont="1" applyFill="1" applyAlignment="1">
      <alignment horizontal="center" vertical="center"/>
    </xf>
    <xf numFmtId="43" fontId="2" fillId="0" borderId="0" xfId="1" applyNumberFormat="1" applyFont="1" applyFill="1" applyAlignment="1">
      <alignment vertical="center"/>
    </xf>
    <xf numFmtId="0" fontId="2" fillId="0" borderId="85" xfId="1" applyFont="1" applyFill="1" applyBorder="1" applyAlignment="1">
      <alignment vertical="center"/>
    </xf>
    <xf numFmtId="38" fontId="2" fillId="0" borderId="0" xfId="1" applyNumberFormat="1" applyFont="1" applyFill="1" applyAlignment="1">
      <alignment vertical="center"/>
    </xf>
    <xf numFmtId="0" fontId="2" fillId="0" borderId="86" xfId="1" applyFont="1" applyFill="1" applyBorder="1" applyAlignment="1">
      <alignment vertical="center"/>
    </xf>
    <xf numFmtId="0" fontId="2" fillId="0" borderId="87" xfId="1" applyFont="1" applyFill="1" applyBorder="1" applyAlignment="1">
      <alignment vertical="center"/>
    </xf>
    <xf numFmtId="0" fontId="2" fillId="2" borderId="6" xfId="1" applyFont="1" applyFill="1" applyBorder="1" applyAlignment="1">
      <alignment vertical="center"/>
    </xf>
    <xf numFmtId="0" fontId="3" fillId="0" borderId="0" xfId="1" quotePrefix="1" applyFont="1" applyFill="1" applyAlignment="1">
      <alignment vertical="center"/>
    </xf>
    <xf numFmtId="38" fontId="4" fillId="0" borderId="0" xfId="1" applyNumberFormat="1" applyFont="1" applyFill="1" applyAlignment="1">
      <alignment vertical="center"/>
    </xf>
    <xf numFmtId="38" fontId="6" fillId="0" borderId="0" xfId="1" applyNumberFormat="1" applyFont="1" applyFill="1" applyAlignment="1">
      <alignment vertical="center"/>
    </xf>
    <xf numFmtId="3" fontId="2" fillId="0" borderId="26" xfId="1" applyNumberFormat="1" applyFont="1" applyFill="1" applyBorder="1" applyAlignment="1">
      <alignment horizontal="right" vertical="center"/>
    </xf>
    <xf numFmtId="3" fontId="7" fillId="0" borderId="0" xfId="1" applyNumberFormat="1" applyFont="1" applyAlignment="1">
      <alignment vertical="center"/>
    </xf>
    <xf numFmtId="38" fontId="6" fillId="0" borderId="0" xfId="1" applyNumberFormat="1" applyFont="1" applyAlignment="1">
      <alignment vertical="center"/>
    </xf>
    <xf numFmtId="41" fontId="2" fillId="5" borderId="39" xfId="2" applyFont="1" applyFill="1" applyBorder="1" applyAlignment="1">
      <alignment vertical="center"/>
    </xf>
    <xf numFmtId="41" fontId="2" fillId="3" borderId="78" xfId="2" applyNumberFormat="1" applyFont="1" applyFill="1" applyBorder="1" applyAlignment="1">
      <alignment vertical="center"/>
    </xf>
    <xf numFmtId="0" fontId="3" fillId="3" borderId="88" xfId="1" applyFont="1" applyFill="1" applyBorder="1" applyAlignment="1">
      <alignment horizontal="center" vertical="center"/>
    </xf>
    <xf numFmtId="41" fontId="2" fillId="6" borderId="85" xfId="2" applyFont="1" applyFill="1" applyBorder="1" applyAlignment="1">
      <alignment vertical="center"/>
    </xf>
    <xf numFmtId="41" fontId="2" fillId="4" borderId="34" xfId="2" applyFont="1" applyFill="1" applyBorder="1" applyAlignment="1">
      <alignment vertical="center"/>
    </xf>
    <xf numFmtId="164" fontId="2" fillId="0" borderId="35" xfId="1" applyNumberFormat="1" applyFont="1" applyFill="1" applyBorder="1" applyAlignment="1">
      <alignment horizontal="center" vertical="center"/>
    </xf>
    <xf numFmtId="41" fontId="2" fillId="6" borderId="86" xfId="2" applyFont="1" applyFill="1" applyBorder="1" applyAlignment="1">
      <alignment vertical="center"/>
    </xf>
    <xf numFmtId="3" fontId="8" fillId="0" borderId="0" xfId="1" applyNumberFormat="1" applyFont="1" applyAlignment="1">
      <alignment vertical="center"/>
    </xf>
    <xf numFmtId="41" fontId="2" fillId="0" borderId="89" xfId="2" applyFont="1" applyFill="1" applyBorder="1" applyAlignment="1">
      <alignment vertical="center"/>
    </xf>
    <xf numFmtId="41" fontId="2" fillId="0" borderId="90" xfId="2" applyFont="1" applyFill="1" applyBorder="1" applyAlignment="1">
      <alignment vertical="center"/>
    </xf>
    <xf numFmtId="0" fontId="2" fillId="2" borderId="37" xfId="1" applyFont="1" applyFill="1" applyBorder="1" applyAlignment="1">
      <alignment vertical="center"/>
    </xf>
    <xf numFmtId="41" fontId="2" fillId="0" borderId="91" xfId="2" applyFont="1" applyFill="1" applyBorder="1" applyAlignment="1">
      <alignment vertical="center"/>
    </xf>
    <xf numFmtId="0" fontId="2" fillId="0" borderId="92" xfId="1" applyFont="1" applyFill="1" applyBorder="1" applyAlignment="1">
      <alignment horizontal="center" vertical="center"/>
    </xf>
    <xf numFmtId="41" fontId="2" fillId="4" borderId="89" xfId="2" applyFont="1" applyFill="1" applyBorder="1" applyAlignment="1">
      <alignment vertical="center"/>
    </xf>
    <xf numFmtId="164" fontId="2" fillId="0" borderId="93" xfId="1" applyNumberFormat="1" applyFont="1" applyFill="1" applyBorder="1" applyAlignment="1">
      <alignment horizontal="center" vertical="center"/>
    </xf>
    <xf numFmtId="0" fontId="2" fillId="2" borderId="94" xfId="1" applyFont="1" applyFill="1" applyBorder="1" applyAlignment="1">
      <alignment vertical="center"/>
    </xf>
    <xf numFmtId="41" fontId="2" fillId="2" borderId="95" xfId="2" applyFont="1" applyFill="1" applyBorder="1" applyAlignment="1">
      <alignment vertical="center"/>
    </xf>
    <xf numFmtId="41" fontId="2" fillId="2" borderId="96" xfId="2" applyFont="1" applyFill="1" applyBorder="1" applyAlignment="1">
      <alignment vertical="center"/>
    </xf>
    <xf numFmtId="164" fontId="2" fillId="2" borderId="97" xfId="1" applyNumberFormat="1" applyFont="1" applyFill="1" applyBorder="1" applyAlignment="1">
      <alignment horizontal="center" vertical="center"/>
    </xf>
    <xf numFmtId="41" fontId="2" fillId="0" borderId="37" xfId="2" applyFont="1" applyFill="1" applyBorder="1" applyAlignment="1">
      <alignment vertical="center"/>
    </xf>
    <xf numFmtId="0" fontId="2" fillId="0" borderId="98" xfId="1" applyFont="1" applyFill="1" applyBorder="1" applyAlignment="1">
      <alignment vertical="center"/>
    </xf>
    <xf numFmtId="0" fontId="2" fillId="0" borderId="99" xfId="1" applyFont="1" applyFill="1" applyBorder="1" applyAlignment="1">
      <alignment vertical="center"/>
    </xf>
    <xf numFmtId="0" fontId="2" fillId="0" borderId="93" xfId="1" applyFont="1" applyFill="1" applyBorder="1" applyAlignment="1">
      <alignment horizontal="center" vertical="center"/>
    </xf>
    <xf numFmtId="0" fontId="2" fillId="0" borderId="58" xfId="1" applyFont="1" applyFill="1" applyBorder="1" applyAlignment="1">
      <alignment vertical="center"/>
    </xf>
    <xf numFmtId="0" fontId="2" fillId="0" borderId="100" xfId="1" applyFont="1" applyFill="1" applyBorder="1" applyAlignment="1">
      <alignment vertical="center"/>
    </xf>
    <xf numFmtId="41" fontId="2" fillId="6" borderId="46" xfId="2" applyFont="1" applyFill="1" applyBorder="1" applyAlignment="1">
      <alignment vertical="center"/>
    </xf>
    <xf numFmtId="41" fontId="2" fillId="4" borderId="24" xfId="2" applyFont="1" applyFill="1" applyBorder="1" applyAlignment="1">
      <alignment vertical="center"/>
    </xf>
    <xf numFmtId="41" fontId="2" fillId="0" borderId="46" xfId="2" applyFont="1" applyFill="1" applyBorder="1" applyAlignment="1">
      <alignment vertical="center"/>
    </xf>
    <xf numFmtId="164" fontId="2" fillId="0" borderId="101" xfId="1" applyNumberFormat="1" applyFont="1" applyFill="1" applyBorder="1" applyAlignment="1">
      <alignment horizontal="center" vertical="center"/>
    </xf>
    <xf numFmtId="0" fontId="2" fillId="2" borderId="102" xfId="1" applyFont="1" applyFill="1" applyBorder="1" applyAlignment="1">
      <alignment vertical="center"/>
    </xf>
    <xf numFmtId="0" fontId="2" fillId="3" borderId="2" xfId="1" applyFont="1" applyFill="1" applyBorder="1" applyAlignment="1">
      <alignment vertical="center"/>
    </xf>
    <xf numFmtId="0" fontId="2" fillId="3" borderId="103" xfId="1" applyFont="1" applyFill="1" applyBorder="1" applyAlignment="1">
      <alignment vertical="center"/>
    </xf>
    <xf numFmtId="0" fontId="2" fillId="3" borderId="45" xfId="1" applyFont="1" applyFill="1" applyBorder="1" applyAlignment="1">
      <alignment vertical="center"/>
    </xf>
    <xf numFmtId="0" fontId="2" fillId="3" borderId="104" xfId="1" applyFont="1" applyFill="1" applyBorder="1" applyAlignment="1">
      <alignment vertical="center"/>
    </xf>
    <xf numFmtId="0" fontId="2" fillId="0" borderId="105" xfId="1" applyFont="1" applyFill="1" applyBorder="1" applyAlignment="1">
      <alignment vertical="center"/>
    </xf>
    <xf numFmtId="41" fontId="2" fillId="0" borderId="41" xfId="2" applyFont="1" applyFill="1" applyBorder="1" applyAlignment="1">
      <alignment vertical="center"/>
    </xf>
    <xf numFmtId="0" fontId="2" fillId="2" borderId="106" xfId="1" applyFont="1" applyFill="1" applyBorder="1" applyAlignment="1">
      <alignment vertical="center"/>
    </xf>
    <xf numFmtId="0" fontId="2" fillId="3" borderId="105" xfId="1" applyFont="1" applyFill="1" applyBorder="1" applyAlignment="1">
      <alignment vertical="center"/>
    </xf>
    <xf numFmtId="0" fontId="2" fillId="0" borderId="41" xfId="1" applyFont="1" applyFill="1" applyBorder="1" applyAlignment="1">
      <alignment vertical="center"/>
    </xf>
    <xf numFmtId="0" fontId="2" fillId="0" borderId="94" xfId="1" applyFont="1" applyFill="1" applyBorder="1" applyAlignment="1">
      <alignment vertical="center"/>
    </xf>
    <xf numFmtId="0" fontId="3" fillId="0" borderId="87" xfId="1" applyFont="1" applyFill="1" applyBorder="1" applyAlignment="1">
      <alignment vertical="center"/>
    </xf>
    <xf numFmtId="0" fontId="3" fillId="3" borderId="9" xfId="1" applyFont="1" applyFill="1" applyBorder="1" applyAlignment="1">
      <alignment horizontal="center" vertical="center"/>
    </xf>
    <xf numFmtId="0" fontId="2" fillId="0" borderId="11" xfId="1" applyFont="1" applyFill="1" applyBorder="1" applyAlignment="1">
      <alignment horizontal="center" vertical="center"/>
    </xf>
    <xf numFmtId="0" fontId="9" fillId="0" borderId="30" xfId="1" applyFont="1" applyFill="1" applyBorder="1" applyAlignment="1">
      <alignment horizontal="right" vertical="center"/>
    </xf>
    <xf numFmtId="0" fontId="9" fillId="0" borderId="0" xfId="1" applyFont="1" applyFill="1" applyBorder="1" applyAlignment="1">
      <alignment horizontal="right" vertical="center"/>
    </xf>
    <xf numFmtId="0" fontId="9" fillId="0" borderId="85" xfId="1" applyFont="1" applyFill="1" applyBorder="1" applyAlignment="1">
      <alignment vertical="center"/>
    </xf>
    <xf numFmtId="0" fontId="9" fillId="0" borderId="86" xfId="1" applyFont="1" applyFill="1" applyBorder="1" applyAlignment="1">
      <alignment vertical="center"/>
    </xf>
    <xf numFmtId="0" fontId="9" fillId="0" borderId="87" xfId="1" applyFont="1" applyFill="1" applyBorder="1" applyAlignment="1">
      <alignment vertical="center"/>
    </xf>
    <xf numFmtId="0" fontId="1" fillId="0" borderId="0" xfId="1" applyFont="1" applyAlignment="1">
      <alignment vertical="center"/>
    </xf>
    <xf numFmtId="0" fontId="3" fillId="3" borderId="15" xfId="1" applyFont="1" applyFill="1" applyBorder="1" applyAlignment="1" applyProtection="1">
      <alignment horizontal="center" vertical="center" wrapText="1"/>
      <protection locked="0"/>
    </xf>
    <xf numFmtId="0" fontId="3" fillId="3" borderId="4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0" fontId="2" fillId="0" borderId="107" xfId="1" applyFont="1" applyFill="1" applyBorder="1" applyAlignment="1">
      <alignment horizontal="left" vertical="center"/>
    </xf>
    <xf numFmtId="0" fontId="2" fillId="0" borderId="76" xfId="1" applyFont="1" applyFill="1" applyBorder="1" applyAlignment="1">
      <alignment horizontal="left" vertical="center"/>
    </xf>
    <xf numFmtId="0" fontId="2" fillId="0" borderId="72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left" vertical="center"/>
    </xf>
    <xf numFmtId="0" fontId="2" fillId="0" borderId="66" xfId="1" applyFont="1" applyFill="1" applyBorder="1" applyAlignment="1">
      <alignment horizontal="left" vertical="center"/>
    </xf>
    <xf numFmtId="0" fontId="2" fillId="0" borderId="70" xfId="1" applyFont="1" applyFill="1" applyBorder="1" applyAlignment="1">
      <alignment horizontal="left" vertical="center"/>
    </xf>
    <xf numFmtId="0" fontId="2" fillId="3" borderId="15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/>
    </xf>
    <xf numFmtId="0" fontId="3" fillId="3" borderId="9" xfId="1" applyFont="1" applyFill="1" applyBorder="1" applyAlignment="1">
      <alignment horizontal="center" vertical="center"/>
    </xf>
    <xf numFmtId="0" fontId="3" fillId="3" borderId="18" xfId="1" applyFont="1" applyFill="1" applyBorder="1" applyAlignment="1">
      <alignment horizontal="center" vertical="center"/>
    </xf>
    <xf numFmtId="0" fontId="3" fillId="3" borderId="19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left" vertical="center"/>
    </xf>
    <xf numFmtId="0" fontId="5" fillId="0" borderId="0" xfId="1" applyFont="1" applyFill="1" applyAlignment="1">
      <alignment horizont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2" fillId="0" borderId="10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11" xfId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/>
    </xf>
    <xf numFmtId="0" fontId="2" fillId="0" borderId="14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2" fillId="0" borderId="67" xfId="1" applyFont="1" applyFill="1" applyBorder="1" applyAlignment="1">
      <alignment horizontal="left" vertical="center"/>
    </xf>
    <xf numFmtId="0" fontId="3" fillId="3" borderId="16" xfId="1" applyFont="1" applyFill="1" applyBorder="1" applyAlignment="1">
      <alignment horizontal="center" vertical="center"/>
    </xf>
    <xf numFmtId="0" fontId="3" fillId="3" borderId="88" xfId="1" applyFont="1" applyFill="1" applyBorder="1" applyAlignment="1">
      <alignment horizontal="center" vertical="center"/>
    </xf>
    <xf numFmtId="0" fontId="2" fillId="0" borderId="108" xfId="1" applyFont="1" applyFill="1" applyBorder="1" applyAlignment="1">
      <alignment horizontal="left" vertical="center"/>
    </xf>
    <xf numFmtId="0" fontId="2" fillId="0" borderId="109" xfId="1" applyFont="1" applyFill="1" applyBorder="1" applyAlignment="1">
      <alignment horizontal="left" vertical="center"/>
    </xf>
  </cellXfs>
  <cellStyles count="3">
    <cellStyle name="Millares [0]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0.92\Compartida\Mis%20Archivos%20Red%20DEF\kyron%20Motors\Estados%20Financieros\2010\06%20JUNIO%2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 2008"/>
      <sheetName val="Comparativo 2008 Vs 2007"/>
      <sheetName val="Comp Acum Pres09"/>
      <sheetName val="Analisis UB Nuevos"/>
      <sheetName val="Analisis UB Seminuevos 1"/>
      <sheetName val="Partidas Excedentes "/>
      <sheetName val="INTERESES PP"/>
      <sheetName val="Composicion créditos bancarios"/>
      <sheetName val="Resumen Inv. Nvos"/>
      <sheetName val="Integracion Inv. Final"/>
      <sheetName val="Composición Compras"/>
      <sheetName val="Cuentas x cobrar"/>
      <sheetName val="Anticipos"/>
      <sheetName val="Cuentas x pagar"/>
      <sheetName val="Conciliaciones"/>
      <sheetName val="Partidas Excedentes"/>
      <sheetName val="Comparativo Bal gral 08 Vs 07"/>
      <sheetName val="Balance 1er Periodo Res"/>
      <sheetName val="Estado de Resultados"/>
      <sheetName val="Edo Resultados Comp 07 Vs 06"/>
      <sheetName val="Balance Gral. Interno"/>
      <sheetName val="Razones Financieras"/>
      <sheetName val="Real Ene-Dic"/>
    </sheetNames>
    <sheetDataSet>
      <sheetData sheetId="0" refreshError="1">
        <row r="518">
          <cell r="D518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"/>
  <sheetViews>
    <sheetView showGridLines="0" tabSelected="1" topLeftCell="A16" workbookViewId="0">
      <selection activeCell="D26" sqref="D26:D31"/>
    </sheetView>
  </sheetViews>
  <sheetFormatPr baseColWidth="10" defaultRowHeight="12.75"/>
  <cols>
    <col min="1" max="2" width="11.42578125" style="3"/>
    <col min="3" max="3" width="19.85546875" style="3" customWidth="1"/>
    <col min="4" max="8" width="11.42578125" style="3"/>
    <col min="9" max="19" width="12.5703125" style="3" customWidth="1"/>
    <col min="20" max="16384" width="11.42578125" style="3"/>
  </cols>
  <sheetData>
    <row r="1" spans="1:19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1"/>
      <c r="C2" s="1"/>
      <c r="D2" s="1"/>
      <c r="E2" s="1"/>
      <c r="F2" s="1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>
      <c r="A4" s="1"/>
      <c r="B4" s="1"/>
      <c r="C4" s="1"/>
      <c r="D4" s="1"/>
      <c r="E4" s="237" t="s">
        <v>27</v>
      </c>
      <c r="F4" s="238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1"/>
      <c r="B5" s="1"/>
      <c r="C5" s="1"/>
      <c r="D5" s="1"/>
      <c r="E5" s="237" t="s">
        <v>28</v>
      </c>
      <c r="F5" s="238"/>
      <c r="G5" s="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>
      <c r="A6" s="1"/>
      <c r="B6" s="1"/>
      <c r="C6" s="1"/>
      <c r="D6" s="1"/>
      <c r="E6" s="1"/>
      <c r="F6" s="1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>
      <c r="A7" s="1"/>
      <c r="B7" s="1"/>
      <c r="C7" s="1"/>
      <c r="D7" s="1"/>
      <c r="F7" s="1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1"/>
      <c r="B8" s="223" t="s">
        <v>7</v>
      </c>
      <c r="C8" s="224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1"/>
      <c r="B9" s="5" t="s">
        <v>8</v>
      </c>
      <c r="C9" s="6">
        <v>0</v>
      </c>
      <c r="D9" s="1"/>
      <c r="E9" s="1"/>
      <c r="F9" s="1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1"/>
      <c r="B10" s="5" t="s">
        <v>9</v>
      </c>
      <c r="C10" s="7">
        <v>0</v>
      </c>
      <c r="D10" s="1"/>
      <c r="E10" s="1"/>
      <c r="F10" s="1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5">
      <c r="A11" s="1"/>
      <c r="B11" s="1"/>
      <c r="C11" s="1"/>
      <c r="D11" s="1"/>
      <c r="E11" s="1"/>
      <c r="F11" s="1"/>
      <c r="G11" s="2"/>
      <c r="H11" s="1"/>
      <c r="I11" s="1"/>
      <c r="J11" s="1"/>
      <c r="K11" s="1"/>
      <c r="L11" s="168"/>
      <c r="M11" s="1"/>
      <c r="N11" s="1"/>
      <c r="O11" s="1"/>
      <c r="P11" s="1"/>
      <c r="Q11" s="1"/>
      <c r="R11" s="1"/>
      <c r="S11" s="1"/>
    </row>
    <row r="12" spans="1:19" ht="13.5" thickBot="1">
      <c r="A12" s="1"/>
      <c r="B12" s="239" t="s">
        <v>0</v>
      </c>
      <c r="C12" s="239"/>
      <c r="D12" s="239"/>
      <c r="E12" s="239"/>
      <c r="F12" s="239"/>
      <c r="G12" s="239"/>
      <c r="H12" s="239"/>
      <c r="I12" s="239"/>
      <c r="J12" s="8"/>
      <c r="K12" s="1"/>
      <c r="L12" s="1"/>
      <c r="M12" s="1"/>
      <c r="N12" s="1"/>
      <c r="O12" s="1"/>
      <c r="P12" s="1"/>
      <c r="Q12" s="1"/>
      <c r="R12" s="1"/>
      <c r="S12" s="1"/>
    </row>
    <row r="13" spans="1:19" ht="13.5" thickTop="1">
      <c r="A13" s="1"/>
      <c r="B13" s="9" t="s">
        <v>10</v>
      </c>
      <c r="C13" s="10"/>
      <c r="D13" s="240" t="s">
        <v>1</v>
      </c>
      <c r="E13" s="241"/>
      <c r="F13" s="241"/>
      <c r="G13" s="241"/>
      <c r="H13" s="241"/>
      <c r="I13" s="241"/>
      <c r="J13" s="241"/>
      <c r="K13" s="242"/>
      <c r="L13" s="1"/>
      <c r="M13" s="1"/>
      <c r="N13" s="1"/>
      <c r="O13" s="1"/>
      <c r="P13" s="1"/>
      <c r="Q13" s="1"/>
      <c r="R13" s="1"/>
      <c r="S13" s="1"/>
    </row>
    <row r="14" spans="1:19">
      <c r="A14" s="1"/>
      <c r="B14" s="11" t="s">
        <v>45</v>
      </c>
      <c r="C14" s="12"/>
      <c r="D14" s="243"/>
      <c r="E14" s="244"/>
      <c r="F14" s="244"/>
      <c r="G14" s="244"/>
      <c r="H14" s="244"/>
      <c r="I14" s="244"/>
      <c r="J14" s="244"/>
      <c r="K14" s="245"/>
      <c r="L14" s="1"/>
      <c r="M14" s="1"/>
      <c r="N14" s="1"/>
      <c r="O14" s="1"/>
      <c r="P14" s="1"/>
      <c r="Q14" s="1"/>
      <c r="R14" s="1"/>
      <c r="S14" s="1"/>
    </row>
    <row r="15" spans="1:19" ht="13.5" thickBot="1">
      <c r="A15" s="1"/>
      <c r="B15" s="13" t="s">
        <v>11</v>
      </c>
      <c r="C15" s="14"/>
      <c r="D15" s="246" t="s">
        <v>2</v>
      </c>
      <c r="E15" s="247"/>
      <c r="F15" s="247"/>
      <c r="G15" s="247"/>
      <c r="H15" s="247"/>
      <c r="I15" s="247"/>
      <c r="J15" s="247"/>
      <c r="K15" s="248"/>
      <c r="L15" s="1"/>
      <c r="M15" s="1"/>
      <c r="N15" s="1"/>
      <c r="O15" s="1"/>
      <c r="P15" s="1"/>
      <c r="Q15" s="1"/>
      <c r="R15" s="1"/>
      <c r="S15" s="1"/>
    </row>
    <row r="16" spans="1:19" ht="14.25" thickTop="1" thickBot="1">
      <c r="A16" s="1"/>
      <c r="B16" s="1"/>
      <c r="C16" s="1"/>
      <c r="D16" s="1"/>
      <c r="E16" s="1"/>
      <c r="F16" s="1"/>
      <c r="G16" s="2"/>
      <c r="H16" s="1"/>
      <c r="I16" s="1"/>
      <c r="J16" s="1"/>
      <c r="K16" s="1"/>
      <c r="L16" s="1"/>
      <c r="M16" s="232" t="s">
        <v>38</v>
      </c>
      <c r="N16" s="232"/>
      <c r="O16" s="232"/>
      <c r="P16" s="232"/>
      <c r="Q16" s="232"/>
      <c r="R16" s="232"/>
      <c r="S16" s="232"/>
    </row>
    <row r="17" spans="1:24" ht="13.5" thickTop="1">
      <c r="A17" s="1"/>
      <c r="B17" s="15" t="s">
        <v>12</v>
      </c>
      <c r="C17" s="16"/>
      <c r="D17" s="233">
        <v>9536</v>
      </c>
      <c r="E17" s="234"/>
      <c r="F17" s="214" t="s">
        <v>13</v>
      </c>
      <c r="G17" s="18" t="s">
        <v>40</v>
      </c>
      <c r="H17" s="235" t="s">
        <v>39</v>
      </c>
      <c r="I17" s="236"/>
      <c r="J17" s="214" t="s">
        <v>13</v>
      </c>
      <c r="K17" s="19" t="s">
        <v>40</v>
      </c>
      <c r="L17" s="222" t="s">
        <v>46</v>
      </c>
      <c r="M17" s="222" t="s">
        <v>47</v>
      </c>
      <c r="N17" s="222" t="s">
        <v>48</v>
      </c>
      <c r="O17" s="222" t="s">
        <v>49</v>
      </c>
      <c r="P17" s="222" t="s">
        <v>50</v>
      </c>
      <c r="Q17" s="222" t="s">
        <v>51</v>
      </c>
      <c r="R17" s="222" t="s">
        <v>52</v>
      </c>
      <c r="S17" s="222" t="s">
        <v>53</v>
      </c>
    </row>
    <row r="18" spans="1:24">
      <c r="A18" s="1"/>
      <c r="B18" s="20" t="s">
        <v>14</v>
      </c>
      <c r="C18" s="21" t="s">
        <v>63</v>
      </c>
      <c r="D18" s="22">
        <v>0</v>
      </c>
      <c r="E18" s="23">
        <f>C9</f>
        <v>0</v>
      </c>
      <c r="F18" s="24">
        <f>IF(E18=0, 0,+D18/E18)</f>
        <v>0</v>
      </c>
      <c r="G18" s="25">
        <f t="shared" ref="G18:G23" si="0">IF($E$24=0, 0, D18/$E$24)</f>
        <v>0</v>
      </c>
      <c r="H18" s="170">
        <f t="shared" ref="H18:H23" si="1">W18</f>
        <v>0</v>
      </c>
      <c r="I18" s="23">
        <f>S24</f>
        <v>0</v>
      </c>
      <c r="J18" s="24">
        <f>IF(I18=0, 0, +H18/I18)</f>
        <v>0</v>
      </c>
      <c r="K18" s="26">
        <f t="shared" ref="K18:K23" si="2">IF($I$24=0, 0, H18/$I$24)</f>
        <v>0</v>
      </c>
      <c r="L18" s="222"/>
      <c r="M18" s="222"/>
      <c r="N18" s="222"/>
      <c r="O18" s="222"/>
      <c r="P18" s="222"/>
      <c r="Q18" s="222"/>
      <c r="R18" s="222"/>
      <c r="S18" s="222"/>
      <c r="T18" s="27"/>
      <c r="V18" s="3" t="s">
        <v>79</v>
      </c>
    </row>
    <row r="19" spans="1:24">
      <c r="A19" s="1"/>
      <c r="B19" s="28"/>
      <c r="C19" s="21" t="s">
        <v>64</v>
      </c>
      <c r="D19" s="22">
        <v>0</v>
      </c>
      <c r="E19" s="23">
        <f>C10</f>
        <v>0</v>
      </c>
      <c r="F19" s="24">
        <f>IF(E19=0, 0,+D19/E19)</f>
        <v>0</v>
      </c>
      <c r="G19" s="25">
        <f t="shared" si="0"/>
        <v>0</v>
      </c>
      <c r="H19" s="170">
        <f t="shared" si="1"/>
        <v>0</v>
      </c>
      <c r="I19" s="23">
        <f>Y19</f>
        <v>0</v>
      </c>
      <c r="J19" s="24">
        <f>IF(I19=0, 0, +H19/I19)</f>
        <v>0</v>
      </c>
      <c r="K19" s="26">
        <f t="shared" si="2"/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30">
        <f>SUM(L19:R19)</f>
        <v>0</v>
      </c>
      <c r="T19" s="27"/>
      <c r="V19" s="3" t="s">
        <v>80</v>
      </c>
      <c r="X19" s="3" t="s">
        <v>114</v>
      </c>
    </row>
    <row r="20" spans="1:24">
      <c r="A20" s="1"/>
      <c r="B20" s="28"/>
      <c r="C20" s="21" t="s">
        <v>65</v>
      </c>
      <c r="D20" s="22">
        <v>0</v>
      </c>
      <c r="E20" s="31"/>
      <c r="F20" s="32"/>
      <c r="G20" s="25">
        <f t="shared" si="0"/>
        <v>0</v>
      </c>
      <c r="H20" s="170">
        <f t="shared" si="1"/>
        <v>0</v>
      </c>
      <c r="I20" s="31"/>
      <c r="J20" s="32"/>
      <c r="K20" s="26">
        <f t="shared" si="2"/>
        <v>0</v>
      </c>
      <c r="L20" s="33"/>
      <c r="M20" s="2"/>
      <c r="N20" s="2"/>
      <c r="O20" s="2"/>
      <c r="P20" s="2"/>
      <c r="Q20" s="2"/>
      <c r="R20" s="2"/>
      <c r="S20" s="2"/>
      <c r="T20" s="27"/>
      <c r="V20" s="3" t="s">
        <v>81</v>
      </c>
    </row>
    <row r="21" spans="1:24">
      <c r="A21" s="1"/>
      <c r="B21" s="28"/>
      <c r="C21" s="217" t="s">
        <v>95</v>
      </c>
      <c r="D21" s="22">
        <v>0</v>
      </c>
      <c r="E21" s="31"/>
      <c r="F21" s="32"/>
      <c r="G21" s="25">
        <f t="shared" si="0"/>
        <v>0</v>
      </c>
      <c r="H21" s="170">
        <f t="shared" si="1"/>
        <v>0</v>
      </c>
      <c r="I21" s="31"/>
      <c r="J21" s="32"/>
      <c r="K21" s="26">
        <f t="shared" si="2"/>
        <v>0</v>
      </c>
      <c r="L21" s="33"/>
      <c r="M21" s="232" t="s">
        <v>37</v>
      </c>
      <c r="N21" s="232"/>
      <c r="O21" s="232"/>
      <c r="P21" s="232"/>
      <c r="Q21" s="232"/>
      <c r="R21" s="232"/>
      <c r="S21" s="232"/>
      <c r="T21" s="27"/>
      <c r="V21" s="3" t="s">
        <v>105</v>
      </c>
    </row>
    <row r="22" spans="1:24">
      <c r="A22" s="1"/>
      <c r="B22" s="28"/>
      <c r="C22" s="21" t="s">
        <v>66</v>
      </c>
      <c r="D22" s="22">
        <v>0</v>
      </c>
      <c r="E22" s="31"/>
      <c r="F22" s="32"/>
      <c r="G22" s="25">
        <f t="shared" si="0"/>
        <v>0</v>
      </c>
      <c r="H22" s="170">
        <f>W22</f>
        <v>0</v>
      </c>
      <c r="I22" s="31"/>
      <c r="J22" s="32"/>
      <c r="K22" s="26">
        <f t="shared" si="2"/>
        <v>0</v>
      </c>
      <c r="L22" s="222" t="s">
        <v>54</v>
      </c>
      <c r="M22" s="222" t="s">
        <v>55</v>
      </c>
      <c r="N22" s="222" t="s">
        <v>56</v>
      </c>
      <c r="O22" s="222" t="s">
        <v>57</v>
      </c>
      <c r="P22" s="222" t="s">
        <v>58</v>
      </c>
      <c r="Q22" s="222" t="s">
        <v>59</v>
      </c>
      <c r="R22" s="222" t="s">
        <v>60</v>
      </c>
      <c r="S22" s="222" t="s">
        <v>61</v>
      </c>
      <c r="T22" s="27"/>
      <c r="V22" s="3" t="s">
        <v>82</v>
      </c>
    </row>
    <row r="23" spans="1:24">
      <c r="A23" s="1"/>
      <c r="B23" s="34"/>
      <c r="C23" s="216" t="s">
        <v>96</v>
      </c>
      <c r="D23" s="22">
        <v>0</v>
      </c>
      <c r="E23" s="31"/>
      <c r="F23" s="32"/>
      <c r="G23" s="25">
        <f t="shared" si="0"/>
        <v>0</v>
      </c>
      <c r="H23" s="170">
        <f t="shared" si="1"/>
        <v>0</v>
      </c>
      <c r="I23" s="31"/>
      <c r="J23" s="32"/>
      <c r="K23" s="26">
        <f t="shared" si="2"/>
        <v>0</v>
      </c>
      <c r="L23" s="222"/>
      <c r="M23" s="222"/>
      <c r="N23" s="222"/>
      <c r="O23" s="222"/>
      <c r="P23" s="222"/>
      <c r="Q23" s="222"/>
      <c r="R23" s="222"/>
      <c r="S23" s="222"/>
      <c r="T23" s="27"/>
      <c r="V23" s="3" t="s">
        <v>106</v>
      </c>
    </row>
    <row r="24" spans="1:24" ht="13.5">
      <c r="A24" s="1"/>
      <c r="B24" s="35"/>
      <c r="C24" s="36" t="s">
        <v>15</v>
      </c>
      <c r="D24" s="37"/>
      <c r="E24" s="38">
        <f>SUM(D18:D23)</f>
        <v>0</v>
      </c>
      <c r="F24" s="39"/>
      <c r="G24" s="40">
        <f>IF($E$24=0, 0, E24/$E$24)</f>
        <v>0</v>
      </c>
      <c r="H24" s="37"/>
      <c r="I24" s="38">
        <f>SUM(H18:H23)</f>
        <v>0</v>
      </c>
      <c r="J24" s="39"/>
      <c r="K24" s="41">
        <f>IF($I$24=0, 0, I24/$I$24)</f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30">
        <f>SUM(L24:R24)</f>
        <v>0</v>
      </c>
      <c r="T24" s="169"/>
    </row>
    <row r="25" spans="1:24">
      <c r="A25" s="1"/>
      <c r="B25" s="42" t="s">
        <v>16</v>
      </c>
      <c r="C25" s="43"/>
      <c r="D25" s="44"/>
      <c r="E25" s="45"/>
      <c r="F25" s="46"/>
      <c r="G25" s="47"/>
      <c r="H25" s="48"/>
      <c r="I25" s="45"/>
      <c r="J25" s="46"/>
      <c r="K25" s="49"/>
      <c r="L25" s="50"/>
      <c r="M25" s="50"/>
      <c r="N25" s="50"/>
      <c r="O25" s="50"/>
      <c r="P25" s="50"/>
      <c r="Q25" s="50"/>
      <c r="R25" s="50"/>
      <c r="S25" s="1"/>
    </row>
    <row r="26" spans="1:24">
      <c r="A26" s="1"/>
      <c r="B26" s="28"/>
      <c r="C26" s="21" t="s">
        <v>67</v>
      </c>
      <c r="D26" s="51">
        <f t="shared" ref="D26:D31" si="3">D18-Y26</f>
        <v>0</v>
      </c>
      <c r="E26" s="23">
        <f>E18</f>
        <v>0</v>
      </c>
      <c r="F26" s="24">
        <f>IF(E26=0,0,+D26/E26)</f>
        <v>0</v>
      </c>
      <c r="G26" s="25">
        <f t="shared" ref="G26:G31" si="4">IF($E$24=0,0, D26/$E$24)</f>
        <v>0</v>
      </c>
      <c r="H26" s="170">
        <f>H18-W26</f>
        <v>0</v>
      </c>
      <c r="I26" s="23">
        <f>I18</f>
        <v>0</v>
      </c>
      <c r="J26" s="24">
        <f>IF(I26=0,0,+H26/I26)</f>
        <v>0</v>
      </c>
      <c r="K26" s="52">
        <f t="shared" ref="K26:K31" si="5">IF($I$24=0,0,H26/$I$24)</f>
        <v>0</v>
      </c>
      <c r="L26" s="33"/>
      <c r="M26" s="1"/>
      <c r="N26" s="1"/>
      <c r="O26" s="1"/>
      <c r="P26" s="1"/>
      <c r="Q26" s="1"/>
      <c r="R26" s="1"/>
      <c r="S26" s="1"/>
      <c r="T26" s="27"/>
      <c r="V26" s="3" t="s">
        <v>83</v>
      </c>
      <c r="X26" s="21" t="s">
        <v>115</v>
      </c>
    </row>
    <row r="27" spans="1:24">
      <c r="A27" s="1"/>
      <c r="B27" s="28"/>
      <c r="C27" s="21" t="s">
        <v>68</v>
      </c>
      <c r="D27" s="51">
        <f t="shared" si="3"/>
        <v>0</v>
      </c>
      <c r="E27" s="23">
        <f>E19</f>
        <v>0</v>
      </c>
      <c r="F27" s="24">
        <f>IF(E27=0,0,+D27/E27)</f>
        <v>0</v>
      </c>
      <c r="G27" s="25">
        <f t="shared" si="4"/>
        <v>0</v>
      </c>
      <c r="H27" s="170">
        <f t="shared" ref="H27:H31" si="6">H19-W27</f>
        <v>0</v>
      </c>
      <c r="I27" s="23">
        <f>I19</f>
        <v>0</v>
      </c>
      <c r="J27" s="24">
        <f>IF(I27=0,0,+H27/I27)</f>
        <v>0</v>
      </c>
      <c r="K27" s="52">
        <f t="shared" si="5"/>
        <v>0</v>
      </c>
      <c r="L27" s="33"/>
      <c r="M27" s="1"/>
      <c r="N27" s="1"/>
      <c r="O27" s="1"/>
      <c r="P27" s="1"/>
      <c r="Q27" s="1"/>
      <c r="R27" s="1"/>
      <c r="S27" s="1"/>
      <c r="T27" s="27"/>
      <c r="V27" s="3" t="s">
        <v>84</v>
      </c>
      <c r="X27" s="21" t="s">
        <v>116</v>
      </c>
    </row>
    <row r="28" spans="1:24">
      <c r="A28" s="1"/>
      <c r="B28" s="28"/>
      <c r="C28" s="21" t="s">
        <v>69</v>
      </c>
      <c r="D28" s="51">
        <f t="shared" si="3"/>
        <v>0</v>
      </c>
      <c r="E28" s="31"/>
      <c r="F28" s="32"/>
      <c r="G28" s="25">
        <f t="shared" si="4"/>
        <v>0</v>
      </c>
      <c r="H28" s="170">
        <f t="shared" si="6"/>
        <v>0</v>
      </c>
      <c r="I28" s="31"/>
      <c r="J28" s="32"/>
      <c r="K28" s="52">
        <f t="shared" si="5"/>
        <v>0</v>
      </c>
      <c r="L28" s="33"/>
      <c r="M28" s="53" t="s">
        <v>41</v>
      </c>
      <c r="N28" s="53"/>
      <c r="O28" s="53"/>
      <c r="P28" s="53"/>
      <c r="Q28" s="1"/>
      <c r="R28" s="1"/>
      <c r="S28" s="1"/>
      <c r="T28" s="27"/>
      <c r="V28" s="3" t="s">
        <v>85</v>
      </c>
      <c r="X28" s="21" t="s">
        <v>117</v>
      </c>
    </row>
    <row r="29" spans="1:24">
      <c r="A29" s="1"/>
      <c r="B29" s="28"/>
      <c r="C29" s="217" t="s">
        <v>97</v>
      </c>
      <c r="D29" s="51">
        <f t="shared" si="3"/>
        <v>0</v>
      </c>
      <c r="E29" s="31"/>
      <c r="F29" s="32"/>
      <c r="G29" s="25">
        <f t="shared" si="4"/>
        <v>0</v>
      </c>
      <c r="H29" s="170">
        <f t="shared" si="6"/>
        <v>0</v>
      </c>
      <c r="I29" s="31"/>
      <c r="J29" s="32"/>
      <c r="K29" s="52">
        <f t="shared" si="5"/>
        <v>0</v>
      </c>
      <c r="L29" s="33"/>
      <c r="M29" s="53" t="s">
        <v>42</v>
      </c>
      <c r="N29" s="53"/>
      <c r="O29" s="53"/>
      <c r="P29" s="53"/>
      <c r="Q29" s="54">
        <f>IF(N37=0,0,M37/N37)</f>
        <v>0</v>
      </c>
      <c r="R29" s="1"/>
      <c r="S29" s="1"/>
      <c r="T29" s="27"/>
      <c r="V29" s="3" t="s">
        <v>111</v>
      </c>
      <c r="X29" s="3" t="s">
        <v>110</v>
      </c>
    </row>
    <row r="30" spans="1:24">
      <c r="A30" s="1"/>
      <c r="B30" s="28"/>
      <c r="C30" s="21" t="s">
        <v>70</v>
      </c>
      <c r="D30" s="51">
        <f t="shared" si="3"/>
        <v>0</v>
      </c>
      <c r="E30" s="31"/>
      <c r="F30" s="32"/>
      <c r="G30" s="25">
        <f t="shared" si="4"/>
        <v>0</v>
      </c>
      <c r="H30" s="170">
        <f t="shared" si="6"/>
        <v>0</v>
      </c>
      <c r="I30" s="31"/>
      <c r="J30" s="32"/>
      <c r="K30" s="52">
        <f t="shared" si="5"/>
        <v>0</v>
      </c>
      <c r="L30" s="33"/>
      <c r="M30" s="1"/>
      <c r="N30" s="1"/>
      <c r="O30" s="1"/>
      <c r="P30" s="1"/>
      <c r="Q30" s="1"/>
      <c r="R30" s="1"/>
      <c r="S30" s="1"/>
      <c r="T30" s="27"/>
      <c r="V30" s="3" t="s">
        <v>86</v>
      </c>
      <c r="X30" s="21" t="s">
        <v>118</v>
      </c>
    </row>
    <row r="31" spans="1:24">
      <c r="A31" s="1"/>
      <c r="B31" s="28"/>
      <c r="C31" s="217" t="s">
        <v>98</v>
      </c>
      <c r="D31" s="51">
        <f t="shared" si="3"/>
        <v>0</v>
      </c>
      <c r="E31" s="31"/>
      <c r="F31" s="32"/>
      <c r="G31" s="25">
        <f t="shared" si="4"/>
        <v>0</v>
      </c>
      <c r="H31" s="170">
        <f t="shared" si="6"/>
        <v>0</v>
      </c>
      <c r="I31" s="31"/>
      <c r="J31" s="32"/>
      <c r="K31" s="52">
        <f t="shared" si="5"/>
        <v>0</v>
      </c>
      <c r="L31" s="33"/>
      <c r="M31" s="53" t="s">
        <v>41</v>
      </c>
      <c r="N31" s="53"/>
      <c r="O31" s="53"/>
      <c r="P31" s="53"/>
      <c r="Q31" s="1"/>
      <c r="R31" s="1"/>
      <c r="S31" s="1"/>
      <c r="T31" s="27"/>
      <c r="V31" s="3" t="s">
        <v>112</v>
      </c>
      <c r="X31" s="3" t="s">
        <v>113</v>
      </c>
    </row>
    <row r="32" spans="1:24">
      <c r="A32" s="1"/>
      <c r="B32" s="55"/>
      <c r="C32" s="56" t="s">
        <v>15</v>
      </c>
      <c r="D32" s="57"/>
      <c r="E32" s="58">
        <f>SUM(D26:D31)</f>
        <v>0</v>
      </c>
      <c r="F32" s="59"/>
      <c r="G32" s="60">
        <f>IF($E$24=0,0,E32/$E$24)</f>
        <v>0</v>
      </c>
      <c r="H32" s="61"/>
      <c r="I32" s="58">
        <f>SUM(H26:H31)</f>
        <v>0</v>
      </c>
      <c r="J32" s="59"/>
      <c r="K32" s="62">
        <f>IF($I$24=0,0,I32/$I$24)</f>
        <v>0</v>
      </c>
      <c r="L32" s="33"/>
      <c r="M32" s="53" t="s">
        <v>39</v>
      </c>
      <c r="N32" s="53"/>
      <c r="O32" s="53"/>
      <c r="P32" s="53"/>
      <c r="Q32" s="54">
        <f>IF(N39=0,0,M39/N39)</f>
        <v>0</v>
      </c>
      <c r="R32" s="1"/>
      <c r="S32" s="1"/>
      <c r="T32" s="63"/>
    </row>
    <row r="33" spans="1:22">
      <c r="A33" s="1"/>
      <c r="B33" s="20" t="s">
        <v>17</v>
      </c>
      <c r="C33" s="64"/>
      <c r="D33" s="65"/>
      <c r="E33" s="66"/>
      <c r="F33" s="67"/>
      <c r="G33" s="68"/>
      <c r="H33" s="69"/>
      <c r="I33" s="70"/>
      <c r="J33" s="33"/>
      <c r="K33" s="71"/>
      <c r="L33" s="33"/>
      <c r="M33" s="1"/>
      <c r="N33" s="1"/>
      <c r="O33" s="1"/>
      <c r="P33" s="1"/>
      <c r="Q33" s="1"/>
      <c r="R33" s="1"/>
      <c r="S33" s="1"/>
    </row>
    <row r="34" spans="1:22">
      <c r="A34" s="1"/>
      <c r="B34" s="28"/>
      <c r="C34" s="21" t="s">
        <v>71</v>
      </c>
      <c r="D34" s="51">
        <v>0</v>
      </c>
      <c r="E34" s="23">
        <f>+E18</f>
        <v>0</v>
      </c>
      <c r="F34" s="24">
        <f>IF(E34=0,0,+D34/E34)</f>
        <v>0</v>
      </c>
      <c r="G34" s="25">
        <f>IF($E$24=0,0,D34/$E$24)</f>
        <v>0</v>
      </c>
      <c r="H34" s="170">
        <f t="shared" ref="H34:H37" si="7">W34</f>
        <v>0</v>
      </c>
      <c r="I34" s="23">
        <f>+I18</f>
        <v>0</v>
      </c>
      <c r="J34" s="24">
        <f>IF(I34=0,0,+H34/I34)</f>
        <v>0</v>
      </c>
      <c r="K34" s="52">
        <f>IF($I$24=0,0,H34/$I$24)</f>
        <v>0</v>
      </c>
      <c r="L34" s="33"/>
      <c r="M34" s="1"/>
      <c r="N34" s="1"/>
      <c r="O34" s="1"/>
      <c r="P34" s="1"/>
      <c r="Q34" s="1"/>
      <c r="R34" s="1"/>
      <c r="S34" s="1"/>
      <c r="T34" s="27"/>
      <c r="V34" s="3" t="s">
        <v>87</v>
      </c>
    </row>
    <row r="35" spans="1:22">
      <c r="A35" s="1"/>
      <c r="B35" s="28"/>
      <c r="C35" s="21" t="s">
        <v>72</v>
      </c>
      <c r="D35" s="51">
        <v>0</v>
      </c>
      <c r="E35" s="23">
        <f>+E19</f>
        <v>0</v>
      </c>
      <c r="F35" s="24">
        <f>IF(E35=0,0,+D35/E35)</f>
        <v>0</v>
      </c>
      <c r="G35" s="25">
        <f>IF($E$24=0,0,D35/$E$24)</f>
        <v>0</v>
      </c>
      <c r="H35" s="170">
        <f t="shared" si="7"/>
        <v>0</v>
      </c>
      <c r="I35" s="23">
        <f>+I19</f>
        <v>0</v>
      </c>
      <c r="J35" s="24">
        <f>IF(I35=0,0,+H35/I35)</f>
        <v>0</v>
      </c>
      <c r="K35" s="52">
        <f>IF($I$24=0,0,H35/$I$24)</f>
        <v>0</v>
      </c>
      <c r="L35" s="33"/>
      <c r="M35" s="1"/>
      <c r="N35" s="1"/>
      <c r="O35" s="1"/>
      <c r="P35" s="1"/>
      <c r="Q35" s="1"/>
      <c r="R35" s="1"/>
      <c r="S35" s="1"/>
      <c r="T35" s="27"/>
      <c r="V35" s="3" t="s">
        <v>88</v>
      </c>
    </row>
    <row r="36" spans="1:22">
      <c r="A36" s="1"/>
      <c r="B36" s="28"/>
      <c r="C36" s="21" t="s">
        <v>73</v>
      </c>
      <c r="D36" s="51">
        <v>0</v>
      </c>
      <c r="E36" s="31"/>
      <c r="F36" s="32"/>
      <c r="G36" s="25">
        <f>IF($E$24=0,0,D36/$E$24)</f>
        <v>0</v>
      </c>
      <c r="H36" s="170">
        <f t="shared" si="7"/>
        <v>0</v>
      </c>
      <c r="I36" s="31"/>
      <c r="J36" s="32"/>
      <c r="K36" s="52">
        <f>IF($I$24=0,0,H36/$I$24)</f>
        <v>0</v>
      </c>
      <c r="L36" s="33"/>
      <c r="M36" s="1" t="s">
        <v>43</v>
      </c>
      <c r="N36" s="1" t="s">
        <v>44</v>
      </c>
      <c r="O36" s="1"/>
      <c r="P36" s="1"/>
      <c r="Q36" s="1"/>
      <c r="R36" s="1"/>
      <c r="S36" s="1"/>
      <c r="T36" s="27"/>
      <c r="V36" s="3" t="s">
        <v>89</v>
      </c>
    </row>
    <row r="37" spans="1:22">
      <c r="A37" s="1"/>
      <c r="B37" s="28"/>
      <c r="C37" s="72" t="s">
        <v>74</v>
      </c>
      <c r="D37" s="73">
        <v>0</v>
      </c>
      <c r="E37" s="74"/>
      <c r="F37" s="75"/>
      <c r="G37" s="76">
        <f>IF($E$24=0,0,D37/$E$24)</f>
        <v>0</v>
      </c>
      <c r="H37" s="170">
        <f t="shared" si="7"/>
        <v>0</v>
      </c>
      <c r="I37" s="77"/>
      <c r="J37" s="75"/>
      <c r="K37" s="78">
        <f>IF($I$24=0,0,H37/$I$24)</f>
        <v>0</v>
      </c>
      <c r="L37" s="33"/>
      <c r="M37" s="79">
        <f>(E40+E45)</f>
        <v>0</v>
      </c>
      <c r="N37" s="1">
        <f>IF(S19=0,0,(E32)/S19)</f>
        <v>0</v>
      </c>
      <c r="O37" s="1"/>
      <c r="P37" s="1"/>
      <c r="Q37" s="80">
        <f>IF(N37=0,0,M37/N37)</f>
        <v>0</v>
      </c>
      <c r="R37" s="1">
        <f>N37*Q37</f>
        <v>0</v>
      </c>
      <c r="S37" s="1"/>
      <c r="T37" s="27"/>
      <c r="V37" s="3" t="s">
        <v>90</v>
      </c>
    </row>
    <row r="38" spans="1:22">
      <c r="A38" s="1"/>
      <c r="B38" s="55"/>
      <c r="C38" s="81" t="s">
        <v>15</v>
      </c>
      <c r="D38" s="82"/>
      <c r="E38" s="83">
        <f>SUM(D34:D37)</f>
        <v>0</v>
      </c>
      <c r="F38" s="84"/>
      <c r="G38" s="85">
        <f>IF($E$24=0,0,E38/$E$24)</f>
        <v>0</v>
      </c>
      <c r="H38" s="82"/>
      <c r="I38" s="83">
        <f>SUM(H34:H37)</f>
        <v>0</v>
      </c>
      <c r="J38" s="86"/>
      <c r="K38" s="87">
        <f>IF($I$24=0,0,I38/$I$24)</f>
        <v>0</v>
      </c>
      <c r="L38" s="33"/>
      <c r="M38" s="2"/>
      <c r="N38" s="1"/>
      <c r="O38" s="1"/>
      <c r="P38" s="1"/>
      <c r="Q38" s="1"/>
      <c r="R38" s="1"/>
      <c r="S38" s="1"/>
      <c r="T38" s="27"/>
    </row>
    <row r="39" spans="1:22">
      <c r="A39" s="1"/>
      <c r="B39" s="88" t="s">
        <v>109</v>
      </c>
      <c r="C39" s="89"/>
      <c r="D39" s="90"/>
      <c r="E39" s="91">
        <f>T39</f>
        <v>0</v>
      </c>
      <c r="F39" s="92"/>
      <c r="G39" s="93">
        <f>IF($E$24=0,0,E39/$E$24)</f>
        <v>0</v>
      </c>
      <c r="H39" s="94"/>
      <c r="I39" s="98">
        <f>W39</f>
        <v>0</v>
      </c>
      <c r="J39" s="92"/>
      <c r="K39" s="95">
        <v>2.5143623215041305E-2</v>
      </c>
      <c r="L39" s="1"/>
      <c r="M39" s="79">
        <f>(I40+I45)</f>
        <v>0</v>
      </c>
      <c r="N39" s="1">
        <f>IF(S24=0,0,(I32)/S24)</f>
        <v>0</v>
      </c>
      <c r="O39" s="1"/>
      <c r="P39" s="1"/>
      <c r="Q39" s="1"/>
      <c r="R39" s="1"/>
      <c r="S39" s="1" t="s">
        <v>107</v>
      </c>
      <c r="T39" s="27"/>
      <c r="V39" s="3" t="s">
        <v>108</v>
      </c>
    </row>
    <row r="40" spans="1:22">
      <c r="A40" s="1"/>
      <c r="B40" s="96" t="s">
        <v>18</v>
      </c>
      <c r="C40" s="97"/>
      <c r="D40" s="90"/>
      <c r="E40" s="98">
        <f>+E38+E39</f>
        <v>0</v>
      </c>
      <c r="F40" s="92"/>
      <c r="G40" s="93">
        <f>IF($E$24=0,0,E40/$E$24)</f>
        <v>0</v>
      </c>
      <c r="H40" s="90"/>
      <c r="I40" s="98">
        <f>I38+I39</f>
        <v>0</v>
      </c>
      <c r="J40" s="92"/>
      <c r="K40" s="95">
        <f>IF($I$24=0,0,I40/$I$24)</f>
        <v>0</v>
      </c>
      <c r="L40" s="1"/>
      <c r="M40" s="1"/>
      <c r="N40" s="1"/>
      <c r="O40" s="1"/>
      <c r="P40" s="1"/>
      <c r="Q40" s="1"/>
      <c r="R40" s="1"/>
      <c r="S40" s="1"/>
      <c r="T40" s="27"/>
    </row>
    <row r="41" spans="1:22">
      <c r="A41" s="1"/>
      <c r="B41" s="96" t="s">
        <v>19</v>
      </c>
      <c r="C41" s="97"/>
      <c r="D41" s="99"/>
      <c r="E41" s="100">
        <f>(E32-E38-E39)</f>
        <v>0</v>
      </c>
      <c r="F41" s="101"/>
      <c r="G41" s="93">
        <f>IF($E$24=0,0,E41/$E$24)</f>
        <v>0</v>
      </c>
      <c r="H41" s="102"/>
      <c r="I41" s="100">
        <f>I32-I38-I39</f>
        <v>0</v>
      </c>
      <c r="J41" s="101"/>
      <c r="K41" s="95">
        <f>IF($I$24=0,0,I41/$I$24)</f>
        <v>0</v>
      </c>
      <c r="L41" s="1"/>
      <c r="M41" s="1"/>
      <c r="N41" s="1"/>
      <c r="O41" s="1"/>
      <c r="P41" s="1"/>
      <c r="Q41" s="1"/>
      <c r="R41" s="1"/>
      <c r="S41" s="1"/>
      <c r="T41" s="27"/>
    </row>
    <row r="42" spans="1:22">
      <c r="A42" s="1"/>
      <c r="B42" s="103" t="s">
        <v>20</v>
      </c>
      <c r="C42" s="117"/>
      <c r="D42" s="105"/>
      <c r="E42" s="106"/>
      <c r="F42" s="107"/>
      <c r="G42" s="108"/>
      <c r="H42" s="105"/>
      <c r="I42" s="106"/>
      <c r="J42" s="109"/>
      <c r="K42" s="110"/>
      <c r="L42" s="1"/>
      <c r="M42" s="1"/>
      <c r="N42" s="1"/>
      <c r="O42" s="1"/>
      <c r="P42" s="1"/>
      <c r="Q42" s="1"/>
      <c r="R42" s="1"/>
      <c r="S42" s="1"/>
    </row>
    <row r="43" spans="1:22">
      <c r="A43" s="1"/>
      <c r="B43" s="225" t="s">
        <v>75</v>
      </c>
      <c r="C43" s="226"/>
      <c r="D43" s="118">
        <v>0</v>
      </c>
      <c r="E43" s="112"/>
      <c r="F43" s="113"/>
      <c r="G43" s="215"/>
      <c r="H43" s="170">
        <f>W43</f>
        <v>0</v>
      </c>
      <c r="I43" s="112"/>
      <c r="J43" s="113"/>
      <c r="K43" s="115"/>
      <c r="L43" s="1"/>
      <c r="M43" s="1"/>
      <c r="N43" s="1"/>
      <c r="O43" s="1"/>
      <c r="P43" s="1"/>
      <c r="Q43" s="1"/>
      <c r="R43" s="1"/>
      <c r="S43" s="1"/>
      <c r="T43" s="27"/>
      <c r="V43" s="3" t="s">
        <v>91</v>
      </c>
    </row>
    <row r="44" spans="1:22">
      <c r="A44" s="1"/>
      <c r="B44" s="227" t="s">
        <v>76</v>
      </c>
      <c r="C44" s="226"/>
      <c r="D44" s="118">
        <v>0</v>
      </c>
      <c r="E44" s="119"/>
      <c r="F44" s="120"/>
      <c r="G44" s="121"/>
      <c r="H44" s="170">
        <f t="shared" ref="H44" si="8">W44</f>
        <v>0</v>
      </c>
      <c r="I44" s="119"/>
      <c r="J44" s="120"/>
      <c r="K44" s="122"/>
      <c r="L44" s="1"/>
      <c r="M44" s="1"/>
      <c r="N44" s="1"/>
      <c r="O44" s="1"/>
      <c r="P44" s="1"/>
      <c r="Q44" s="1"/>
      <c r="R44" s="1"/>
      <c r="S44" s="1"/>
      <c r="T44" s="27"/>
      <c r="V44" s="3" t="s">
        <v>92</v>
      </c>
    </row>
    <row r="45" spans="1:22">
      <c r="A45" s="1"/>
      <c r="B45" s="123"/>
      <c r="C45" s="124" t="s">
        <v>15</v>
      </c>
      <c r="D45" s="125"/>
      <c r="E45" s="126">
        <f>SUM(D43:D44)</f>
        <v>0</v>
      </c>
      <c r="F45" s="127"/>
      <c r="G45" s="128">
        <f t="shared" ref="G45:G53" si="9">IF($E$24=0,0,E45/$E$24)</f>
        <v>0</v>
      </c>
      <c r="H45" s="126"/>
      <c r="I45" s="126">
        <f>SUM(H43:H44)</f>
        <v>0</v>
      </c>
      <c r="J45" s="127"/>
      <c r="K45" s="129">
        <f>IF($I$24=0,0,I45/$I$24)</f>
        <v>0</v>
      </c>
      <c r="L45" s="1"/>
      <c r="M45" s="130" t="s">
        <v>3</v>
      </c>
      <c r="N45" s="1"/>
      <c r="O45" s="1"/>
      <c r="P45" s="1"/>
      <c r="Q45" s="1"/>
      <c r="R45" s="1"/>
      <c r="S45" s="1"/>
      <c r="T45" s="27"/>
    </row>
    <row r="46" spans="1:22">
      <c r="A46" s="1"/>
      <c r="B46" s="103" t="s">
        <v>21</v>
      </c>
      <c r="C46" s="107"/>
      <c r="D46" s="105"/>
      <c r="E46" s="131">
        <f>(E41-E45)</f>
        <v>0</v>
      </c>
      <c r="F46" s="132"/>
      <c r="G46" s="133">
        <f t="shared" si="9"/>
        <v>0</v>
      </c>
      <c r="H46" s="105"/>
      <c r="I46" s="131">
        <f>I41-I45</f>
        <v>0</v>
      </c>
      <c r="J46" s="132"/>
      <c r="K46" s="134">
        <f>IF($I$24=0,0,I46/$I$24)</f>
        <v>0</v>
      </c>
      <c r="L46" s="1"/>
      <c r="M46" s="1"/>
      <c r="N46" s="1"/>
      <c r="O46" s="1"/>
      <c r="P46" s="1"/>
      <c r="Q46" s="1"/>
      <c r="R46" s="1"/>
      <c r="S46" s="1"/>
    </row>
    <row r="47" spans="1:22">
      <c r="A47" s="1"/>
      <c r="B47" s="228" t="s">
        <v>77</v>
      </c>
      <c r="C47" s="229"/>
      <c r="D47" s="138">
        <v>0</v>
      </c>
      <c r="E47" s="135"/>
      <c r="F47" s="136"/>
      <c r="G47" s="133">
        <f t="shared" si="9"/>
        <v>0</v>
      </c>
      <c r="H47" s="170">
        <f t="shared" ref="H47:H48" si="10">W47</f>
        <v>0</v>
      </c>
      <c r="I47" s="135"/>
      <c r="J47" s="136"/>
      <c r="K47" s="137">
        <f>IF($I$24=0,0,H47/$I$24)</f>
        <v>0</v>
      </c>
      <c r="L47" s="1"/>
      <c r="M47" s="1"/>
      <c r="N47" s="1"/>
      <c r="O47" s="1"/>
      <c r="P47" s="1"/>
      <c r="Q47" s="1"/>
      <c r="R47" s="1"/>
      <c r="S47" s="1"/>
      <c r="T47" s="27"/>
      <c r="V47" s="3" t="s">
        <v>93</v>
      </c>
    </row>
    <row r="48" spans="1:22">
      <c r="A48" s="1"/>
      <c r="B48" s="230" t="s">
        <v>78</v>
      </c>
      <c r="C48" s="231"/>
      <c r="D48" s="138">
        <v>0</v>
      </c>
      <c r="E48" s="119"/>
      <c r="F48" s="120"/>
      <c r="G48" s="133">
        <f t="shared" si="9"/>
        <v>0</v>
      </c>
      <c r="H48" s="170">
        <f t="shared" si="10"/>
        <v>0</v>
      </c>
      <c r="I48" s="119"/>
      <c r="J48" s="120"/>
      <c r="K48" s="139">
        <f>IF($I$24=0,0,H48/$I$24)</f>
        <v>0</v>
      </c>
      <c r="L48" s="1"/>
      <c r="M48" s="1"/>
      <c r="N48" s="1"/>
      <c r="O48" s="1"/>
      <c r="P48" s="1"/>
      <c r="Q48" s="1"/>
      <c r="R48" s="1"/>
      <c r="S48" s="1"/>
      <c r="T48" s="27"/>
      <c r="V48" s="3" t="s">
        <v>94</v>
      </c>
    </row>
    <row r="49" spans="1:20">
      <c r="A49" s="1"/>
      <c r="B49" s="140" t="s">
        <v>22</v>
      </c>
      <c r="C49" s="141"/>
      <c r="D49" s="125"/>
      <c r="E49" s="126">
        <f>(D47-D48)</f>
        <v>0</v>
      </c>
      <c r="F49" s="127"/>
      <c r="G49" s="128">
        <f t="shared" si="9"/>
        <v>0</v>
      </c>
      <c r="H49" s="125"/>
      <c r="I49" s="126">
        <f>H47-H48</f>
        <v>0</v>
      </c>
      <c r="J49" s="127"/>
      <c r="K49" s="129">
        <f>IF($I$24=0,0,I49/$I$24)</f>
        <v>0</v>
      </c>
      <c r="L49" s="1"/>
      <c r="M49" s="1"/>
      <c r="N49" s="1"/>
      <c r="O49" s="1"/>
      <c r="P49" s="1"/>
      <c r="Q49" s="1"/>
      <c r="R49" s="1"/>
      <c r="S49" s="1"/>
      <c r="T49" s="27"/>
    </row>
    <row r="50" spans="1:20">
      <c r="A50" s="1"/>
      <c r="B50" s="142" t="s">
        <v>23</v>
      </c>
      <c r="C50" s="143"/>
      <c r="D50" s="144"/>
      <c r="E50" s="145">
        <f>(E46+E49)</f>
        <v>0</v>
      </c>
      <c r="F50" s="146"/>
      <c r="G50" s="147">
        <f t="shared" si="9"/>
        <v>0</v>
      </c>
      <c r="H50" s="144"/>
      <c r="I50" s="145">
        <f>I46+I49</f>
        <v>0</v>
      </c>
      <c r="J50" s="146"/>
      <c r="K50" s="148">
        <f>IF($I$24=0,0,I50/$I$24)</f>
        <v>0</v>
      </c>
      <c r="L50" s="1"/>
      <c r="M50" s="1"/>
      <c r="N50" s="1"/>
      <c r="O50" s="1"/>
      <c r="P50" s="1"/>
      <c r="Q50" s="1"/>
      <c r="R50" s="1"/>
      <c r="S50" s="1"/>
      <c r="T50" s="27"/>
    </row>
    <row r="51" spans="1:20">
      <c r="A51" s="1"/>
      <c r="B51" s="11" t="s">
        <v>24</v>
      </c>
      <c r="C51" s="12"/>
      <c r="D51" s="149"/>
      <c r="E51" s="135">
        <v>0</v>
      </c>
      <c r="F51" s="113"/>
      <c r="G51" s="150">
        <f t="shared" si="9"/>
        <v>0</v>
      </c>
      <c r="H51" s="149"/>
      <c r="I51" s="135">
        <v>0</v>
      </c>
      <c r="J51" s="136"/>
      <c r="K51" s="137">
        <f>IF($I$24=0,0,I51/$I$24)</f>
        <v>0</v>
      </c>
      <c r="L51" s="1"/>
      <c r="M51" s="1"/>
      <c r="N51" s="1"/>
      <c r="O51" s="1"/>
      <c r="P51" s="1"/>
      <c r="Q51" s="1"/>
      <c r="R51" s="1"/>
      <c r="S51" s="1"/>
    </row>
    <row r="52" spans="1:20">
      <c r="A52" s="1"/>
      <c r="B52" s="116" t="s">
        <v>25</v>
      </c>
      <c r="C52" s="117"/>
      <c r="D52" s="151"/>
      <c r="E52" s="119">
        <v>0</v>
      </c>
      <c r="F52" s="120"/>
      <c r="G52" s="150">
        <f t="shared" si="9"/>
        <v>0</v>
      </c>
      <c r="H52" s="151"/>
      <c r="I52" s="119">
        <v>0</v>
      </c>
      <c r="J52" s="120"/>
      <c r="K52" s="139">
        <f>IF($I$24=0,0,I52/$I$24)</f>
        <v>0</v>
      </c>
      <c r="L52" s="1"/>
      <c r="M52" s="1"/>
      <c r="N52" s="1"/>
      <c r="O52" s="1"/>
      <c r="P52" s="1"/>
      <c r="Q52" s="1"/>
      <c r="R52" s="1"/>
      <c r="S52" s="1"/>
    </row>
    <row r="53" spans="1:20" ht="13.5" thickBot="1">
      <c r="A53" s="1"/>
      <c r="B53" s="152" t="s">
        <v>26</v>
      </c>
      <c r="C53" s="153"/>
      <c r="D53" s="154"/>
      <c r="E53" s="155">
        <f>(E50-E51-E52)</f>
        <v>0</v>
      </c>
      <c r="F53" s="156"/>
      <c r="G53" s="157">
        <f t="shared" si="9"/>
        <v>0</v>
      </c>
      <c r="H53" s="154"/>
      <c r="I53" s="158">
        <f>I50-I51-I52</f>
        <v>0</v>
      </c>
      <c r="J53" s="156"/>
      <c r="K53" s="159">
        <f>IF($I$24=0,0,I53/$I$24)</f>
        <v>0</v>
      </c>
      <c r="L53" s="1"/>
      <c r="M53" s="1"/>
      <c r="N53" s="1"/>
      <c r="O53" s="1"/>
      <c r="P53" s="1"/>
      <c r="Q53" s="1"/>
      <c r="R53" s="1"/>
      <c r="S53" s="1"/>
      <c r="T53" s="27"/>
    </row>
    <row r="54" spans="1:20" ht="13.5" thickTop="1">
      <c r="A54" s="1"/>
      <c r="B54" s="1"/>
      <c r="C54" s="1"/>
      <c r="D54" s="1"/>
      <c r="E54" s="1"/>
      <c r="F54" s="1"/>
      <c r="G54" s="160"/>
      <c r="H54" s="1"/>
      <c r="I54" s="16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20">
      <c r="A55" s="1"/>
      <c r="B55" s="1"/>
      <c r="C55" s="1"/>
      <c r="D55" s="1"/>
      <c r="E55" s="1"/>
      <c r="F55" s="1"/>
      <c r="G55" s="16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20">
      <c r="A56" s="1"/>
      <c r="B56" s="1"/>
      <c r="C56" s="223" t="s">
        <v>30</v>
      </c>
      <c r="D56" s="224"/>
      <c r="E56" s="1"/>
      <c r="F56" s="1"/>
      <c r="G56" s="16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20">
      <c r="A57" s="1"/>
      <c r="B57" s="1"/>
      <c r="C57" s="218" t="s">
        <v>99</v>
      </c>
      <c r="D57" s="218">
        <v>30</v>
      </c>
      <c r="E57" s="1"/>
      <c r="F57" s="163"/>
      <c r="G57" s="160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20">
      <c r="A58" s="1"/>
      <c r="B58" s="1"/>
      <c r="C58" s="219" t="s">
        <v>100</v>
      </c>
      <c r="D58" s="219">
        <v>5</v>
      </c>
      <c r="E58" s="1"/>
      <c r="F58" s="1"/>
      <c r="G58" s="160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20">
      <c r="A59" s="1"/>
      <c r="B59" s="1"/>
      <c r="C59" s="219" t="s">
        <v>101</v>
      </c>
      <c r="D59" s="219">
        <v>15</v>
      </c>
      <c r="E59" s="1"/>
      <c r="F59" s="1"/>
      <c r="G59" s="2"/>
      <c r="J59" s="1"/>
      <c r="K59" s="1"/>
      <c r="M59" s="1"/>
      <c r="N59" s="1"/>
      <c r="O59" s="1"/>
      <c r="P59" s="1"/>
      <c r="Q59" s="1"/>
      <c r="R59" s="1"/>
      <c r="S59" s="1"/>
    </row>
    <row r="60" spans="1:20">
      <c r="A60" s="1"/>
      <c r="B60" s="1"/>
      <c r="C60" s="219" t="s">
        <v>102</v>
      </c>
      <c r="D60" s="219">
        <v>10</v>
      </c>
      <c r="E60" s="1"/>
      <c r="F60" s="1"/>
      <c r="G60" s="160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20">
      <c r="A61" s="1"/>
      <c r="B61" s="1"/>
      <c r="C61" s="219" t="s">
        <v>103</v>
      </c>
      <c r="D61" s="219">
        <v>1</v>
      </c>
      <c r="E61" s="1"/>
      <c r="F61" s="1"/>
      <c r="G61" s="160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20">
      <c r="A62" s="1"/>
      <c r="B62" s="1"/>
      <c r="C62" s="220" t="s">
        <v>104</v>
      </c>
      <c r="D62" s="220">
        <v>0</v>
      </c>
      <c r="E62" s="1"/>
      <c r="F62" s="1"/>
      <c r="G62" s="160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20">
      <c r="A63" s="1"/>
      <c r="B63" s="1"/>
      <c r="C63" s="166" t="s">
        <v>15</v>
      </c>
      <c r="D63" s="166">
        <f>SUM(D57:D62)</f>
        <v>61</v>
      </c>
      <c r="E63" s="1"/>
      <c r="F63" s="1"/>
      <c r="G63" s="160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20">
      <c r="A64" s="1"/>
      <c r="B64" s="1"/>
      <c r="C64" s="1"/>
      <c r="D64" s="1"/>
      <c r="E64" s="1"/>
      <c r="F64" s="130"/>
      <c r="G64" s="160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1"/>
      <c r="B65" s="167" t="s">
        <v>4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>
      <c r="A66" s="1"/>
      <c r="B66" s="130" t="s">
        <v>5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>
      <c r="A67" s="1"/>
      <c r="B67" s="167" t="s">
        <v>6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>
      <c r="A68" s="1"/>
      <c r="B68" s="1"/>
      <c r="C68" s="1"/>
      <c r="D68" s="1"/>
      <c r="E68" s="1"/>
      <c r="F68" s="1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>
      <c r="A69" s="1"/>
      <c r="B69" s="1"/>
      <c r="C69" s="223" t="s">
        <v>29</v>
      </c>
      <c r="D69" s="224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>
      <c r="A70" s="1"/>
      <c r="B70" s="1"/>
      <c r="C70" s="5" t="s">
        <v>31</v>
      </c>
      <c r="D70" s="7">
        <f>IF(D63=0,0,+D18/D63)</f>
        <v>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>
      <c r="A71" s="1"/>
      <c r="B71" s="1"/>
      <c r="C71" s="5" t="s">
        <v>32</v>
      </c>
      <c r="D71" s="7">
        <f>IF(D63=0,0,+D19/D63)</f>
        <v>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>
      <c r="A72" s="1"/>
      <c r="B72" s="1"/>
      <c r="C72" s="5" t="s">
        <v>33</v>
      </c>
      <c r="D72" s="7">
        <f>IF(D63=0,0,+D20/D63)</f>
        <v>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>
      <c r="A73" s="1"/>
      <c r="B73" s="1"/>
      <c r="C73" s="5" t="s">
        <v>34</v>
      </c>
      <c r="D73" s="7">
        <f>IF(D63=0,0,+D21/D63)</f>
        <v>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>
      <c r="A74" s="1"/>
      <c r="B74" s="1"/>
      <c r="C74" s="5" t="s">
        <v>35</v>
      </c>
      <c r="D74" s="7">
        <f>IF(D63=0,0,+D22/D63)</f>
        <v>0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>
      <c r="A75" s="1"/>
      <c r="B75" s="1"/>
      <c r="C75" s="5" t="s">
        <v>36</v>
      </c>
      <c r="D75" s="7">
        <f>IF(D63=0,0,+D23/D63)</f>
        <v>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</sheetData>
  <mergeCells count="33">
    <mergeCell ref="E4:F4"/>
    <mergeCell ref="E5:F5"/>
    <mergeCell ref="M16:S16"/>
    <mergeCell ref="B8:C8"/>
    <mergeCell ref="B12:I12"/>
    <mergeCell ref="D13:K13"/>
    <mergeCell ref="D14:K14"/>
    <mergeCell ref="D15:K15"/>
    <mergeCell ref="D17:E17"/>
    <mergeCell ref="H17:I17"/>
    <mergeCell ref="L17:L18"/>
    <mergeCell ref="M17:M18"/>
    <mergeCell ref="N17:N18"/>
    <mergeCell ref="P17:P18"/>
    <mergeCell ref="Q17:Q18"/>
    <mergeCell ref="R17:R18"/>
    <mergeCell ref="S17:S18"/>
    <mergeCell ref="M21:S21"/>
    <mergeCell ref="O17:O18"/>
    <mergeCell ref="Q22:Q23"/>
    <mergeCell ref="R22:R23"/>
    <mergeCell ref="S22:S23"/>
    <mergeCell ref="C56:D56"/>
    <mergeCell ref="C69:D69"/>
    <mergeCell ref="L22:L23"/>
    <mergeCell ref="M22:M23"/>
    <mergeCell ref="N22:N23"/>
    <mergeCell ref="O22:O23"/>
    <mergeCell ref="P22:P23"/>
    <mergeCell ref="B43:C43"/>
    <mergeCell ref="B44:C44"/>
    <mergeCell ref="B47:C47"/>
    <mergeCell ref="B48:C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"/>
  <sheetViews>
    <sheetView showGridLines="0" topLeftCell="A10" workbookViewId="0">
      <selection activeCell="D26" sqref="D26:D31"/>
    </sheetView>
  </sheetViews>
  <sheetFormatPr baseColWidth="10" defaultRowHeight="12.75"/>
  <cols>
    <col min="1" max="2" width="11.42578125" style="3"/>
    <col min="3" max="3" width="19.85546875" style="3" customWidth="1"/>
    <col min="4" max="5" width="11.42578125" style="3"/>
    <col min="6" max="19" width="12.5703125" style="3" customWidth="1"/>
    <col min="20" max="16384" width="11.42578125" style="3"/>
  </cols>
  <sheetData>
    <row r="1" spans="1:19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1"/>
      <c r="C2" s="1"/>
      <c r="D2" s="1"/>
      <c r="E2" s="1"/>
      <c r="F2" s="1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>
      <c r="A4" s="1"/>
      <c r="B4" s="1"/>
      <c r="C4" s="1"/>
      <c r="D4" s="1"/>
      <c r="E4" s="237" t="s">
        <v>27</v>
      </c>
      <c r="F4" s="238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1"/>
      <c r="B5" s="1"/>
      <c r="C5" s="1"/>
      <c r="D5" s="1"/>
      <c r="E5" s="237" t="s">
        <v>28</v>
      </c>
      <c r="F5" s="238"/>
      <c r="G5" s="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>
      <c r="A6" s="1"/>
      <c r="B6" s="1"/>
      <c r="C6" s="1"/>
      <c r="D6" s="1"/>
      <c r="E6" s="1"/>
      <c r="F6" s="1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>
      <c r="A7" s="1"/>
      <c r="B7" s="1"/>
      <c r="C7" s="1"/>
      <c r="D7" s="1"/>
      <c r="F7" s="1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1"/>
      <c r="B8" s="223" t="s">
        <v>7</v>
      </c>
      <c r="C8" s="224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1"/>
      <c r="B9" s="5" t="s">
        <v>8</v>
      </c>
      <c r="C9" s="6">
        <v>0</v>
      </c>
      <c r="D9" s="1"/>
      <c r="E9" s="1"/>
      <c r="F9" s="1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1"/>
      <c r="B10" s="5" t="s">
        <v>9</v>
      </c>
      <c r="C10" s="7">
        <v>0</v>
      </c>
      <c r="D10" s="1"/>
      <c r="E10" s="1"/>
      <c r="F10" s="1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1"/>
      <c r="B11" s="1"/>
      <c r="C11" s="1"/>
      <c r="D11" s="1"/>
      <c r="E11" s="1"/>
      <c r="F11" s="1"/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3.5" thickBot="1">
      <c r="A12" s="1"/>
      <c r="B12" s="239" t="s">
        <v>0</v>
      </c>
      <c r="C12" s="239"/>
      <c r="D12" s="239"/>
      <c r="E12" s="239"/>
      <c r="F12" s="239"/>
      <c r="G12" s="239"/>
      <c r="H12" s="239"/>
      <c r="I12" s="239"/>
      <c r="J12" s="8"/>
      <c r="K12" s="1"/>
      <c r="L12" s="1"/>
      <c r="M12" s="1"/>
      <c r="N12" s="1"/>
      <c r="O12" s="1"/>
      <c r="P12" s="1"/>
      <c r="Q12" s="1"/>
      <c r="R12" s="1"/>
      <c r="S12" s="1"/>
    </row>
    <row r="13" spans="1:19" ht="13.5" thickTop="1">
      <c r="A13" s="1"/>
      <c r="B13" s="9" t="s">
        <v>10</v>
      </c>
      <c r="C13" s="10"/>
      <c r="D13" s="240" t="s">
        <v>1</v>
      </c>
      <c r="E13" s="241"/>
      <c r="F13" s="241"/>
      <c r="G13" s="241"/>
      <c r="H13" s="241"/>
      <c r="I13" s="241"/>
      <c r="J13" s="241"/>
      <c r="K13" s="242"/>
      <c r="L13" s="1"/>
      <c r="M13" s="1"/>
      <c r="N13" s="1"/>
      <c r="O13" s="1"/>
      <c r="P13" s="1"/>
      <c r="Q13" s="1"/>
      <c r="R13" s="1"/>
      <c r="S13" s="1"/>
    </row>
    <row r="14" spans="1:19">
      <c r="A14" s="1"/>
      <c r="B14" s="11" t="s">
        <v>45</v>
      </c>
      <c r="C14" s="12"/>
      <c r="D14" s="243"/>
      <c r="E14" s="244"/>
      <c r="F14" s="244"/>
      <c r="G14" s="244"/>
      <c r="H14" s="244"/>
      <c r="I14" s="244"/>
      <c r="J14" s="244"/>
      <c r="K14" s="245"/>
      <c r="L14" s="1"/>
      <c r="M14" s="1"/>
      <c r="N14" s="1"/>
      <c r="O14" s="1"/>
      <c r="P14" s="1"/>
      <c r="Q14" s="1"/>
      <c r="R14" s="1"/>
      <c r="S14" s="1"/>
    </row>
    <row r="15" spans="1:19" ht="13.5" thickBot="1">
      <c r="A15" s="1"/>
      <c r="B15" s="13" t="s">
        <v>11</v>
      </c>
      <c r="C15" s="14"/>
      <c r="D15" s="246" t="s">
        <v>2</v>
      </c>
      <c r="E15" s="247"/>
      <c r="F15" s="247"/>
      <c r="G15" s="247"/>
      <c r="H15" s="247"/>
      <c r="I15" s="247"/>
      <c r="J15" s="247"/>
      <c r="K15" s="248"/>
      <c r="L15" s="1"/>
      <c r="M15" s="1"/>
      <c r="N15" s="1"/>
      <c r="O15" s="1"/>
      <c r="P15" s="1"/>
      <c r="Q15" s="1"/>
      <c r="R15" s="1"/>
      <c r="S15" s="1"/>
    </row>
    <row r="16" spans="1:19" ht="14.25" thickTop="1" thickBot="1">
      <c r="A16" s="1"/>
      <c r="B16" s="1"/>
      <c r="C16" s="1"/>
      <c r="D16" s="1"/>
      <c r="E16" s="1"/>
      <c r="F16" s="1"/>
      <c r="G16" s="2"/>
      <c r="H16" s="1"/>
      <c r="I16" s="1"/>
      <c r="J16" s="1"/>
      <c r="K16" s="1"/>
      <c r="L16" s="1"/>
      <c r="M16" s="232" t="s">
        <v>38</v>
      </c>
      <c r="N16" s="232"/>
      <c r="O16" s="232"/>
      <c r="P16" s="232"/>
      <c r="Q16" s="232"/>
      <c r="R16" s="232"/>
      <c r="S16" s="232"/>
    </row>
    <row r="17" spans="1:24" ht="13.5" thickTop="1">
      <c r="A17" s="1"/>
      <c r="B17" s="15" t="s">
        <v>12</v>
      </c>
      <c r="C17" s="16"/>
      <c r="D17" s="233">
        <v>9536</v>
      </c>
      <c r="E17" s="234"/>
      <c r="F17" s="17" t="s">
        <v>13</v>
      </c>
      <c r="G17" s="18" t="s">
        <v>40</v>
      </c>
      <c r="H17" s="235" t="s">
        <v>39</v>
      </c>
      <c r="I17" s="236"/>
      <c r="J17" s="17" t="s">
        <v>13</v>
      </c>
      <c r="K17" s="19" t="s">
        <v>40</v>
      </c>
      <c r="L17" s="222" t="s">
        <v>46</v>
      </c>
      <c r="M17" s="222" t="s">
        <v>47</v>
      </c>
      <c r="N17" s="222" t="s">
        <v>48</v>
      </c>
      <c r="O17" s="222" t="s">
        <v>49</v>
      </c>
      <c r="P17" s="222" t="s">
        <v>50</v>
      </c>
      <c r="Q17" s="222" t="s">
        <v>51</v>
      </c>
      <c r="R17" s="222" t="s">
        <v>52</v>
      </c>
      <c r="S17" s="222" t="s">
        <v>53</v>
      </c>
    </row>
    <row r="18" spans="1:24">
      <c r="A18" s="1"/>
      <c r="B18" s="20" t="s">
        <v>14</v>
      </c>
      <c r="C18" s="21" t="s">
        <v>63</v>
      </c>
      <c r="D18" s="22">
        <v>0</v>
      </c>
      <c r="E18" s="23">
        <f>C9</f>
        <v>0</v>
      </c>
      <c r="F18" s="24">
        <f>IF(E18=0, 0,+D18/E18)</f>
        <v>0</v>
      </c>
      <c r="G18" s="25">
        <v>0.87612366113237017</v>
      </c>
      <c r="H18" s="170">
        <f>W18</f>
        <v>0</v>
      </c>
      <c r="I18" s="23">
        <f>S24</f>
        <v>0</v>
      </c>
      <c r="J18" s="24">
        <f>IF(I18=0, 0, +H18/I18)</f>
        <v>0</v>
      </c>
      <c r="K18" s="26">
        <f t="shared" ref="K18:K23" si="0">IF($I$24=0, 0, H18/$I$24)</f>
        <v>0</v>
      </c>
      <c r="L18" s="222"/>
      <c r="M18" s="222"/>
      <c r="N18" s="222"/>
      <c r="O18" s="222"/>
      <c r="P18" s="222"/>
      <c r="Q18" s="222"/>
      <c r="R18" s="222"/>
      <c r="S18" s="222"/>
      <c r="T18" s="27"/>
      <c r="V18" s="3" t="s">
        <v>79</v>
      </c>
    </row>
    <row r="19" spans="1:24">
      <c r="A19" s="1"/>
      <c r="B19" s="28"/>
      <c r="C19" s="21" t="s">
        <v>64</v>
      </c>
      <c r="D19" s="22">
        <v>0</v>
      </c>
      <c r="E19" s="23">
        <f>C10</f>
        <v>0</v>
      </c>
      <c r="F19" s="24">
        <f>IF(E19=0, 0,+D19/E19)</f>
        <v>0</v>
      </c>
      <c r="G19" s="25">
        <v>0</v>
      </c>
      <c r="H19" s="170">
        <f t="shared" ref="H19:H23" si="1">W19</f>
        <v>0</v>
      </c>
      <c r="I19" s="23">
        <f>+E19</f>
        <v>0</v>
      </c>
      <c r="J19" s="24">
        <f>IF(I19=0, 0, +H19/I19)</f>
        <v>0</v>
      </c>
      <c r="K19" s="26">
        <f t="shared" si="0"/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30">
        <f>SUM(L19:R19)</f>
        <v>0</v>
      </c>
      <c r="T19" s="171"/>
      <c r="V19" s="3" t="s">
        <v>80</v>
      </c>
    </row>
    <row r="20" spans="1:24">
      <c r="A20" s="1"/>
      <c r="B20" s="28"/>
      <c r="C20" s="21" t="s">
        <v>65</v>
      </c>
      <c r="D20" s="22">
        <v>0</v>
      </c>
      <c r="E20" s="31"/>
      <c r="F20" s="32"/>
      <c r="G20" s="25">
        <v>4.9111925872948867E-2</v>
      </c>
      <c r="H20" s="170">
        <f t="shared" si="1"/>
        <v>0</v>
      </c>
      <c r="I20" s="31"/>
      <c r="J20" s="32"/>
      <c r="K20" s="26">
        <f t="shared" si="0"/>
        <v>0</v>
      </c>
      <c r="L20" s="33"/>
      <c r="M20" s="2"/>
      <c r="N20" s="2"/>
      <c r="O20" s="2"/>
      <c r="P20" s="2"/>
      <c r="Q20" s="2"/>
      <c r="R20" s="2"/>
      <c r="S20" s="2"/>
      <c r="T20" s="27"/>
      <c r="V20" s="3" t="s">
        <v>81</v>
      </c>
    </row>
    <row r="21" spans="1:24">
      <c r="A21" s="1"/>
      <c r="B21" s="28"/>
      <c r="C21" s="217" t="s">
        <v>95</v>
      </c>
      <c r="D21" s="22">
        <v>0</v>
      </c>
      <c r="E21" s="31"/>
      <c r="F21" s="32"/>
      <c r="G21" s="25">
        <v>6.1650561084497764E-3</v>
      </c>
      <c r="H21" s="170">
        <f t="shared" si="1"/>
        <v>0</v>
      </c>
      <c r="I21" s="31"/>
      <c r="J21" s="32"/>
      <c r="K21" s="26">
        <f t="shared" si="0"/>
        <v>0</v>
      </c>
      <c r="L21" s="33"/>
      <c r="M21" s="232" t="s">
        <v>37</v>
      </c>
      <c r="N21" s="232"/>
      <c r="O21" s="232"/>
      <c r="P21" s="232"/>
      <c r="Q21" s="232"/>
      <c r="R21" s="232"/>
      <c r="S21" s="232"/>
      <c r="T21" s="27"/>
      <c r="V21" s="3" t="s">
        <v>105</v>
      </c>
    </row>
    <row r="22" spans="1:24">
      <c r="A22" s="1"/>
      <c r="B22" s="28"/>
      <c r="C22" s="21" t="s">
        <v>66</v>
      </c>
      <c r="D22" s="22">
        <v>0</v>
      </c>
      <c r="E22" s="31"/>
      <c r="F22" s="32"/>
      <c r="G22" s="25">
        <v>4.7263370220318693E-2</v>
      </c>
      <c r="H22" s="170">
        <f t="shared" si="1"/>
        <v>0</v>
      </c>
      <c r="I22" s="31"/>
      <c r="J22" s="32"/>
      <c r="K22" s="26">
        <f t="shared" si="0"/>
        <v>0</v>
      </c>
      <c r="L22" s="222" t="s">
        <v>54</v>
      </c>
      <c r="M22" s="222" t="s">
        <v>55</v>
      </c>
      <c r="N22" s="222" t="s">
        <v>56</v>
      </c>
      <c r="O22" s="222" t="s">
        <v>62</v>
      </c>
      <c r="P22" s="222" t="s">
        <v>58</v>
      </c>
      <c r="Q22" s="222" t="s">
        <v>59</v>
      </c>
      <c r="R22" s="222" t="s">
        <v>60</v>
      </c>
      <c r="S22" s="222" t="s">
        <v>61</v>
      </c>
      <c r="T22" s="27"/>
      <c r="V22" s="3" t="s">
        <v>82</v>
      </c>
    </row>
    <row r="23" spans="1:24">
      <c r="A23" s="1"/>
      <c r="B23" s="34"/>
      <c r="C23" s="216" t="s">
        <v>96</v>
      </c>
      <c r="D23" s="22">
        <v>0</v>
      </c>
      <c r="E23" s="31"/>
      <c r="F23" s="32"/>
      <c r="G23" s="25">
        <v>2.1335986665912545E-2</v>
      </c>
      <c r="H23" s="170">
        <f t="shared" si="1"/>
        <v>0</v>
      </c>
      <c r="I23" s="31"/>
      <c r="J23" s="32"/>
      <c r="K23" s="26">
        <f t="shared" si="0"/>
        <v>0</v>
      </c>
      <c r="L23" s="222"/>
      <c r="M23" s="222"/>
      <c r="N23" s="222"/>
      <c r="O23" s="222"/>
      <c r="P23" s="222"/>
      <c r="Q23" s="222"/>
      <c r="R23" s="222"/>
      <c r="S23" s="222"/>
      <c r="T23" s="27"/>
      <c r="V23" s="3" t="s">
        <v>106</v>
      </c>
    </row>
    <row r="24" spans="1:24" ht="13.5">
      <c r="A24" s="1"/>
      <c r="B24" s="35"/>
      <c r="C24" s="36" t="s">
        <v>15</v>
      </c>
      <c r="D24" s="37"/>
      <c r="E24" s="38">
        <f>SUM(D18:D23)</f>
        <v>0</v>
      </c>
      <c r="F24" s="39"/>
      <c r="G24" s="40">
        <v>1</v>
      </c>
      <c r="H24" s="37"/>
      <c r="I24" s="38">
        <f>SUM(H18:H23)</f>
        <v>0</v>
      </c>
      <c r="J24" s="39"/>
      <c r="K24" s="41">
        <f>IF($I$24=0, 0, I24/$I$24)</f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30">
        <f>SUM(L24:R24)</f>
        <v>0</v>
      </c>
      <c r="T24" s="172"/>
    </row>
    <row r="25" spans="1:24">
      <c r="A25" s="1"/>
      <c r="B25" s="42" t="s">
        <v>16</v>
      </c>
      <c r="C25" s="43"/>
      <c r="D25" s="44"/>
      <c r="E25" s="45"/>
      <c r="F25" s="46"/>
      <c r="G25" s="47"/>
      <c r="H25" s="48"/>
      <c r="I25" s="45"/>
      <c r="J25" s="46"/>
      <c r="K25" s="49"/>
      <c r="L25" s="50"/>
      <c r="M25" s="50"/>
      <c r="N25" s="50"/>
      <c r="O25" s="50"/>
      <c r="P25" s="50"/>
      <c r="Q25" s="50"/>
      <c r="R25" s="50"/>
      <c r="S25" s="1"/>
    </row>
    <row r="26" spans="1:24">
      <c r="A26" s="1"/>
      <c r="B26" s="28"/>
      <c r="C26" s="21" t="s">
        <v>67</v>
      </c>
      <c r="D26" s="51">
        <f t="shared" ref="D26:D31" si="2">D18-Y26</f>
        <v>0</v>
      </c>
      <c r="E26" s="23">
        <f>E18</f>
        <v>0</v>
      </c>
      <c r="F26" s="24">
        <f>IF(E26=0,0,+D26/E26)</f>
        <v>0</v>
      </c>
      <c r="G26" s="25">
        <v>8.2362344412095223E-2</v>
      </c>
      <c r="H26" s="170">
        <f>H18-W26</f>
        <v>0</v>
      </c>
      <c r="I26" s="23">
        <f>I18</f>
        <v>0</v>
      </c>
      <c r="J26" s="24">
        <f>IF(I26=0,0,+H26/I26)</f>
        <v>0</v>
      </c>
      <c r="K26" s="52">
        <f t="shared" ref="K26:K31" si="3">IF($I$24=0,0,H26/$I$24)</f>
        <v>0</v>
      </c>
      <c r="L26" s="33"/>
      <c r="M26" s="1"/>
      <c r="N26" s="1"/>
      <c r="O26" s="1"/>
      <c r="P26" s="1"/>
      <c r="Q26" s="1"/>
      <c r="R26" s="1"/>
      <c r="S26" s="1"/>
      <c r="T26" s="27"/>
      <c r="V26" s="221" t="s">
        <v>83</v>
      </c>
      <c r="W26" s="221"/>
      <c r="X26" s="21" t="s">
        <v>115</v>
      </c>
    </row>
    <row r="27" spans="1:24">
      <c r="A27" s="1"/>
      <c r="B27" s="28"/>
      <c r="C27" s="21" t="s">
        <v>68</v>
      </c>
      <c r="D27" s="51">
        <f t="shared" si="2"/>
        <v>0</v>
      </c>
      <c r="E27" s="23">
        <f>E19</f>
        <v>0</v>
      </c>
      <c r="F27" s="24">
        <f>IF(E27=0,0,+D27/E27)</f>
        <v>0</v>
      </c>
      <c r="G27" s="25">
        <v>0</v>
      </c>
      <c r="H27" s="170">
        <f t="shared" ref="H27:H31" si="4">H19-W27</f>
        <v>0</v>
      </c>
      <c r="I27" s="23">
        <f>I19</f>
        <v>0</v>
      </c>
      <c r="J27" s="24">
        <f>IF(I27=0,0,+H27/I27)</f>
        <v>0</v>
      </c>
      <c r="K27" s="52">
        <f t="shared" si="3"/>
        <v>0</v>
      </c>
      <c r="L27" s="33"/>
      <c r="M27" s="1"/>
      <c r="N27" s="1"/>
      <c r="O27" s="1"/>
      <c r="P27" s="1"/>
      <c r="Q27" s="1"/>
      <c r="R27" s="1"/>
      <c r="S27" s="1"/>
      <c r="T27" s="27"/>
      <c r="V27" s="221" t="s">
        <v>84</v>
      </c>
      <c r="W27" s="221"/>
      <c r="X27" s="21" t="s">
        <v>116</v>
      </c>
    </row>
    <row r="28" spans="1:24">
      <c r="A28" s="1"/>
      <c r="B28" s="28"/>
      <c r="C28" s="21" t="s">
        <v>69</v>
      </c>
      <c r="D28" s="51">
        <f t="shared" si="2"/>
        <v>0</v>
      </c>
      <c r="E28" s="31"/>
      <c r="F28" s="32"/>
      <c r="G28" s="25">
        <v>1.3322518992560433E-2</v>
      </c>
      <c r="H28" s="170">
        <f t="shared" si="4"/>
        <v>0</v>
      </c>
      <c r="I28" s="31"/>
      <c r="J28" s="32"/>
      <c r="K28" s="52">
        <f t="shared" si="3"/>
        <v>0</v>
      </c>
      <c r="L28" s="33"/>
      <c r="M28" s="53" t="s">
        <v>41</v>
      </c>
      <c r="N28" s="53"/>
      <c r="O28" s="53"/>
      <c r="P28" s="53"/>
      <c r="Q28" s="1"/>
      <c r="R28" s="1"/>
      <c r="S28" s="1"/>
      <c r="T28" s="27"/>
      <c r="V28" s="221" t="s">
        <v>85</v>
      </c>
      <c r="W28" s="221"/>
      <c r="X28" s="21" t="s">
        <v>117</v>
      </c>
    </row>
    <row r="29" spans="1:24">
      <c r="A29" s="1"/>
      <c r="B29" s="28"/>
      <c r="C29" s="217" t="s">
        <v>97</v>
      </c>
      <c r="D29" s="51">
        <f t="shared" si="2"/>
        <v>0</v>
      </c>
      <c r="E29" s="31"/>
      <c r="F29" s="32"/>
      <c r="G29" s="25">
        <v>3.8430237192729148E-3</v>
      </c>
      <c r="H29" s="170">
        <f t="shared" si="4"/>
        <v>0</v>
      </c>
      <c r="I29" s="31"/>
      <c r="J29" s="32"/>
      <c r="K29" s="52">
        <f t="shared" si="3"/>
        <v>0</v>
      </c>
      <c r="L29" s="33"/>
      <c r="M29" s="53" t="s">
        <v>42</v>
      </c>
      <c r="N29" s="53"/>
      <c r="O29" s="53"/>
      <c r="P29" s="53"/>
      <c r="Q29" s="54">
        <v>81.11130468673457</v>
      </c>
      <c r="R29" s="1"/>
      <c r="S29" s="1"/>
      <c r="T29" s="27"/>
      <c r="V29" s="221" t="s">
        <v>111</v>
      </c>
      <c r="W29" s="221"/>
      <c r="X29" s="221" t="s">
        <v>110</v>
      </c>
    </row>
    <row r="30" spans="1:24">
      <c r="A30" s="1"/>
      <c r="B30" s="28"/>
      <c r="C30" s="21" t="s">
        <v>70</v>
      </c>
      <c r="D30" s="51">
        <f t="shared" si="2"/>
        <v>0</v>
      </c>
      <c r="E30" s="31"/>
      <c r="F30" s="32"/>
      <c r="G30" s="25">
        <v>2.5716568544794174E-2</v>
      </c>
      <c r="H30" s="170">
        <f t="shared" si="4"/>
        <v>0</v>
      </c>
      <c r="I30" s="31"/>
      <c r="J30" s="32"/>
      <c r="K30" s="52">
        <f t="shared" si="3"/>
        <v>0</v>
      </c>
      <c r="L30" s="33"/>
      <c r="M30" s="1"/>
      <c r="N30" s="1"/>
      <c r="O30" s="1"/>
      <c r="P30" s="1"/>
      <c r="Q30" s="1"/>
      <c r="R30" s="1"/>
      <c r="S30" s="1"/>
      <c r="T30" s="27"/>
      <c r="V30" s="221" t="s">
        <v>86</v>
      </c>
      <c r="W30" s="221"/>
      <c r="X30" s="21" t="s">
        <v>118</v>
      </c>
    </row>
    <row r="31" spans="1:24">
      <c r="A31" s="1"/>
      <c r="B31" s="28"/>
      <c r="C31" s="217" t="s">
        <v>98</v>
      </c>
      <c r="D31" s="51">
        <f t="shared" si="2"/>
        <v>0</v>
      </c>
      <c r="E31" s="31"/>
      <c r="F31" s="32"/>
      <c r="G31" s="25">
        <v>1.5309330007825975E-2</v>
      </c>
      <c r="H31" s="170">
        <f t="shared" si="4"/>
        <v>0</v>
      </c>
      <c r="I31" s="31"/>
      <c r="J31" s="32"/>
      <c r="K31" s="52">
        <f t="shared" si="3"/>
        <v>0</v>
      </c>
      <c r="L31" s="33"/>
      <c r="M31" s="53" t="s">
        <v>41</v>
      </c>
      <c r="N31" s="53"/>
      <c r="O31" s="53"/>
      <c r="P31" s="53"/>
      <c r="Q31" s="1"/>
      <c r="R31" s="1"/>
      <c r="S31" s="1"/>
      <c r="T31" s="27"/>
      <c r="V31" s="221" t="s">
        <v>112</v>
      </c>
      <c r="W31" s="221"/>
      <c r="X31" s="221" t="s">
        <v>113</v>
      </c>
    </row>
    <row r="32" spans="1:24">
      <c r="A32" s="1"/>
      <c r="B32" s="55"/>
      <c r="C32" s="56" t="s">
        <v>15</v>
      </c>
      <c r="D32" s="57"/>
      <c r="E32" s="58">
        <f>SUM(D26:D31)</f>
        <v>0</v>
      </c>
      <c r="F32" s="59"/>
      <c r="G32" s="60">
        <v>0.14055378567654872</v>
      </c>
      <c r="H32" s="61"/>
      <c r="I32" s="58">
        <f>SUM(H26:H31)</f>
        <v>0</v>
      </c>
      <c r="J32" s="59"/>
      <c r="K32" s="62">
        <f>IF($I$24=0,0,I32/$I$24)</f>
        <v>0</v>
      </c>
      <c r="L32" s="33"/>
      <c r="M32" s="53" t="s">
        <v>39</v>
      </c>
      <c r="N32" s="53"/>
      <c r="O32" s="53"/>
      <c r="P32" s="53"/>
      <c r="Q32" s="54">
        <v>592.64111536165728</v>
      </c>
      <c r="R32" s="1"/>
      <c r="S32" s="1"/>
      <c r="T32" s="63"/>
    </row>
    <row r="33" spans="1:22">
      <c r="A33" s="1"/>
      <c r="B33" s="20" t="s">
        <v>17</v>
      </c>
      <c r="C33" s="64"/>
      <c r="D33" s="173"/>
      <c r="E33" s="66"/>
      <c r="F33" s="67"/>
      <c r="G33" s="68"/>
      <c r="H33" s="69"/>
      <c r="I33" s="70"/>
      <c r="J33" s="33"/>
      <c r="K33" s="71"/>
      <c r="L33" s="33"/>
      <c r="M33" s="1"/>
      <c r="N33" s="1"/>
      <c r="O33" s="1"/>
      <c r="P33" s="1"/>
      <c r="Q33" s="1"/>
      <c r="R33" s="1"/>
      <c r="S33" s="1"/>
    </row>
    <row r="34" spans="1:22">
      <c r="A34" s="1"/>
      <c r="B34" s="28"/>
      <c r="C34" s="21" t="s">
        <v>71</v>
      </c>
      <c r="D34" s="51">
        <v>0</v>
      </c>
      <c r="E34" s="23">
        <f>+E18</f>
        <v>0</v>
      </c>
      <c r="F34" s="24">
        <f>IF(E34=0,0,+D34/E34)</f>
        <v>0</v>
      </c>
      <c r="G34" s="25">
        <v>0.1144586189762028</v>
      </c>
      <c r="H34" s="170">
        <f>W34</f>
        <v>0</v>
      </c>
      <c r="I34" s="23">
        <f>+I18</f>
        <v>0</v>
      </c>
      <c r="J34" s="24">
        <f>IF(I34=0,0,+H34/I34)</f>
        <v>0</v>
      </c>
      <c r="K34" s="52">
        <f>IF($I$24=0,0,H34/$I$24)</f>
        <v>0</v>
      </c>
      <c r="L34" s="33"/>
      <c r="M34" s="1"/>
      <c r="N34" s="1"/>
      <c r="O34" s="1"/>
      <c r="P34" s="1"/>
      <c r="Q34" s="1"/>
      <c r="R34" s="1"/>
      <c r="S34" s="1"/>
      <c r="T34" s="27"/>
      <c r="V34" s="3" t="s">
        <v>87</v>
      </c>
    </row>
    <row r="35" spans="1:22">
      <c r="A35" s="1"/>
      <c r="B35" s="28"/>
      <c r="C35" s="21" t="s">
        <v>72</v>
      </c>
      <c r="D35" s="51">
        <v>0</v>
      </c>
      <c r="E35" s="23">
        <f>+E19</f>
        <v>0</v>
      </c>
      <c r="F35" s="24">
        <f>IF(E35=0,0,+D35/E35)</f>
        <v>0</v>
      </c>
      <c r="G35" s="25">
        <v>0</v>
      </c>
      <c r="H35" s="170">
        <f t="shared" ref="H35:H37" si="5">W35</f>
        <v>0</v>
      </c>
      <c r="I35" s="23">
        <f>+I19</f>
        <v>0</v>
      </c>
      <c r="J35" s="24">
        <f>IF(I35=0,0,+H35/I35)</f>
        <v>0</v>
      </c>
      <c r="K35" s="52">
        <f>IF($I$24=0,0,H35/$I$24)</f>
        <v>0</v>
      </c>
      <c r="L35" s="33"/>
      <c r="M35" s="1"/>
      <c r="N35" s="1"/>
      <c r="O35" s="1"/>
      <c r="P35" s="1"/>
      <c r="Q35" s="1"/>
      <c r="R35" s="1"/>
      <c r="S35" s="1"/>
      <c r="T35" s="27"/>
      <c r="V35" s="3" t="s">
        <v>88</v>
      </c>
    </row>
    <row r="36" spans="1:22">
      <c r="A36" s="1"/>
      <c r="B36" s="28"/>
      <c r="C36" s="21" t="s">
        <v>73</v>
      </c>
      <c r="D36" s="51">
        <v>0</v>
      </c>
      <c r="E36" s="31"/>
      <c r="F36" s="32"/>
      <c r="G36" s="25">
        <v>7.7026462172806922E-3</v>
      </c>
      <c r="H36" s="170">
        <f t="shared" si="5"/>
        <v>0</v>
      </c>
      <c r="I36" s="31"/>
      <c r="J36" s="32"/>
      <c r="K36" s="52">
        <f>IF($I$24=0,0,H36/$I$24)</f>
        <v>0</v>
      </c>
      <c r="L36" s="33"/>
      <c r="M36" s="1" t="s">
        <v>43</v>
      </c>
      <c r="N36" s="1" t="s">
        <v>44</v>
      </c>
      <c r="O36" s="1"/>
      <c r="P36" s="1"/>
      <c r="Q36" s="1"/>
      <c r="R36" s="1"/>
      <c r="S36" s="1"/>
      <c r="T36" s="27"/>
      <c r="V36" s="3" t="s">
        <v>89</v>
      </c>
    </row>
    <row r="37" spans="1:22">
      <c r="A37" s="1"/>
      <c r="B37" s="28"/>
      <c r="C37" s="72" t="s">
        <v>74</v>
      </c>
      <c r="D37" s="73">
        <v>0</v>
      </c>
      <c r="E37" s="74"/>
      <c r="F37" s="75"/>
      <c r="G37" s="76">
        <v>2.4274963177169793E-2</v>
      </c>
      <c r="H37" s="170">
        <f t="shared" si="5"/>
        <v>0</v>
      </c>
      <c r="I37" s="77"/>
      <c r="J37" s="75"/>
      <c r="K37" s="78">
        <f>IF($I$24=0,0,H37/$I$24)</f>
        <v>0</v>
      </c>
      <c r="L37" s="33"/>
      <c r="M37" s="79">
        <v>3137.1156200000005</v>
      </c>
      <c r="N37" s="1">
        <v>38.676675614035133</v>
      </c>
      <c r="O37" s="1"/>
      <c r="P37" s="1"/>
      <c r="Q37" s="80">
        <v>81.11130468673457</v>
      </c>
      <c r="R37" s="1">
        <v>3137.1156200000005</v>
      </c>
      <c r="S37" s="1"/>
      <c r="T37" s="27"/>
      <c r="V37" s="3" t="s">
        <v>90</v>
      </c>
    </row>
    <row r="38" spans="1:22">
      <c r="A38" s="1"/>
      <c r="B38" s="55"/>
      <c r="C38" s="81" t="s">
        <v>15</v>
      </c>
      <c r="D38" s="82"/>
      <c r="E38" s="83">
        <f>SUM(D34:D37)</f>
        <v>0</v>
      </c>
      <c r="F38" s="84"/>
      <c r="G38" s="85">
        <v>0.14643622837065329</v>
      </c>
      <c r="H38" s="82"/>
      <c r="I38" s="83">
        <f>SUM(H34:H37)</f>
        <v>0</v>
      </c>
      <c r="J38" s="86"/>
      <c r="K38" s="87">
        <f>IF($I$24=0,0,I38/$I$24)</f>
        <v>0</v>
      </c>
      <c r="L38" s="33"/>
      <c r="M38" s="2"/>
      <c r="N38" s="1"/>
      <c r="O38" s="1"/>
      <c r="P38" s="1"/>
      <c r="Q38" s="1"/>
      <c r="R38" s="1"/>
      <c r="S38" s="1"/>
      <c r="T38" s="27"/>
    </row>
    <row r="39" spans="1:22">
      <c r="A39" s="1"/>
      <c r="B39" s="88" t="s">
        <v>109</v>
      </c>
      <c r="C39" s="89"/>
      <c r="D39" s="90"/>
      <c r="E39" s="98">
        <f>T39</f>
        <v>0</v>
      </c>
      <c r="F39" s="92"/>
      <c r="G39" s="93">
        <v>2.9907471043556413E-2</v>
      </c>
      <c r="H39" s="94"/>
      <c r="I39" s="98">
        <f>W39</f>
        <v>0</v>
      </c>
      <c r="J39" s="92"/>
      <c r="K39" s="95">
        <f>IF($I$24=0,0,I39/$I$24)</f>
        <v>0</v>
      </c>
      <c r="L39" s="1"/>
      <c r="M39" s="79">
        <v>22966.363769999996</v>
      </c>
      <c r="N39" s="1">
        <v>38.752565717592589</v>
      </c>
      <c r="O39" s="1"/>
      <c r="P39" s="1"/>
      <c r="Q39" s="1"/>
      <c r="R39" s="1"/>
      <c r="S39" s="1" t="s">
        <v>107</v>
      </c>
      <c r="T39" s="27"/>
      <c r="V39" s="3" t="s">
        <v>108</v>
      </c>
    </row>
    <row r="40" spans="1:22">
      <c r="A40" s="1"/>
      <c r="B40" s="96" t="s">
        <v>18</v>
      </c>
      <c r="C40" s="97"/>
      <c r="D40" s="90"/>
      <c r="E40" s="98">
        <f>+E38+E39</f>
        <v>0</v>
      </c>
      <c r="F40" s="92"/>
      <c r="G40" s="93">
        <f>IF($E$24=0,0,E40/$E$24)</f>
        <v>0</v>
      </c>
      <c r="H40" s="90"/>
      <c r="I40" s="98">
        <f>I38+I39</f>
        <v>0</v>
      </c>
      <c r="J40" s="92"/>
      <c r="K40" s="95">
        <f>IF($I$24=0,0,I40/$I$24)</f>
        <v>0</v>
      </c>
      <c r="L40" s="1"/>
      <c r="M40" s="1"/>
      <c r="N40" s="1"/>
      <c r="O40" s="1"/>
      <c r="P40" s="1"/>
      <c r="Q40" s="1"/>
      <c r="R40" s="1"/>
      <c r="S40" s="1"/>
      <c r="T40" s="27"/>
    </row>
    <row r="41" spans="1:22">
      <c r="A41" s="1"/>
      <c r="B41" s="96" t="s">
        <v>19</v>
      </c>
      <c r="C41" s="97"/>
      <c r="D41" s="99"/>
      <c r="E41" s="100">
        <f>(E32-E38-E39)</f>
        <v>0</v>
      </c>
      <c r="F41" s="101"/>
      <c r="G41" s="93">
        <f>IF($E$24=0,0,E41/$E$24)</f>
        <v>0</v>
      </c>
      <c r="H41" s="102"/>
      <c r="I41" s="100">
        <f>I32-I38-I39</f>
        <v>0</v>
      </c>
      <c r="J41" s="101"/>
      <c r="K41" s="95">
        <f>IF($I$24=0,0,I41/$I$24)</f>
        <v>0</v>
      </c>
      <c r="L41" s="1"/>
      <c r="M41" s="1"/>
      <c r="N41" s="1"/>
      <c r="O41" s="1"/>
      <c r="P41" s="1"/>
      <c r="Q41" s="1"/>
      <c r="R41" s="1"/>
      <c r="S41" s="1"/>
      <c r="T41" s="27"/>
    </row>
    <row r="42" spans="1:22">
      <c r="A42" s="1"/>
      <c r="B42" s="103" t="s">
        <v>20</v>
      </c>
      <c r="C42" s="104"/>
      <c r="D42" s="105"/>
      <c r="E42" s="106"/>
      <c r="F42" s="107"/>
      <c r="G42" s="108"/>
      <c r="H42" s="105"/>
      <c r="I42" s="106"/>
      <c r="J42" s="109"/>
      <c r="K42" s="110"/>
      <c r="L42" s="1"/>
      <c r="M42" s="1"/>
      <c r="N42" s="1"/>
      <c r="O42" s="1"/>
      <c r="P42" s="1"/>
      <c r="Q42" s="1"/>
      <c r="R42" s="1"/>
      <c r="S42" s="1"/>
    </row>
    <row r="43" spans="1:22">
      <c r="A43" s="1"/>
      <c r="B43" s="225" t="s">
        <v>75</v>
      </c>
      <c r="C43" s="226"/>
      <c r="D43" s="112">
        <v>0</v>
      </c>
      <c r="E43" s="112"/>
      <c r="F43" s="113"/>
      <c r="G43" s="114"/>
      <c r="H43" s="170">
        <f>W43</f>
        <v>0</v>
      </c>
      <c r="I43" s="112"/>
      <c r="J43" s="113"/>
      <c r="K43" s="115"/>
      <c r="L43" s="1"/>
      <c r="M43" s="1"/>
      <c r="N43" s="1"/>
      <c r="O43" s="1"/>
      <c r="P43" s="1"/>
      <c r="Q43" s="1"/>
      <c r="R43" s="1"/>
      <c r="S43" s="1"/>
      <c r="T43" s="27"/>
      <c r="V43" s="3" t="s">
        <v>91</v>
      </c>
    </row>
    <row r="44" spans="1:22">
      <c r="A44" s="1"/>
      <c r="B44" s="227" t="s">
        <v>76</v>
      </c>
      <c r="C44" s="226"/>
      <c r="D44" s="112">
        <v>0</v>
      </c>
      <c r="E44" s="119"/>
      <c r="F44" s="120"/>
      <c r="G44" s="121"/>
      <c r="H44" s="170">
        <f>W44</f>
        <v>0</v>
      </c>
      <c r="I44" s="119"/>
      <c r="J44" s="120"/>
      <c r="K44" s="122"/>
      <c r="L44" s="1"/>
      <c r="M44" s="1"/>
      <c r="N44" s="1"/>
      <c r="O44" s="1"/>
      <c r="P44" s="1"/>
      <c r="Q44" s="1"/>
      <c r="R44" s="1"/>
      <c r="S44" s="1"/>
      <c r="T44" s="27"/>
      <c r="V44" s="3" t="s">
        <v>92</v>
      </c>
    </row>
    <row r="45" spans="1:22">
      <c r="A45" s="1"/>
      <c r="B45" s="123"/>
      <c r="C45" s="124" t="s">
        <v>15</v>
      </c>
      <c r="D45" s="125"/>
      <c r="E45" s="126">
        <f>SUM(D43:D44)</f>
        <v>0</v>
      </c>
      <c r="F45" s="127"/>
      <c r="G45" s="128">
        <f t="shared" ref="G45:G53" si="6">IF($E$24=0,0,E45/$E$24)</f>
        <v>0</v>
      </c>
      <c r="H45" s="126"/>
      <c r="I45" s="126">
        <f>SUM(H43:H44)</f>
        <v>0</v>
      </c>
      <c r="J45" s="127"/>
      <c r="K45" s="129">
        <f>IF($I$24=0,0,I45/$I$24)</f>
        <v>0</v>
      </c>
      <c r="L45" s="1"/>
      <c r="M45" s="130" t="s">
        <v>3</v>
      </c>
      <c r="N45" s="1"/>
      <c r="O45" s="1"/>
      <c r="P45" s="1"/>
      <c r="Q45" s="1"/>
      <c r="R45" s="1"/>
      <c r="S45" s="1"/>
      <c r="T45" s="27"/>
    </row>
    <row r="46" spans="1:22">
      <c r="A46" s="1"/>
      <c r="B46" s="103" t="s">
        <v>21</v>
      </c>
      <c r="C46" s="107"/>
      <c r="D46" s="105"/>
      <c r="E46" s="131">
        <f>(E41-E45)</f>
        <v>0</v>
      </c>
      <c r="F46" s="132"/>
      <c r="G46" s="133">
        <f t="shared" si="6"/>
        <v>0</v>
      </c>
      <c r="H46" s="105"/>
      <c r="I46" s="131">
        <f>I41-I45</f>
        <v>0</v>
      </c>
      <c r="J46" s="132"/>
      <c r="K46" s="134">
        <f>IF($I$24=0,0,I46/$I$24)</f>
        <v>0</v>
      </c>
      <c r="L46" s="1"/>
      <c r="M46" s="1"/>
      <c r="N46" s="1"/>
      <c r="O46" s="1"/>
      <c r="P46" s="1"/>
      <c r="Q46" s="1"/>
      <c r="R46" s="1"/>
      <c r="S46" s="1"/>
    </row>
    <row r="47" spans="1:22">
      <c r="A47" s="1"/>
      <c r="B47" s="228" t="s">
        <v>77</v>
      </c>
      <c r="C47" s="229"/>
      <c r="D47" s="112">
        <v>0</v>
      </c>
      <c r="E47" s="135"/>
      <c r="F47" s="136"/>
      <c r="G47" s="133">
        <f t="shared" si="6"/>
        <v>0</v>
      </c>
      <c r="H47" s="170">
        <f>W47</f>
        <v>0</v>
      </c>
      <c r="I47" s="135"/>
      <c r="J47" s="136"/>
      <c r="K47" s="137">
        <f>IF($I$24=0,0,H47/$I$24)</f>
        <v>0</v>
      </c>
      <c r="L47" s="1"/>
      <c r="M47" s="1"/>
      <c r="N47" s="1"/>
      <c r="O47" s="1"/>
      <c r="P47" s="1"/>
      <c r="Q47" s="1"/>
      <c r="R47" s="1"/>
      <c r="S47" s="1"/>
      <c r="T47" s="27"/>
      <c r="V47" s="3" t="s">
        <v>93</v>
      </c>
    </row>
    <row r="48" spans="1:22">
      <c r="A48" s="1"/>
      <c r="B48" s="230" t="s">
        <v>78</v>
      </c>
      <c r="C48" s="249"/>
      <c r="D48" s="112">
        <v>0</v>
      </c>
      <c r="E48" s="119"/>
      <c r="F48" s="120"/>
      <c r="G48" s="133">
        <f t="shared" si="6"/>
        <v>0</v>
      </c>
      <c r="H48" s="170">
        <f>W48</f>
        <v>0</v>
      </c>
      <c r="I48" s="119"/>
      <c r="J48" s="120"/>
      <c r="K48" s="139">
        <f>IF($I$24=0,0,H48/$I$24)</f>
        <v>0</v>
      </c>
      <c r="L48" s="1"/>
      <c r="M48" s="1"/>
      <c r="N48" s="1"/>
      <c r="O48" s="1"/>
      <c r="P48" s="1"/>
      <c r="Q48" s="1"/>
      <c r="R48" s="1"/>
      <c r="S48" s="1"/>
      <c r="T48" s="27"/>
      <c r="V48" s="3" t="s">
        <v>94</v>
      </c>
    </row>
    <row r="49" spans="1:20">
      <c r="A49" s="1"/>
      <c r="B49" s="140" t="s">
        <v>22</v>
      </c>
      <c r="C49" s="141"/>
      <c r="D49" s="125"/>
      <c r="E49" s="126">
        <f>(D47-D48)</f>
        <v>0</v>
      </c>
      <c r="F49" s="127"/>
      <c r="G49" s="128">
        <f t="shared" si="6"/>
        <v>0</v>
      </c>
      <c r="H49" s="125"/>
      <c r="I49" s="126">
        <f>H47-H48</f>
        <v>0</v>
      </c>
      <c r="J49" s="127"/>
      <c r="K49" s="129">
        <f>IF($I$24=0,0,I49/$I$24)</f>
        <v>0</v>
      </c>
      <c r="L49" s="1"/>
      <c r="M49" s="1"/>
      <c r="N49" s="1"/>
      <c r="O49" s="1"/>
      <c r="P49" s="1"/>
      <c r="Q49" s="1"/>
      <c r="R49" s="1"/>
      <c r="S49" s="1"/>
      <c r="T49" s="27"/>
    </row>
    <row r="50" spans="1:20">
      <c r="A50" s="1"/>
      <c r="B50" s="142" t="s">
        <v>23</v>
      </c>
      <c r="C50" s="143"/>
      <c r="D50" s="144"/>
      <c r="E50" s="145">
        <f>(E46+E49)</f>
        <v>0</v>
      </c>
      <c r="F50" s="146"/>
      <c r="G50" s="147">
        <f t="shared" si="6"/>
        <v>0</v>
      </c>
      <c r="H50" s="144"/>
      <c r="I50" s="174">
        <f>I46+I49</f>
        <v>0</v>
      </c>
      <c r="J50" s="146"/>
      <c r="K50" s="148">
        <f>IF($I$24=0,0,I50/$I$24)</f>
        <v>0</v>
      </c>
      <c r="L50" s="1"/>
      <c r="M50" s="1"/>
      <c r="N50" s="1"/>
      <c r="O50" s="1"/>
      <c r="P50" s="1"/>
      <c r="Q50" s="1"/>
      <c r="R50" s="1"/>
      <c r="S50" s="1"/>
      <c r="T50" s="27"/>
    </row>
    <row r="51" spans="1:20">
      <c r="A51" s="1"/>
      <c r="B51" s="11" t="s">
        <v>24</v>
      </c>
      <c r="C51" s="12"/>
      <c r="D51" s="149"/>
      <c r="E51" s="135">
        <v>0</v>
      </c>
      <c r="F51" s="113"/>
      <c r="G51" s="150">
        <f t="shared" si="6"/>
        <v>0</v>
      </c>
      <c r="H51" s="149"/>
      <c r="I51" s="135">
        <v>0</v>
      </c>
      <c r="J51" s="136"/>
      <c r="K51" s="137">
        <f>IF($I$24=0,0,I51/$I$24)</f>
        <v>0</v>
      </c>
      <c r="L51" s="1"/>
      <c r="M51" s="1"/>
      <c r="N51" s="1"/>
      <c r="O51" s="1"/>
      <c r="P51" s="1"/>
      <c r="Q51" s="1"/>
      <c r="R51" s="1"/>
      <c r="S51" s="1"/>
    </row>
    <row r="52" spans="1:20">
      <c r="A52" s="1"/>
      <c r="B52" s="116" t="s">
        <v>25</v>
      </c>
      <c r="C52" s="117"/>
      <c r="D52" s="151"/>
      <c r="E52" s="119">
        <f>('[1]Presupuesto 2008'!$D$518)</f>
        <v>0</v>
      </c>
      <c r="F52" s="120"/>
      <c r="G52" s="150">
        <f t="shared" si="6"/>
        <v>0</v>
      </c>
      <c r="H52" s="151"/>
      <c r="I52" s="119">
        <v>0</v>
      </c>
      <c r="J52" s="120"/>
      <c r="K52" s="139">
        <f>IF($I$24=0,0,I52/$I$24)</f>
        <v>0</v>
      </c>
      <c r="L52" s="1"/>
      <c r="M52" s="1"/>
      <c r="N52" s="1"/>
      <c r="O52" s="1"/>
      <c r="P52" s="1"/>
      <c r="Q52" s="1"/>
      <c r="R52" s="1"/>
      <c r="S52" s="1"/>
    </row>
    <row r="53" spans="1:20" ht="13.5" thickBot="1">
      <c r="A53" s="1"/>
      <c r="B53" s="152" t="s">
        <v>26</v>
      </c>
      <c r="C53" s="153"/>
      <c r="D53" s="154"/>
      <c r="E53" s="155">
        <f>(E50-E51-E52)</f>
        <v>0</v>
      </c>
      <c r="F53" s="156"/>
      <c r="G53" s="157">
        <f t="shared" si="6"/>
        <v>0</v>
      </c>
      <c r="H53" s="154"/>
      <c r="I53" s="158">
        <f>I50-I51-I52</f>
        <v>0</v>
      </c>
      <c r="J53" s="156"/>
      <c r="K53" s="159">
        <f>IF($I$24=0,0,I53/$I$24)</f>
        <v>0</v>
      </c>
      <c r="L53" s="1"/>
      <c r="M53" s="1"/>
      <c r="N53" s="1"/>
      <c r="O53" s="1"/>
      <c r="P53" s="1"/>
      <c r="Q53" s="1"/>
      <c r="R53" s="1"/>
      <c r="S53" s="1"/>
      <c r="T53" s="27"/>
    </row>
    <row r="54" spans="1:20" ht="13.5" thickTop="1">
      <c r="A54" s="1"/>
      <c r="B54" s="1"/>
      <c r="C54" s="1"/>
      <c r="D54" s="1"/>
      <c r="E54" s="1"/>
      <c r="F54" s="1"/>
      <c r="G54" s="2"/>
      <c r="H54" s="1"/>
      <c r="I54" s="16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20">
      <c r="A55" s="1"/>
      <c r="B55" s="1"/>
      <c r="C55" s="1"/>
      <c r="D55" s="1"/>
      <c r="E55" s="1"/>
      <c r="F55" s="1"/>
      <c r="G55" s="16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20">
      <c r="A56" s="1"/>
      <c r="B56" s="1"/>
      <c r="C56" s="223" t="s">
        <v>30</v>
      </c>
      <c r="D56" s="224"/>
      <c r="E56" s="1"/>
      <c r="F56" s="1"/>
      <c r="G56" s="16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20">
      <c r="A57" s="1"/>
      <c r="B57" s="1"/>
      <c r="C57" s="218" t="s">
        <v>99</v>
      </c>
      <c r="D57" s="162">
        <v>18</v>
      </c>
      <c r="E57" s="1"/>
      <c r="F57" s="1"/>
      <c r="G57" s="16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20">
      <c r="A58" s="1"/>
      <c r="B58" s="1"/>
      <c r="C58" s="219" t="s">
        <v>100</v>
      </c>
      <c r="D58" s="164">
        <v>1</v>
      </c>
      <c r="E58" s="1"/>
      <c r="F58" s="1"/>
      <c r="G58" s="16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20">
      <c r="A59" s="1"/>
      <c r="B59" s="1"/>
      <c r="C59" s="219" t="s">
        <v>101</v>
      </c>
      <c r="D59" s="164">
        <v>9</v>
      </c>
      <c r="E59" s="1"/>
      <c r="F59" s="1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20">
      <c r="A60" s="1"/>
      <c r="B60" s="1"/>
      <c r="C60" s="219" t="s">
        <v>102</v>
      </c>
      <c r="D60" s="164">
        <v>2</v>
      </c>
      <c r="E60" s="1"/>
      <c r="F60" s="1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20">
      <c r="A61" s="1"/>
      <c r="B61" s="1"/>
      <c r="C61" s="219" t="s">
        <v>103</v>
      </c>
      <c r="D61" s="164">
        <v>1</v>
      </c>
      <c r="E61" s="1"/>
      <c r="F61" s="1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20">
      <c r="A62" s="1"/>
      <c r="B62" s="1"/>
      <c r="C62" s="220" t="s">
        <v>104</v>
      </c>
      <c r="D62" s="165"/>
      <c r="E62" s="1"/>
      <c r="F62" s="1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20">
      <c r="A63" s="1"/>
      <c r="B63" s="1"/>
      <c r="C63" s="166" t="s">
        <v>15</v>
      </c>
      <c r="D63" s="166">
        <f>SUM(D57:D62)</f>
        <v>31</v>
      </c>
      <c r="E63" s="1"/>
      <c r="F63" s="1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20">
      <c r="A64" s="1"/>
      <c r="B64" s="1"/>
      <c r="C64" s="1"/>
      <c r="D64" s="1"/>
      <c r="E64" s="1"/>
      <c r="F64" s="1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1"/>
      <c r="B65" s="167" t="s">
        <v>4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>
      <c r="A66" s="1"/>
      <c r="B66" s="130" t="s">
        <v>5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>
      <c r="A67" s="1"/>
      <c r="B67" s="167" t="s">
        <v>6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>
      <c r="A68" s="1"/>
      <c r="B68" s="1"/>
      <c r="C68" s="1"/>
      <c r="D68" s="1"/>
      <c r="E68" s="1"/>
      <c r="F68" s="1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>
      <c r="A69" s="1"/>
      <c r="B69" s="1"/>
      <c r="C69" s="223" t="s">
        <v>29</v>
      </c>
      <c r="D69" s="224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>
      <c r="A70" s="1"/>
      <c r="B70" s="1"/>
      <c r="C70" s="5" t="s">
        <v>31</v>
      </c>
      <c r="D70" s="7">
        <f>IF(D63=0,0,+D18/D63)</f>
        <v>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>
      <c r="A71" s="1"/>
      <c r="B71" s="1"/>
      <c r="C71" s="5" t="s">
        <v>32</v>
      </c>
      <c r="D71" s="7">
        <f>IF(D63=0,0,+D19/D63)</f>
        <v>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>
      <c r="A72" s="1"/>
      <c r="B72" s="1"/>
      <c r="C72" s="5" t="s">
        <v>33</v>
      </c>
      <c r="D72" s="7">
        <f>IF(D63=0,0,+D20/D63)</f>
        <v>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>
      <c r="A73" s="1"/>
      <c r="B73" s="1"/>
      <c r="C73" s="5" t="s">
        <v>34</v>
      </c>
      <c r="D73" s="7">
        <f>IF(D63=0,0,+D21/D63)</f>
        <v>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>
      <c r="A74" s="1"/>
      <c r="B74" s="1"/>
      <c r="C74" s="5" t="s">
        <v>35</v>
      </c>
      <c r="D74" s="7">
        <f>IF(D63=0,0,+D22/D63)</f>
        <v>0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>
      <c r="A75" s="1"/>
      <c r="B75" s="1"/>
      <c r="C75" s="5" t="s">
        <v>36</v>
      </c>
      <c r="D75" s="7">
        <f>IF(D63=0,0,+D23/D63)</f>
        <v>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</sheetData>
  <mergeCells count="33">
    <mergeCell ref="Q22:Q23"/>
    <mergeCell ref="R22:R23"/>
    <mergeCell ref="S22:S23"/>
    <mergeCell ref="C56:D56"/>
    <mergeCell ref="C69:D69"/>
    <mergeCell ref="L22:L23"/>
    <mergeCell ref="M22:M23"/>
    <mergeCell ref="N22:N23"/>
    <mergeCell ref="O22:O23"/>
    <mergeCell ref="P22:P23"/>
    <mergeCell ref="B43:C43"/>
    <mergeCell ref="B44:C44"/>
    <mergeCell ref="B48:C48"/>
    <mergeCell ref="B47:C47"/>
    <mergeCell ref="P17:P18"/>
    <mergeCell ref="Q17:Q18"/>
    <mergeCell ref="R17:R18"/>
    <mergeCell ref="S17:S18"/>
    <mergeCell ref="M21:S21"/>
    <mergeCell ref="O17:O18"/>
    <mergeCell ref="D17:E17"/>
    <mergeCell ref="H17:I17"/>
    <mergeCell ref="L17:L18"/>
    <mergeCell ref="M17:M18"/>
    <mergeCell ref="N17:N18"/>
    <mergeCell ref="E4:F4"/>
    <mergeCell ref="E5:F5"/>
    <mergeCell ref="M16:S16"/>
    <mergeCell ref="B8:C8"/>
    <mergeCell ref="B12:I12"/>
    <mergeCell ref="D13:K13"/>
    <mergeCell ref="D14:K14"/>
    <mergeCell ref="D15:K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"/>
  <sheetViews>
    <sheetView showGridLines="0" topLeftCell="A10" workbookViewId="0">
      <selection activeCell="D26" sqref="D26"/>
    </sheetView>
  </sheetViews>
  <sheetFormatPr baseColWidth="10" defaultRowHeight="12.75"/>
  <cols>
    <col min="1" max="2" width="11.42578125" style="3"/>
    <col min="3" max="3" width="19.85546875" style="3" customWidth="1"/>
    <col min="4" max="5" width="11.42578125" style="3"/>
    <col min="6" max="19" width="12.5703125" style="3" customWidth="1"/>
    <col min="20" max="16384" width="11.42578125" style="3"/>
  </cols>
  <sheetData>
    <row r="1" spans="1:19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1"/>
      <c r="C2" s="1"/>
      <c r="D2" s="1"/>
      <c r="E2" s="1"/>
      <c r="F2" s="1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>
      <c r="A4" s="1"/>
      <c r="B4" s="1"/>
      <c r="C4" s="1"/>
      <c r="D4" s="1"/>
      <c r="E4" s="237" t="s">
        <v>27</v>
      </c>
      <c r="F4" s="238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1"/>
      <c r="B5" s="1"/>
      <c r="C5" s="1"/>
      <c r="D5" s="1"/>
      <c r="E5" s="237" t="s">
        <v>28</v>
      </c>
      <c r="F5" s="238"/>
      <c r="G5" s="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>
      <c r="A6" s="1"/>
      <c r="B6" s="1"/>
      <c r="C6" s="1"/>
      <c r="D6" s="1"/>
      <c r="E6" s="1"/>
      <c r="F6" s="1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>
      <c r="A7" s="1"/>
      <c r="B7" s="1"/>
      <c r="C7" s="1"/>
      <c r="D7" s="1"/>
      <c r="F7" s="1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1"/>
      <c r="B8" s="223" t="s">
        <v>7</v>
      </c>
      <c r="C8" s="224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1"/>
      <c r="B9" s="5" t="s">
        <v>8</v>
      </c>
      <c r="C9" s="6">
        <v>0</v>
      </c>
      <c r="D9" s="1"/>
      <c r="E9" s="1"/>
      <c r="F9" s="1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1"/>
      <c r="B10" s="5" t="s">
        <v>9</v>
      </c>
      <c r="C10" s="7">
        <v>0</v>
      </c>
      <c r="D10" s="1"/>
      <c r="E10" s="1"/>
      <c r="F10" s="1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1"/>
      <c r="B11" s="1"/>
      <c r="C11" s="1"/>
      <c r="D11" s="1"/>
      <c r="E11" s="1"/>
      <c r="F11" s="1"/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3.5" thickBot="1">
      <c r="A12" s="1"/>
      <c r="B12" s="239" t="s">
        <v>0</v>
      </c>
      <c r="C12" s="239"/>
      <c r="D12" s="239"/>
      <c r="E12" s="239"/>
      <c r="F12" s="239"/>
      <c r="G12" s="239"/>
      <c r="H12" s="239"/>
      <c r="I12" s="239"/>
      <c r="J12" s="8"/>
      <c r="K12" s="1"/>
      <c r="L12" s="1"/>
      <c r="M12" s="1"/>
      <c r="N12" s="1"/>
      <c r="O12" s="1"/>
      <c r="P12" s="1"/>
      <c r="Q12" s="1"/>
      <c r="R12" s="1"/>
      <c r="S12" s="1"/>
    </row>
    <row r="13" spans="1:19" ht="13.5" thickTop="1">
      <c r="A13" s="1"/>
      <c r="B13" s="9" t="s">
        <v>10</v>
      </c>
      <c r="C13" s="10"/>
      <c r="D13" s="240" t="s">
        <v>1</v>
      </c>
      <c r="E13" s="241"/>
      <c r="F13" s="241"/>
      <c r="G13" s="241"/>
      <c r="H13" s="241"/>
      <c r="I13" s="241"/>
      <c r="J13" s="241"/>
      <c r="K13" s="242"/>
      <c r="L13" s="1"/>
      <c r="M13" s="1"/>
      <c r="N13" s="1"/>
      <c r="O13" s="1"/>
      <c r="P13" s="1"/>
      <c r="Q13" s="1"/>
      <c r="R13" s="1"/>
      <c r="S13" s="1"/>
    </row>
    <row r="14" spans="1:19">
      <c r="A14" s="1"/>
      <c r="B14" s="11" t="s">
        <v>45</v>
      </c>
      <c r="C14" s="12"/>
      <c r="D14" s="243"/>
      <c r="E14" s="244"/>
      <c r="F14" s="244"/>
      <c r="G14" s="244"/>
      <c r="H14" s="244"/>
      <c r="I14" s="244"/>
      <c r="J14" s="244"/>
      <c r="K14" s="245"/>
      <c r="L14" s="1"/>
      <c r="M14" s="1"/>
      <c r="N14" s="1"/>
      <c r="O14" s="1"/>
      <c r="P14" s="1"/>
      <c r="Q14" s="1"/>
      <c r="R14" s="1"/>
      <c r="S14" s="1"/>
    </row>
    <row r="15" spans="1:19" ht="13.5" thickBot="1">
      <c r="A15" s="1"/>
      <c r="B15" s="13" t="s">
        <v>11</v>
      </c>
      <c r="C15" s="14"/>
      <c r="D15" s="246" t="s">
        <v>2</v>
      </c>
      <c r="E15" s="247"/>
      <c r="F15" s="247"/>
      <c r="G15" s="247"/>
      <c r="H15" s="247"/>
      <c r="I15" s="247"/>
      <c r="J15" s="247"/>
      <c r="K15" s="248"/>
      <c r="L15" s="1"/>
      <c r="M15" s="1"/>
      <c r="N15" s="1"/>
      <c r="O15" s="1"/>
      <c r="P15" s="1"/>
      <c r="Q15" s="1"/>
      <c r="R15" s="1"/>
      <c r="S15" s="1"/>
    </row>
    <row r="16" spans="1:19" ht="14.25" thickTop="1" thickBot="1">
      <c r="A16" s="1"/>
      <c r="B16" s="1"/>
      <c r="C16" s="1"/>
      <c r="D16" s="1"/>
      <c r="E16" s="1"/>
      <c r="F16" s="1"/>
      <c r="G16" s="2"/>
      <c r="H16" s="1"/>
      <c r="I16" s="1"/>
      <c r="J16" s="1"/>
      <c r="K16" s="1"/>
      <c r="L16" s="1"/>
      <c r="M16" s="232" t="s">
        <v>38</v>
      </c>
      <c r="N16" s="232"/>
      <c r="O16" s="232"/>
      <c r="P16" s="232"/>
      <c r="Q16" s="232"/>
      <c r="R16" s="232"/>
      <c r="S16" s="232"/>
    </row>
    <row r="17" spans="1:24" ht="13.5" thickTop="1">
      <c r="A17" s="1"/>
      <c r="B17" s="15" t="s">
        <v>12</v>
      </c>
      <c r="C17" s="16"/>
      <c r="D17" s="250">
        <v>9536</v>
      </c>
      <c r="E17" s="251"/>
      <c r="F17" s="175" t="s">
        <v>13</v>
      </c>
      <c r="G17" s="19" t="s">
        <v>40</v>
      </c>
      <c r="H17" s="235" t="s">
        <v>39</v>
      </c>
      <c r="I17" s="236"/>
      <c r="J17" s="17" t="s">
        <v>13</v>
      </c>
      <c r="K17" s="19" t="s">
        <v>40</v>
      </c>
      <c r="L17" s="222" t="s">
        <v>46</v>
      </c>
      <c r="M17" s="222" t="s">
        <v>47</v>
      </c>
      <c r="N17" s="222" t="s">
        <v>48</v>
      </c>
      <c r="O17" s="222" t="s">
        <v>49</v>
      </c>
      <c r="P17" s="222" t="s">
        <v>50</v>
      </c>
      <c r="Q17" s="222" t="s">
        <v>51</v>
      </c>
      <c r="R17" s="222" t="s">
        <v>52</v>
      </c>
      <c r="S17" s="222" t="s">
        <v>53</v>
      </c>
    </row>
    <row r="18" spans="1:24">
      <c r="A18" s="1"/>
      <c r="B18" s="20" t="s">
        <v>14</v>
      </c>
      <c r="C18" s="21" t="s">
        <v>63</v>
      </c>
      <c r="D18" s="22">
        <v>0</v>
      </c>
      <c r="E18" s="176">
        <f>C9</f>
        <v>0</v>
      </c>
      <c r="F18" s="177">
        <f>IF(E18=0, 0,+D18/E18)</f>
        <v>0</v>
      </c>
      <c r="G18" s="178">
        <f t="shared" ref="G18:G23" si="0">IF($E$24=0, 0, D18/$E$24)</f>
        <v>0</v>
      </c>
      <c r="H18" s="170">
        <f>W18</f>
        <v>0</v>
      </c>
      <c r="I18" s="23">
        <f>S24</f>
        <v>0</v>
      </c>
      <c r="J18" s="24">
        <f>IF(I18=0, 0, +H18/I18)</f>
        <v>0</v>
      </c>
      <c r="K18" s="26">
        <f t="shared" ref="K18:K23" si="1">IF($I$24=0, 0, H18/$I$24)</f>
        <v>0</v>
      </c>
      <c r="L18" s="222"/>
      <c r="M18" s="222"/>
      <c r="N18" s="222"/>
      <c r="O18" s="222"/>
      <c r="P18" s="222"/>
      <c r="Q18" s="222"/>
      <c r="R18" s="222"/>
      <c r="S18" s="222"/>
      <c r="T18" s="27"/>
      <c r="V18" s="3" t="s">
        <v>79</v>
      </c>
    </row>
    <row r="19" spans="1:24">
      <c r="A19" s="1"/>
      <c r="B19" s="28"/>
      <c r="C19" s="21" t="s">
        <v>64</v>
      </c>
      <c r="D19" s="22">
        <v>0</v>
      </c>
      <c r="E19" s="179">
        <f>C10</f>
        <v>0</v>
      </c>
      <c r="F19" s="24">
        <f>IF(E19=0, 0,+D19/E19)</f>
        <v>0</v>
      </c>
      <c r="G19" s="25">
        <f t="shared" si="0"/>
        <v>0</v>
      </c>
      <c r="H19" s="170">
        <f t="shared" ref="H19:H23" si="2">W19</f>
        <v>0</v>
      </c>
      <c r="I19" s="23">
        <f>+E19</f>
        <v>0</v>
      </c>
      <c r="J19" s="24">
        <f>IF(I19=0, 0, +H19/I19)</f>
        <v>0</v>
      </c>
      <c r="K19" s="26">
        <f t="shared" si="1"/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30">
        <f>SUM(L19:R19)</f>
        <v>0</v>
      </c>
      <c r="T19" s="180"/>
      <c r="V19" s="3" t="s">
        <v>80</v>
      </c>
    </row>
    <row r="20" spans="1:24">
      <c r="A20" s="1"/>
      <c r="B20" s="28"/>
      <c r="C20" s="21" t="s">
        <v>65</v>
      </c>
      <c r="D20" s="22">
        <v>0</v>
      </c>
      <c r="E20" s="181"/>
      <c r="F20" s="32"/>
      <c r="G20" s="25">
        <f t="shared" si="0"/>
        <v>0</v>
      </c>
      <c r="H20" s="170">
        <f t="shared" si="2"/>
        <v>0</v>
      </c>
      <c r="I20" s="31"/>
      <c r="J20" s="32"/>
      <c r="K20" s="26">
        <f t="shared" si="1"/>
        <v>0</v>
      </c>
      <c r="L20" s="33"/>
      <c r="M20" s="2"/>
      <c r="N20" s="2"/>
      <c r="O20" s="2"/>
      <c r="P20" s="2"/>
      <c r="Q20" s="2"/>
      <c r="R20" s="2"/>
      <c r="S20" s="2"/>
      <c r="T20" s="27"/>
      <c r="V20" s="3" t="s">
        <v>81</v>
      </c>
    </row>
    <row r="21" spans="1:24">
      <c r="A21" s="1"/>
      <c r="B21" s="28"/>
      <c r="C21" s="217" t="s">
        <v>95</v>
      </c>
      <c r="D21" s="22">
        <v>0</v>
      </c>
      <c r="E21" s="181"/>
      <c r="F21" s="32"/>
      <c r="G21" s="25">
        <f t="shared" si="0"/>
        <v>0</v>
      </c>
      <c r="H21" s="170">
        <f t="shared" si="2"/>
        <v>0</v>
      </c>
      <c r="I21" s="31"/>
      <c r="J21" s="32"/>
      <c r="K21" s="26">
        <f t="shared" si="1"/>
        <v>0</v>
      </c>
      <c r="L21" s="33"/>
      <c r="M21" s="232" t="s">
        <v>37</v>
      </c>
      <c r="N21" s="232"/>
      <c r="O21" s="232"/>
      <c r="P21" s="232"/>
      <c r="Q21" s="232"/>
      <c r="R21" s="232"/>
      <c r="S21" s="232"/>
      <c r="T21" s="27"/>
      <c r="V21" s="3" t="s">
        <v>105</v>
      </c>
    </row>
    <row r="22" spans="1:24">
      <c r="A22" s="1"/>
      <c r="B22" s="28"/>
      <c r="C22" s="21" t="s">
        <v>66</v>
      </c>
      <c r="D22" s="22">
        <v>0</v>
      </c>
      <c r="E22" s="181"/>
      <c r="F22" s="32"/>
      <c r="G22" s="25">
        <f t="shared" si="0"/>
        <v>0</v>
      </c>
      <c r="H22" s="170">
        <f t="shared" si="2"/>
        <v>0</v>
      </c>
      <c r="I22" s="31"/>
      <c r="J22" s="32"/>
      <c r="K22" s="26">
        <f t="shared" si="1"/>
        <v>0</v>
      </c>
      <c r="L22" s="222" t="s">
        <v>54</v>
      </c>
      <c r="M22" s="222" t="s">
        <v>55</v>
      </c>
      <c r="N22" s="222" t="s">
        <v>56</v>
      </c>
      <c r="O22" s="222" t="s">
        <v>57</v>
      </c>
      <c r="P22" s="222" t="s">
        <v>58</v>
      </c>
      <c r="Q22" s="222" t="s">
        <v>59</v>
      </c>
      <c r="R22" s="222" t="s">
        <v>60</v>
      </c>
      <c r="S22" s="222" t="s">
        <v>61</v>
      </c>
      <c r="T22" s="27"/>
      <c r="V22" s="3" t="s">
        <v>82</v>
      </c>
    </row>
    <row r="23" spans="1:24">
      <c r="A23" s="1"/>
      <c r="B23" s="34"/>
      <c r="C23" s="216" t="s">
        <v>96</v>
      </c>
      <c r="D23" s="22">
        <v>0</v>
      </c>
      <c r="E23" s="182"/>
      <c r="F23" s="75"/>
      <c r="G23" s="76">
        <f t="shared" si="0"/>
        <v>0</v>
      </c>
      <c r="H23" s="170">
        <f t="shared" si="2"/>
        <v>0</v>
      </c>
      <c r="I23" s="31"/>
      <c r="J23" s="32"/>
      <c r="K23" s="26">
        <f t="shared" si="1"/>
        <v>0</v>
      </c>
      <c r="L23" s="222"/>
      <c r="M23" s="222"/>
      <c r="N23" s="222"/>
      <c r="O23" s="222"/>
      <c r="P23" s="222"/>
      <c r="Q23" s="222"/>
      <c r="R23" s="222"/>
      <c r="S23" s="222"/>
      <c r="T23" s="27"/>
      <c r="V23" s="3" t="s">
        <v>106</v>
      </c>
    </row>
    <row r="24" spans="1:24" ht="13.5">
      <c r="A24" s="1"/>
      <c r="B24" s="35"/>
      <c r="C24" s="36" t="s">
        <v>15</v>
      </c>
      <c r="D24" s="183"/>
      <c r="E24" s="38">
        <f>SUM(D18:D23)</f>
        <v>0</v>
      </c>
      <c r="F24" s="39"/>
      <c r="G24" s="40">
        <f>IF($E$24=0, 0, E24/$E$24)</f>
        <v>0</v>
      </c>
      <c r="H24" s="37"/>
      <c r="I24" s="38">
        <f>SUM(H18:H23)</f>
        <v>0</v>
      </c>
      <c r="J24" s="39"/>
      <c r="K24" s="41">
        <f>IF($I$24=0, 0, I24/$I$24)</f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30">
        <f>SUM(L24:R24)</f>
        <v>0</v>
      </c>
      <c r="T24" s="172"/>
    </row>
    <row r="25" spans="1:24">
      <c r="A25" s="1"/>
      <c r="B25" s="42" t="s">
        <v>16</v>
      </c>
      <c r="C25" s="43"/>
      <c r="D25" s="44"/>
      <c r="E25" s="45"/>
      <c r="F25" s="184"/>
      <c r="G25" s="185"/>
      <c r="H25" s="48"/>
      <c r="I25" s="45"/>
      <c r="J25" s="46"/>
      <c r="K25" s="49"/>
      <c r="L25" s="50"/>
      <c r="M25" s="50"/>
      <c r="N25" s="50"/>
      <c r="O25" s="50"/>
      <c r="P25" s="50"/>
      <c r="Q25" s="50"/>
      <c r="R25" s="50"/>
      <c r="S25" s="1"/>
    </row>
    <row r="26" spans="1:24">
      <c r="A26" s="1"/>
      <c r="B26" s="28"/>
      <c r="C26" s="21" t="s">
        <v>67</v>
      </c>
      <c r="D26" s="51">
        <f t="shared" ref="D26:D31" si="3">D18-Y26</f>
        <v>0</v>
      </c>
      <c r="E26" s="23">
        <f>E18</f>
        <v>0</v>
      </c>
      <c r="F26" s="186">
        <f>IF(E26=0,0,+D26/E26)</f>
        <v>0</v>
      </c>
      <c r="G26" s="187">
        <f t="shared" ref="G26:G31" si="4">IF($E$24=0,0, D26/$E$24)</f>
        <v>0</v>
      </c>
      <c r="H26" s="170">
        <f t="shared" ref="H26:H31" si="5">H18-W26</f>
        <v>0</v>
      </c>
      <c r="I26" s="23">
        <f>I18</f>
        <v>0</v>
      </c>
      <c r="J26" s="24">
        <f>IF(I26=0,0,+H26/I26)</f>
        <v>0</v>
      </c>
      <c r="K26" s="52">
        <f t="shared" ref="K26:K31" si="6">IF($I$24=0,0,H26/$I$24)</f>
        <v>0</v>
      </c>
      <c r="L26" s="33"/>
      <c r="M26" s="1"/>
      <c r="N26" s="1"/>
      <c r="O26" s="1"/>
      <c r="P26" s="1"/>
      <c r="Q26" s="1"/>
      <c r="R26" s="1"/>
      <c r="S26" s="1"/>
      <c r="T26" s="27"/>
      <c r="V26" s="3" t="s">
        <v>83</v>
      </c>
      <c r="X26" s="21" t="s">
        <v>115</v>
      </c>
    </row>
    <row r="27" spans="1:24">
      <c r="A27" s="1"/>
      <c r="B27" s="28"/>
      <c r="C27" s="21" t="s">
        <v>68</v>
      </c>
      <c r="D27" s="51">
        <f t="shared" si="3"/>
        <v>0</v>
      </c>
      <c r="E27" s="23">
        <f>E19</f>
        <v>0</v>
      </c>
      <c r="F27" s="186">
        <f>IF(E27=0,0,+D27/E27)</f>
        <v>0</v>
      </c>
      <c r="G27" s="187">
        <f t="shared" si="4"/>
        <v>0</v>
      </c>
      <c r="H27" s="170">
        <f t="shared" si="5"/>
        <v>0</v>
      </c>
      <c r="I27" s="23">
        <f>I19</f>
        <v>0</v>
      </c>
      <c r="J27" s="24">
        <f>IF(I27=0,0,+H27/I27)</f>
        <v>0</v>
      </c>
      <c r="K27" s="52">
        <f t="shared" si="6"/>
        <v>0</v>
      </c>
      <c r="L27" s="33"/>
      <c r="M27" s="1"/>
      <c r="N27" s="1"/>
      <c r="O27" s="1"/>
      <c r="P27" s="1"/>
      <c r="Q27" s="1"/>
      <c r="R27" s="1"/>
      <c r="S27" s="1"/>
      <c r="T27" s="27"/>
      <c r="V27" s="3" t="s">
        <v>84</v>
      </c>
      <c r="X27" s="21" t="s">
        <v>116</v>
      </c>
    </row>
    <row r="28" spans="1:24">
      <c r="A28" s="1"/>
      <c r="B28" s="28"/>
      <c r="C28" s="21" t="s">
        <v>69</v>
      </c>
      <c r="D28" s="51">
        <f t="shared" si="3"/>
        <v>0</v>
      </c>
      <c r="E28" s="31"/>
      <c r="F28" s="181"/>
      <c r="G28" s="187">
        <f t="shared" si="4"/>
        <v>0</v>
      </c>
      <c r="H28" s="170">
        <f t="shared" si="5"/>
        <v>0</v>
      </c>
      <c r="I28" s="31"/>
      <c r="J28" s="32"/>
      <c r="K28" s="52">
        <f t="shared" si="6"/>
        <v>0</v>
      </c>
      <c r="L28" s="33"/>
      <c r="M28" s="53" t="s">
        <v>41</v>
      </c>
      <c r="N28" s="53"/>
      <c r="O28" s="53"/>
      <c r="P28" s="53"/>
      <c r="Q28" s="1"/>
      <c r="R28" s="1"/>
      <c r="S28" s="1"/>
      <c r="T28" s="27"/>
      <c r="V28" s="3" t="s">
        <v>85</v>
      </c>
      <c r="X28" s="21" t="s">
        <v>117</v>
      </c>
    </row>
    <row r="29" spans="1:24">
      <c r="A29" s="1"/>
      <c r="B29" s="28"/>
      <c r="C29" s="217" t="s">
        <v>97</v>
      </c>
      <c r="D29" s="51">
        <f t="shared" si="3"/>
        <v>0</v>
      </c>
      <c r="E29" s="31"/>
      <c r="F29" s="181"/>
      <c r="G29" s="187">
        <f t="shared" si="4"/>
        <v>0</v>
      </c>
      <c r="H29" s="170">
        <f t="shared" si="5"/>
        <v>0</v>
      </c>
      <c r="I29" s="31"/>
      <c r="J29" s="32"/>
      <c r="K29" s="52">
        <f t="shared" si="6"/>
        <v>0</v>
      </c>
      <c r="L29" s="33"/>
      <c r="M29" s="53" t="s">
        <v>42</v>
      </c>
      <c r="N29" s="53"/>
      <c r="O29" s="53"/>
      <c r="P29" s="53"/>
      <c r="Q29" s="54">
        <f>IF(N37=0,0,M37/N37)</f>
        <v>61.098733924453256</v>
      </c>
      <c r="R29" s="1"/>
      <c r="S29" s="1"/>
      <c r="T29" s="27"/>
      <c r="V29" s="3" t="s">
        <v>111</v>
      </c>
      <c r="X29" s="3" t="s">
        <v>110</v>
      </c>
    </row>
    <row r="30" spans="1:24">
      <c r="A30" s="1"/>
      <c r="B30" s="28"/>
      <c r="C30" s="21" t="s">
        <v>70</v>
      </c>
      <c r="D30" s="51">
        <f t="shared" si="3"/>
        <v>0</v>
      </c>
      <c r="E30" s="31"/>
      <c r="F30" s="181"/>
      <c r="G30" s="187">
        <f t="shared" si="4"/>
        <v>0</v>
      </c>
      <c r="H30" s="170">
        <f t="shared" si="5"/>
        <v>0</v>
      </c>
      <c r="I30" s="31"/>
      <c r="J30" s="32"/>
      <c r="K30" s="52">
        <f t="shared" si="6"/>
        <v>0</v>
      </c>
      <c r="L30" s="33"/>
      <c r="M30" s="1"/>
      <c r="N30" s="1"/>
      <c r="O30" s="1"/>
      <c r="P30" s="1"/>
      <c r="Q30" s="1"/>
      <c r="R30" s="1"/>
      <c r="S30" s="1"/>
      <c r="T30" s="27"/>
      <c r="V30" s="3" t="s">
        <v>86</v>
      </c>
      <c r="X30" s="21" t="s">
        <v>118</v>
      </c>
    </row>
    <row r="31" spans="1:24">
      <c r="A31" s="1"/>
      <c r="B31" s="28"/>
      <c r="C31" s="217" t="s">
        <v>98</v>
      </c>
      <c r="D31" s="51">
        <f t="shared" si="3"/>
        <v>0</v>
      </c>
      <c r="E31" s="31"/>
      <c r="F31" s="181"/>
      <c r="G31" s="187">
        <f t="shared" si="4"/>
        <v>0</v>
      </c>
      <c r="H31" s="170">
        <f t="shared" si="5"/>
        <v>0</v>
      </c>
      <c r="I31" s="31"/>
      <c r="J31" s="32"/>
      <c r="K31" s="52">
        <f t="shared" si="6"/>
        <v>0</v>
      </c>
      <c r="L31" s="33"/>
      <c r="M31" s="53" t="s">
        <v>41</v>
      </c>
      <c r="N31" s="53"/>
      <c r="O31" s="53"/>
      <c r="P31" s="53"/>
      <c r="Q31" s="1"/>
      <c r="R31" s="1"/>
      <c r="S31" s="1"/>
      <c r="T31" s="27"/>
      <c r="V31" s="3" t="s">
        <v>112</v>
      </c>
      <c r="X31" s="3" t="s">
        <v>113</v>
      </c>
    </row>
    <row r="32" spans="1:24">
      <c r="A32" s="1"/>
      <c r="B32" s="55"/>
      <c r="C32" s="56" t="s">
        <v>15</v>
      </c>
      <c r="D32" s="188"/>
      <c r="E32" s="189">
        <f>SUM(D26:D31)</f>
        <v>0</v>
      </c>
      <c r="F32" s="190"/>
      <c r="G32" s="191">
        <f>IF($E$24=0,0,E32/$E$24)</f>
        <v>0</v>
      </c>
      <c r="H32" s="61"/>
      <c r="I32" s="58">
        <f>SUM(H26:H31)</f>
        <v>0</v>
      </c>
      <c r="J32" s="59"/>
      <c r="K32" s="62">
        <f>IF($I$24=0,0,I32/$I$24)</f>
        <v>0</v>
      </c>
      <c r="L32" s="33"/>
      <c r="M32" s="53" t="s">
        <v>39</v>
      </c>
      <c r="N32" s="53"/>
      <c r="O32" s="53"/>
      <c r="P32" s="53"/>
      <c r="Q32" s="54">
        <f>IF(N39=0,0,M39/N39)</f>
        <v>476.45086237816179</v>
      </c>
      <c r="R32" s="1"/>
      <c r="S32" s="1"/>
      <c r="T32" s="63"/>
    </row>
    <row r="33" spans="1:22">
      <c r="A33" s="1"/>
      <c r="B33" s="20" t="s">
        <v>17</v>
      </c>
      <c r="C33" s="64"/>
      <c r="D33" s="192"/>
      <c r="E33" s="193"/>
      <c r="F33" s="194"/>
      <c r="G33" s="195"/>
      <c r="H33" s="69"/>
      <c r="I33" s="196"/>
      <c r="J33" s="197"/>
      <c r="K33" s="71"/>
      <c r="L33" s="33"/>
      <c r="M33" s="1"/>
      <c r="N33" s="1"/>
      <c r="O33" s="1"/>
      <c r="P33" s="1"/>
      <c r="Q33" s="1"/>
      <c r="R33" s="1"/>
      <c r="S33" s="1"/>
    </row>
    <row r="34" spans="1:22">
      <c r="A34" s="1"/>
      <c r="B34" s="28"/>
      <c r="C34" s="21" t="s">
        <v>71</v>
      </c>
      <c r="D34" s="51">
        <v>0</v>
      </c>
      <c r="E34" s="23">
        <f>+E18</f>
        <v>0</v>
      </c>
      <c r="F34" s="186">
        <f>IF(E34=0,0,+D34/E34)</f>
        <v>0</v>
      </c>
      <c r="G34" s="187">
        <f>IF($E$24=0,0,D34/$E$24)</f>
        <v>0</v>
      </c>
      <c r="H34" s="170">
        <f>W34</f>
        <v>0</v>
      </c>
      <c r="I34" s="198">
        <f>I18</f>
        <v>0</v>
      </c>
      <c r="J34" s="199">
        <f>IF(I34=0,0,+H34/I34)</f>
        <v>0</v>
      </c>
      <c r="K34" s="52">
        <f>IF($I$24=0,0,H34/$I$24)</f>
        <v>0</v>
      </c>
      <c r="L34" s="33"/>
      <c r="M34" s="1"/>
      <c r="N34" s="1"/>
      <c r="O34" s="1"/>
      <c r="P34" s="1"/>
      <c r="Q34" s="1"/>
      <c r="R34" s="1"/>
      <c r="S34" s="1"/>
      <c r="T34" s="27"/>
      <c r="V34" s="3" t="s">
        <v>87</v>
      </c>
    </row>
    <row r="35" spans="1:22">
      <c r="A35" s="1"/>
      <c r="B35" s="28"/>
      <c r="C35" s="21" t="s">
        <v>72</v>
      </c>
      <c r="D35" s="51">
        <v>0</v>
      </c>
      <c r="E35" s="23">
        <f>+E19</f>
        <v>0</v>
      </c>
      <c r="F35" s="186">
        <f>IF(E35=0,0,+D35/E35)</f>
        <v>0</v>
      </c>
      <c r="G35" s="187">
        <f>IF($E$24=0,0,D35/$E$24)</f>
        <v>0</v>
      </c>
      <c r="H35" s="170">
        <f t="shared" ref="H35:H37" si="7">W35</f>
        <v>0</v>
      </c>
      <c r="I35" s="198">
        <f>I19</f>
        <v>0</v>
      </c>
      <c r="J35" s="199">
        <f>IF(I35=0,0,+H35/I35)</f>
        <v>0</v>
      </c>
      <c r="K35" s="52">
        <f>IF($I$24=0,0,H35/$I$24)</f>
        <v>0</v>
      </c>
      <c r="L35" s="33"/>
      <c r="M35" s="1"/>
      <c r="N35" s="1"/>
      <c r="O35" s="1"/>
      <c r="P35" s="1"/>
      <c r="Q35" s="1"/>
      <c r="R35" s="1"/>
      <c r="S35" s="1"/>
      <c r="T35" s="27"/>
      <c r="V35" s="3" t="s">
        <v>88</v>
      </c>
    </row>
    <row r="36" spans="1:22">
      <c r="A36" s="1"/>
      <c r="B36" s="28"/>
      <c r="C36" s="21" t="s">
        <v>73</v>
      </c>
      <c r="D36" s="51">
        <v>0</v>
      </c>
      <c r="E36" s="31"/>
      <c r="F36" s="181"/>
      <c r="G36" s="187">
        <f>IF($E$24=0,0,D36/$E$24)</f>
        <v>0</v>
      </c>
      <c r="H36" s="170">
        <f t="shared" si="7"/>
        <v>0</v>
      </c>
      <c r="I36" s="200"/>
      <c r="J36" s="31"/>
      <c r="K36" s="52">
        <f>IF($I$24=0,0,H36/$I$24)</f>
        <v>0</v>
      </c>
      <c r="L36" s="33"/>
      <c r="M36" s="1" t="s">
        <v>43</v>
      </c>
      <c r="N36" s="1" t="s">
        <v>44</v>
      </c>
      <c r="O36" s="1"/>
      <c r="P36" s="1"/>
      <c r="Q36" s="1"/>
      <c r="R36" s="1"/>
      <c r="S36" s="1"/>
      <c r="T36" s="27"/>
      <c r="V36" s="3" t="s">
        <v>89</v>
      </c>
    </row>
    <row r="37" spans="1:22">
      <c r="A37" s="1"/>
      <c r="B37" s="28"/>
      <c r="C37" s="72" t="s">
        <v>74</v>
      </c>
      <c r="D37" s="73">
        <v>0</v>
      </c>
      <c r="E37" s="74"/>
      <c r="F37" s="182"/>
      <c r="G37" s="201">
        <f>IF($E$24=0,0,D37/$E$24)</f>
        <v>0</v>
      </c>
      <c r="H37" s="170">
        <f t="shared" si="7"/>
        <v>0</v>
      </c>
      <c r="I37" s="74"/>
      <c r="J37" s="77"/>
      <c r="K37" s="78">
        <f>IF($I$24=0,0,H37/$I$24)</f>
        <v>0</v>
      </c>
      <c r="L37" s="33"/>
      <c r="M37" s="79">
        <v>2458.7510300000008</v>
      </c>
      <c r="N37" s="1">
        <v>40.242258260869569</v>
      </c>
      <c r="O37" s="1"/>
      <c r="P37" s="1"/>
      <c r="Q37" s="80">
        <f>IF(N37=0,0,M37/N37)</f>
        <v>61.098733924453256</v>
      </c>
      <c r="R37" s="1">
        <f>N37*Q37</f>
        <v>2458.7510300000008</v>
      </c>
      <c r="S37" s="1"/>
      <c r="T37" s="27"/>
      <c r="V37" s="3" t="s">
        <v>90</v>
      </c>
    </row>
    <row r="38" spans="1:22">
      <c r="A38" s="1"/>
      <c r="B38" s="55"/>
      <c r="C38" s="81" t="s">
        <v>15</v>
      </c>
      <c r="D38" s="202"/>
      <c r="E38" s="83">
        <f>SUM(D34:D37)</f>
        <v>0</v>
      </c>
      <c r="F38" s="84"/>
      <c r="G38" s="85">
        <f>IF($E$24=0,0,E38/$E$24)</f>
        <v>0</v>
      </c>
      <c r="H38" s="83"/>
      <c r="I38" s="83">
        <f>SUM(H34:H37)</f>
        <v>0</v>
      </c>
      <c r="J38" s="86"/>
      <c r="K38" s="87">
        <f>IF($I$24=0,0,I38/$I$24)</f>
        <v>0</v>
      </c>
      <c r="L38" s="33"/>
      <c r="M38" s="2"/>
      <c r="N38" s="1"/>
      <c r="O38" s="1"/>
      <c r="P38" s="1"/>
      <c r="Q38" s="1"/>
      <c r="R38" s="1"/>
      <c r="S38" s="1"/>
      <c r="T38" s="27"/>
    </row>
    <row r="39" spans="1:22">
      <c r="A39" s="1"/>
      <c r="B39" s="88" t="s">
        <v>109</v>
      </c>
      <c r="C39" s="203"/>
      <c r="D39" s="204"/>
      <c r="E39" s="91">
        <f>T39</f>
        <v>0</v>
      </c>
      <c r="F39" s="92"/>
      <c r="G39" s="93">
        <f>IF($E$24=0,0,E39/$E$24)</f>
        <v>0</v>
      </c>
      <c r="H39" s="94"/>
      <c r="I39" s="98">
        <f>W39</f>
        <v>0</v>
      </c>
      <c r="J39" s="92"/>
      <c r="K39" s="95">
        <f>IF($I$24=0,0,I39/$I$24)</f>
        <v>0</v>
      </c>
      <c r="L39" s="1"/>
      <c r="M39" s="79">
        <v>18191.246749999998</v>
      </c>
      <c r="N39" s="1">
        <v>38.180740526315809</v>
      </c>
      <c r="O39" s="1"/>
      <c r="P39" s="1"/>
      <c r="Q39" s="1"/>
      <c r="R39" s="1"/>
      <c r="S39" s="1" t="s">
        <v>107</v>
      </c>
      <c r="T39" s="27"/>
      <c r="V39" s="3" t="s">
        <v>108</v>
      </c>
    </row>
    <row r="40" spans="1:22">
      <c r="A40" s="1"/>
      <c r="B40" s="96" t="s">
        <v>18</v>
      </c>
      <c r="C40" s="205"/>
      <c r="D40" s="204"/>
      <c r="E40" s="98">
        <f>+E38+E39</f>
        <v>0</v>
      </c>
      <c r="F40" s="92"/>
      <c r="G40" s="93">
        <f>IF($E$24=0,0,E40/$E$24)</f>
        <v>0</v>
      </c>
      <c r="H40" s="90"/>
      <c r="I40" s="98">
        <f>I38+I39</f>
        <v>0</v>
      </c>
      <c r="J40" s="92"/>
      <c r="K40" s="95">
        <f>IF($I$24=0,0,I40/$I$24)</f>
        <v>0</v>
      </c>
      <c r="L40" s="1"/>
      <c r="M40" s="1"/>
      <c r="N40" s="1"/>
      <c r="O40" s="1"/>
      <c r="P40" s="1"/>
      <c r="Q40" s="1"/>
      <c r="R40" s="1"/>
      <c r="S40" s="1"/>
      <c r="T40" s="27"/>
    </row>
    <row r="41" spans="1:22">
      <c r="A41" s="1"/>
      <c r="B41" s="96" t="s">
        <v>19</v>
      </c>
      <c r="C41" s="205"/>
      <c r="D41" s="206"/>
      <c r="E41" s="100">
        <f>(E32-E38-E39)</f>
        <v>0</v>
      </c>
      <c r="F41" s="101"/>
      <c r="G41" s="93">
        <f>IF($E$24=0,0,E41/$E$24)</f>
        <v>0</v>
      </c>
      <c r="H41" s="102"/>
      <c r="I41" s="100">
        <f>I32-I38-I39</f>
        <v>0</v>
      </c>
      <c r="J41" s="101"/>
      <c r="K41" s="95">
        <f>IF($I$24=0,0,I41/$I$24)</f>
        <v>0</v>
      </c>
      <c r="L41" s="1"/>
      <c r="M41" s="1"/>
      <c r="N41" s="1"/>
      <c r="O41" s="1"/>
      <c r="P41" s="1"/>
      <c r="Q41" s="1"/>
      <c r="R41" s="1"/>
      <c r="S41" s="1"/>
      <c r="T41" s="27"/>
    </row>
    <row r="42" spans="1:22">
      <c r="A42" s="1"/>
      <c r="B42" s="103" t="s">
        <v>20</v>
      </c>
      <c r="C42" s="107"/>
      <c r="D42" s="207"/>
      <c r="E42" s="106"/>
      <c r="F42" s="107"/>
      <c r="G42" s="108"/>
      <c r="H42" s="105"/>
      <c r="I42" s="106"/>
      <c r="J42" s="109"/>
      <c r="K42" s="110"/>
      <c r="L42" s="1"/>
      <c r="M42" s="1"/>
      <c r="N42" s="1"/>
      <c r="O42" s="1"/>
      <c r="P42" s="1"/>
      <c r="Q42" s="1"/>
      <c r="R42" s="1"/>
      <c r="S42" s="1"/>
    </row>
    <row r="43" spans="1:22">
      <c r="A43" s="1"/>
      <c r="B43" s="225" t="s">
        <v>75</v>
      </c>
      <c r="C43" s="226"/>
      <c r="D43" s="208">
        <v>0</v>
      </c>
      <c r="E43" s="112"/>
      <c r="F43" s="113"/>
      <c r="G43" s="114"/>
      <c r="H43" s="170">
        <f>W43</f>
        <v>0</v>
      </c>
      <c r="I43" s="112"/>
      <c r="J43" s="113"/>
      <c r="K43" s="115"/>
      <c r="L43" s="1"/>
      <c r="M43" s="1"/>
      <c r="N43" s="1"/>
      <c r="O43" s="1"/>
      <c r="P43" s="1"/>
      <c r="Q43" s="1"/>
      <c r="R43" s="1"/>
      <c r="S43" s="1"/>
      <c r="T43" s="27"/>
      <c r="V43" s="3" t="s">
        <v>91</v>
      </c>
    </row>
    <row r="44" spans="1:22">
      <c r="A44" s="1"/>
      <c r="B44" s="227" t="s">
        <v>76</v>
      </c>
      <c r="C44" s="226"/>
      <c r="D44" s="208">
        <v>0</v>
      </c>
      <c r="E44" s="119"/>
      <c r="F44" s="120"/>
      <c r="G44" s="121"/>
      <c r="H44" s="170">
        <f>W44</f>
        <v>0</v>
      </c>
      <c r="I44" s="119"/>
      <c r="J44" s="120"/>
      <c r="K44" s="122"/>
      <c r="L44" s="1"/>
      <c r="M44" s="1"/>
      <c r="N44" s="1"/>
      <c r="O44" s="1"/>
      <c r="P44" s="1"/>
      <c r="Q44" s="1"/>
      <c r="R44" s="1"/>
      <c r="S44" s="1"/>
      <c r="T44" s="27"/>
      <c r="V44" s="3" t="s">
        <v>92</v>
      </c>
    </row>
    <row r="45" spans="1:22">
      <c r="A45" s="1"/>
      <c r="B45" s="123"/>
      <c r="C45" s="124" t="s">
        <v>15</v>
      </c>
      <c r="D45" s="209"/>
      <c r="E45" s="126">
        <f>SUM(D43:D44)</f>
        <v>0</v>
      </c>
      <c r="F45" s="127"/>
      <c r="G45" s="128">
        <f t="shared" ref="G45:G53" si="8">IF($E$24=0,0,E45/$E$24)</f>
        <v>0</v>
      </c>
      <c r="H45" s="126"/>
      <c r="I45" s="126">
        <f>SUM(H43:H44)</f>
        <v>0</v>
      </c>
      <c r="J45" s="127"/>
      <c r="K45" s="129">
        <f>IF($I$24=0,0,I45/$I$24)</f>
        <v>0</v>
      </c>
      <c r="L45" s="1"/>
      <c r="M45" s="130" t="s">
        <v>3</v>
      </c>
      <c r="N45" s="1"/>
      <c r="O45" s="1"/>
      <c r="P45" s="1"/>
      <c r="Q45" s="1"/>
      <c r="R45" s="1"/>
      <c r="S45" s="1"/>
      <c r="T45" s="27"/>
    </row>
    <row r="46" spans="1:22">
      <c r="A46" s="1"/>
      <c r="B46" s="103" t="s">
        <v>21</v>
      </c>
      <c r="C46" s="107"/>
      <c r="D46" s="207"/>
      <c r="E46" s="131">
        <f>(E41-E45)</f>
        <v>0</v>
      </c>
      <c r="F46" s="132"/>
      <c r="G46" s="133">
        <f t="shared" si="8"/>
        <v>0</v>
      </c>
      <c r="H46" s="105"/>
      <c r="I46" s="131">
        <f>I41-I45</f>
        <v>0</v>
      </c>
      <c r="J46" s="132"/>
      <c r="K46" s="134">
        <f>IF($I$24=0,0,I46/$I$24)</f>
        <v>0</v>
      </c>
      <c r="L46" s="1"/>
      <c r="M46" s="1"/>
      <c r="N46" s="1"/>
      <c r="O46" s="1"/>
      <c r="P46" s="1"/>
      <c r="Q46" s="1"/>
      <c r="R46" s="1"/>
      <c r="S46" s="1"/>
    </row>
    <row r="47" spans="1:22">
      <c r="A47" s="1"/>
      <c r="B47" s="228" t="s">
        <v>77</v>
      </c>
      <c r="C47" s="252"/>
      <c r="D47" s="208">
        <v>0</v>
      </c>
      <c r="E47" s="135"/>
      <c r="F47" s="136"/>
      <c r="G47" s="133">
        <f t="shared" si="8"/>
        <v>0</v>
      </c>
      <c r="H47" s="170">
        <f>W47</f>
        <v>0</v>
      </c>
      <c r="I47" s="135"/>
      <c r="J47" s="136"/>
      <c r="K47" s="137">
        <f>IF($I$24=0,0,H47/$I$24)</f>
        <v>0</v>
      </c>
      <c r="L47" s="1"/>
      <c r="M47" s="1"/>
      <c r="N47" s="1"/>
      <c r="O47" s="1"/>
      <c r="P47" s="1"/>
      <c r="Q47" s="1"/>
      <c r="R47" s="1"/>
      <c r="S47" s="1"/>
      <c r="T47" s="27"/>
      <c r="V47" s="3" t="s">
        <v>93</v>
      </c>
    </row>
    <row r="48" spans="1:22">
      <c r="A48" s="1"/>
      <c r="B48" s="230" t="s">
        <v>78</v>
      </c>
      <c r="C48" s="253"/>
      <c r="D48" s="208">
        <v>0</v>
      </c>
      <c r="E48" s="119"/>
      <c r="F48" s="120"/>
      <c r="G48" s="133">
        <f t="shared" si="8"/>
        <v>0</v>
      </c>
      <c r="H48" s="170">
        <f>W48</f>
        <v>0</v>
      </c>
      <c r="I48" s="119"/>
      <c r="J48" s="120"/>
      <c r="K48" s="139">
        <f>IF($I$24=0,0,H48/$I$24)</f>
        <v>0</v>
      </c>
      <c r="L48" s="1"/>
      <c r="M48" s="1"/>
      <c r="N48" s="1"/>
      <c r="O48" s="1"/>
      <c r="P48" s="1"/>
      <c r="Q48" s="1"/>
      <c r="R48" s="1"/>
      <c r="S48" s="1"/>
      <c r="T48" s="27"/>
      <c r="V48" s="3" t="s">
        <v>94</v>
      </c>
    </row>
    <row r="49" spans="1:20">
      <c r="A49" s="1"/>
      <c r="B49" s="140" t="s">
        <v>22</v>
      </c>
      <c r="C49" s="141"/>
      <c r="D49" s="209"/>
      <c r="E49" s="126">
        <f>(D47-D48)</f>
        <v>0</v>
      </c>
      <c r="F49" s="127"/>
      <c r="G49" s="128">
        <f t="shared" si="8"/>
        <v>0</v>
      </c>
      <c r="H49" s="125"/>
      <c r="I49" s="126">
        <f>H47-H48</f>
        <v>0</v>
      </c>
      <c r="J49" s="127"/>
      <c r="K49" s="129">
        <f>IF($I$24=0,0,I49/$I$24)</f>
        <v>0</v>
      </c>
      <c r="L49" s="1"/>
      <c r="M49" s="1"/>
      <c r="N49" s="1"/>
      <c r="O49" s="1"/>
      <c r="P49" s="1"/>
      <c r="Q49" s="1"/>
      <c r="R49" s="1"/>
      <c r="S49" s="1"/>
      <c r="T49" s="27"/>
    </row>
    <row r="50" spans="1:20">
      <c r="A50" s="1"/>
      <c r="B50" s="142" t="s">
        <v>23</v>
      </c>
      <c r="C50" s="143"/>
      <c r="D50" s="210"/>
      <c r="E50" s="145">
        <f>(E46+E49)</f>
        <v>0</v>
      </c>
      <c r="F50" s="146"/>
      <c r="G50" s="147">
        <f t="shared" si="8"/>
        <v>0</v>
      </c>
      <c r="H50" s="144"/>
      <c r="I50" s="145">
        <f>I46+I49</f>
        <v>0</v>
      </c>
      <c r="J50" s="146"/>
      <c r="K50" s="148">
        <f>IF($I$24=0,0,I50/$I$24)</f>
        <v>0</v>
      </c>
      <c r="L50" s="1"/>
      <c r="M50" s="1"/>
      <c r="N50" s="1"/>
      <c r="O50" s="1"/>
      <c r="P50" s="1"/>
      <c r="Q50" s="1"/>
      <c r="R50" s="1"/>
      <c r="S50" s="1"/>
      <c r="T50" s="27"/>
    </row>
    <row r="51" spans="1:20">
      <c r="A51" s="1"/>
      <c r="B51" s="11" t="s">
        <v>24</v>
      </c>
      <c r="C51" s="111"/>
      <c r="D51" s="211"/>
      <c r="E51" s="135">
        <v>0</v>
      </c>
      <c r="F51" s="113"/>
      <c r="G51" s="150">
        <f t="shared" si="8"/>
        <v>0</v>
      </c>
      <c r="H51" s="149"/>
      <c r="I51" s="135">
        <v>0</v>
      </c>
      <c r="J51" s="136"/>
      <c r="K51" s="137">
        <f>IF($I$24=0,0,I51/$I$24)</f>
        <v>0</v>
      </c>
      <c r="L51" s="1"/>
      <c r="M51" s="1"/>
      <c r="N51" s="1"/>
      <c r="O51" s="1"/>
      <c r="P51" s="1"/>
      <c r="Q51" s="1"/>
      <c r="R51" s="1"/>
      <c r="S51" s="1"/>
    </row>
    <row r="52" spans="1:20">
      <c r="A52" s="1"/>
      <c r="B52" s="116" t="s">
        <v>25</v>
      </c>
      <c r="C52" s="117"/>
      <c r="D52" s="212"/>
      <c r="E52" s="119">
        <f>('[1]Presupuesto 2008'!$D$518)</f>
        <v>0</v>
      </c>
      <c r="F52" s="120"/>
      <c r="G52" s="150">
        <f t="shared" si="8"/>
        <v>0</v>
      </c>
      <c r="H52" s="151"/>
      <c r="I52" s="119">
        <v>0</v>
      </c>
      <c r="J52" s="120"/>
      <c r="K52" s="139">
        <f>IF($I$24=0,0,I52/$I$24)</f>
        <v>0</v>
      </c>
      <c r="L52" s="1"/>
      <c r="M52" s="1"/>
      <c r="N52" s="1"/>
      <c r="O52" s="1"/>
      <c r="P52" s="1"/>
      <c r="Q52" s="1"/>
      <c r="R52" s="1"/>
      <c r="S52" s="1"/>
    </row>
    <row r="53" spans="1:20" ht="13.5" thickBot="1">
      <c r="A53" s="1"/>
      <c r="B53" s="152" t="s">
        <v>26</v>
      </c>
      <c r="C53" s="153"/>
      <c r="D53" s="154"/>
      <c r="E53" s="155">
        <f>(E50-E51-E52)</f>
        <v>0</v>
      </c>
      <c r="F53" s="156"/>
      <c r="G53" s="157">
        <f t="shared" si="8"/>
        <v>0</v>
      </c>
      <c r="H53" s="154"/>
      <c r="I53" s="158">
        <f>I50-I51-I52</f>
        <v>0</v>
      </c>
      <c r="J53" s="156"/>
      <c r="K53" s="159">
        <f>IF($I$24=0,0,I53/$I$24)</f>
        <v>0</v>
      </c>
      <c r="L53" s="1"/>
      <c r="M53" s="1"/>
      <c r="N53" s="1"/>
      <c r="O53" s="1"/>
      <c r="P53" s="1"/>
      <c r="Q53" s="1"/>
      <c r="R53" s="1"/>
      <c r="S53" s="1"/>
      <c r="T53" s="27"/>
    </row>
    <row r="54" spans="1:20" ht="13.5" thickTop="1">
      <c r="A54" s="1"/>
      <c r="B54" s="1"/>
      <c r="C54" s="1"/>
      <c r="D54" s="1"/>
      <c r="E54" s="1"/>
      <c r="F54" s="1"/>
      <c r="G54" s="2"/>
      <c r="H54" s="1"/>
      <c r="I54" s="16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20">
      <c r="A55" s="1"/>
      <c r="B55" s="1"/>
      <c r="C55" s="1"/>
      <c r="D55" s="1"/>
      <c r="E55" s="1"/>
      <c r="F55" s="1"/>
      <c r="G55" s="16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20">
      <c r="A56" s="1"/>
      <c r="B56" s="1"/>
      <c r="C56" s="223" t="s">
        <v>30</v>
      </c>
      <c r="D56" s="224"/>
      <c r="E56" s="1"/>
      <c r="F56" s="1"/>
      <c r="G56" s="16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20">
      <c r="A57" s="1"/>
      <c r="B57" s="1"/>
      <c r="C57" s="218" t="s">
        <v>99</v>
      </c>
      <c r="D57" s="162">
        <v>16</v>
      </c>
      <c r="E57" s="1"/>
      <c r="F57" s="1"/>
      <c r="G57" s="16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20">
      <c r="A58" s="1"/>
      <c r="B58" s="1"/>
      <c r="C58" s="219" t="s">
        <v>100</v>
      </c>
      <c r="D58" s="164">
        <v>2</v>
      </c>
      <c r="E58" s="1"/>
      <c r="F58" s="1"/>
      <c r="G58" s="16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20">
      <c r="A59" s="1"/>
      <c r="B59" s="1"/>
      <c r="C59" s="219" t="s">
        <v>101</v>
      </c>
      <c r="D59" s="164">
        <v>8</v>
      </c>
      <c r="E59" s="1"/>
      <c r="F59" s="1"/>
      <c r="G59" s="16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20">
      <c r="A60" s="1"/>
      <c r="B60" s="1"/>
      <c r="C60" s="219" t="s">
        <v>102</v>
      </c>
      <c r="D60" s="164">
        <v>3</v>
      </c>
      <c r="E60" s="1"/>
      <c r="F60" s="1"/>
      <c r="G60" s="16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20">
      <c r="A61" s="1"/>
      <c r="B61" s="1"/>
      <c r="C61" s="219" t="s">
        <v>103</v>
      </c>
      <c r="D61" s="164">
        <v>1</v>
      </c>
      <c r="E61" s="1"/>
      <c r="F61" s="1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20">
      <c r="A62" s="1"/>
      <c r="B62" s="1"/>
      <c r="C62" s="220" t="s">
        <v>104</v>
      </c>
      <c r="D62" s="213"/>
      <c r="E62" s="1"/>
      <c r="F62" s="1"/>
      <c r="G62" s="16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20">
      <c r="A63" s="1"/>
      <c r="B63" s="1"/>
      <c r="C63" s="166" t="s">
        <v>15</v>
      </c>
      <c r="D63" s="166">
        <f>SUM(D57:D62)</f>
        <v>30</v>
      </c>
      <c r="E63" s="1"/>
      <c r="F63" s="1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20">
      <c r="A64" s="1"/>
      <c r="B64" s="1"/>
      <c r="C64" s="1"/>
      <c r="D64" s="1"/>
      <c r="E64" s="1"/>
      <c r="F64" s="1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1"/>
      <c r="B65" s="167" t="s">
        <v>4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>
      <c r="A66" s="1"/>
      <c r="B66" s="130" t="s">
        <v>5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>
      <c r="A67" s="1"/>
      <c r="B67" s="167" t="s">
        <v>6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>
      <c r="A68" s="1"/>
      <c r="B68" s="1"/>
      <c r="C68" s="1"/>
      <c r="D68" s="1"/>
      <c r="E68" s="1"/>
      <c r="F68" s="1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>
      <c r="A69" s="1"/>
      <c r="B69" s="1"/>
      <c r="C69" s="223" t="s">
        <v>29</v>
      </c>
      <c r="D69" s="224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>
      <c r="A70" s="1"/>
      <c r="B70" s="1"/>
      <c r="C70" s="5" t="s">
        <v>31</v>
      </c>
      <c r="D70" s="7">
        <f>IF(D63=0,0,+D18/D63)</f>
        <v>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>
      <c r="A71" s="1"/>
      <c r="B71" s="1"/>
      <c r="C71" s="5" t="s">
        <v>32</v>
      </c>
      <c r="D71" s="7">
        <f>IF(D63=0,0,+D19/D63)</f>
        <v>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>
      <c r="A72" s="1"/>
      <c r="B72" s="1"/>
      <c r="C72" s="5" t="s">
        <v>33</v>
      </c>
      <c r="D72" s="7">
        <f>IF(D63=0,0,+D20/D63)</f>
        <v>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>
      <c r="A73" s="1"/>
      <c r="B73" s="1"/>
      <c r="C73" s="5" t="s">
        <v>34</v>
      </c>
      <c r="D73" s="7">
        <f>IF(D63=0,0,+D21/D63)</f>
        <v>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>
      <c r="A74" s="1"/>
      <c r="B74" s="1"/>
      <c r="C74" s="5" t="s">
        <v>35</v>
      </c>
      <c r="D74" s="7">
        <f>IF(D63=0,0,+D22/D63)</f>
        <v>0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>
      <c r="A75" s="1"/>
      <c r="B75" s="1"/>
      <c r="C75" s="5" t="s">
        <v>36</v>
      </c>
      <c r="D75" s="7">
        <f>IF(D63=0,0,+D23/D63)</f>
        <v>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</sheetData>
  <mergeCells count="33">
    <mergeCell ref="Q22:Q23"/>
    <mergeCell ref="R22:R23"/>
    <mergeCell ref="S22:S23"/>
    <mergeCell ref="C56:D56"/>
    <mergeCell ref="C69:D69"/>
    <mergeCell ref="L22:L23"/>
    <mergeCell ref="M22:M23"/>
    <mergeCell ref="N22:N23"/>
    <mergeCell ref="O22:O23"/>
    <mergeCell ref="P22:P23"/>
    <mergeCell ref="B47:C47"/>
    <mergeCell ref="B48:C48"/>
    <mergeCell ref="Q17:Q18"/>
    <mergeCell ref="R17:R18"/>
    <mergeCell ref="S17:S18"/>
    <mergeCell ref="M21:S21"/>
    <mergeCell ref="O17:O18"/>
    <mergeCell ref="E4:F4"/>
    <mergeCell ref="E5:F5"/>
    <mergeCell ref="B43:C43"/>
    <mergeCell ref="B44:C44"/>
    <mergeCell ref="M16:S16"/>
    <mergeCell ref="B8:C8"/>
    <mergeCell ref="B12:I12"/>
    <mergeCell ref="D13:K13"/>
    <mergeCell ref="D14:K14"/>
    <mergeCell ref="D15:K15"/>
    <mergeCell ref="D17:E17"/>
    <mergeCell ref="H17:I17"/>
    <mergeCell ref="L17:L18"/>
    <mergeCell ref="M17:M18"/>
    <mergeCell ref="N17:N18"/>
    <mergeCell ref="P17:P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UNI</vt:lpstr>
      <vt:lpstr>PED</vt:lpstr>
      <vt:lpstr>CUA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PACHECO</dc:creator>
  <cp:lastModifiedBy>Wayssen</cp:lastModifiedBy>
  <dcterms:created xsi:type="dcterms:W3CDTF">2018-09-13T23:44:39Z</dcterms:created>
  <dcterms:modified xsi:type="dcterms:W3CDTF">2018-12-05T23:06:02Z</dcterms:modified>
</cp:coreProperties>
</file>