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87f47cbd7190d7c9/Documents/RLT/Study_Materialz/NRP/Lab/VR_Lab/"/>
    </mc:Choice>
  </mc:AlternateContent>
  <xr:revisionPtr revIDLastSave="71" documentId="13_ncr:1_{FA871978-2D9F-4EFC-9C22-7527E5B69606}" xr6:coauthVersionLast="47" xr6:coauthVersionMax="47" xr10:uidLastSave="{DCEFA00B-09D2-475B-853F-36F5C7228869}"/>
  <bookViews>
    <workbookView xWindow="-108" yWindow="-108" windowWidth="23256" windowHeight="13176" activeTab="1" xr2:uid="{00000000-000D-0000-FFFF-FFFF00000000}"/>
  </bookViews>
  <sheets>
    <sheet name="exp 1" sheetId="1" r:id="rId1"/>
    <sheet name="exp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2" l="1"/>
  <c r="E46" i="2" s="1"/>
  <c r="C45" i="2"/>
  <c r="D46" i="2" s="1"/>
  <c r="C44" i="2"/>
  <c r="D45" i="2" s="1"/>
  <c r="C43" i="2"/>
  <c r="C42" i="2"/>
  <c r="E42" i="2" s="1"/>
  <c r="C41" i="2"/>
  <c r="D42" i="2" s="1"/>
  <c r="C40" i="2"/>
  <c r="C39" i="2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4" i="2"/>
  <c r="D5" i="2" s="1"/>
  <c r="C3" i="2"/>
  <c r="D4" i="2" s="1"/>
  <c r="B22" i="1"/>
  <c r="B21" i="1"/>
  <c r="D40" i="2" l="1"/>
  <c r="D10" i="2"/>
  <c r="E4" i="2"/>
  <c r="E45" i="2"/>
  <c r="E44" i="2"/>
  <c r="D44" i="2"/>
  <c r="E41" i="2"/>
  <c r="D41" i="2"/>
  <c r="E40" i="2"/>
  <c r="D43" i="2"/>
  <c r="E43" i="2"/>
  <c r="D9" i="2"/>
  <c r="D8" i="2"/>
  <c r="D7" i="2"/>
  <c r="D6" i="2"/>
  <c r="G12" i="1"/>
  <c r="G9" i="1"/>
  <c r="G10" i="1"/>
  <c r="G11" i="1"/>
  <c r="G13" i="1"/>
  <c r="G14" i="1"/>
  <c r="G15" i="1"/>
  <c r="G8" i="1"/>
  <c r="D9" i="1"/>
  <c r="D10" i="1"/>
  <c r="D11" i="1"/>
  <c r="D12" i="1"/>
  <c r="D13" i="1"/>
  <c r="D14" i="1"/>
  <c r="D15" i="1"/>
  <c r="D8" i="1"/>
  <c r="C3" i="1"/>
  <c r="G3" i="1" s="1"/>
  <c r="C2" i="1"/>
  <c r="G2" i="1" s="1"/>
  <c r="C22" i="1" l="1"/>
</calcChain>
</file>

<file path=xl/sharedStrings.xml><?xml version="1.0" encoding="utf-8"?>
<sst xmlns="http://schemas.openxmlformats.org/spreadsheetml/2006/main" count="31" uniqueCount="22">
  <si>
    <t>Integral</t>
  </si>
  <si>
    <t>A</t>
  </si>
  <si>
    <t>width</t>
  </si>
  <si>
    <t>N_0</t>
  </si>
  <si>
    <t>rho_0</t>
  </si>
  <si>
    <t>Count</t>
  </si>
  <si>
    <t>rod position</t>
  </si>
  <si>
    <t>N</t>
  </si>
  <si>
    <t>rod position (mm)</t>
  </si>
  <si>
    <t>N_B</t>
  </si>
  <si>
    <t>N_T</t>
  </si>
  <si>
    <t>rho_x</t>
  </si>
  <si>
    <t>rho_R1_cc</t>
  </si>
  <si>
    <t>reactivity from bubbles (succ. diff)</t>
  </si>
  <si>
    <t>Bubble Flow rate (ml/min)</t>
  </si>
  <si>
    <t>reactivity from bubbles (cumul.)</t>
  </si>
  <si>
    <t>reactivity from bubbles (cuml.)</t>
  </si>
  <si>
    <t>Effect of inserting bubbles into the overmoderated part of the core (det. E6)</t>
  </si>
  <si>
    <t>Effect of inserting bubbles into the unermoderated part of the core (det. E6)</t>
  </si>
  <si>
    <t>change in rho_x</t>
  </si>
  <si>
    <t>from exp</t>
  </si>
  <si>
    <t>from VR-1 comp. tab-6.1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</si>
</sst>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358106928582584E-2"/>
          <c:y val="8.981341325408039E-2"/>
          <c:w val="0.90032800742380947"/>
          <c:h val="0.81355134389378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 1'!$G$7</c:f>
              <c:strCache>
                <c:ptCount val="1"/>
                <c:pt idx="0">
                  <c:v>rho_x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8473304605885757"/>
                  <c:y val="1.042105172724851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E"/>
                </a:p>
              </c:txPr>
            </c:trendlineLbl>
          </c:trendline>
          <c:xVal>
            <c:numRef>
              <c:f>'exp 1'!$A$8:$A$15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680</c:v>
                </c:pt>
              </c:numCache>
            </c:numRef>
          </c:xVal>
          <c:yVal>
            <c:numRef>
              <c:f>'exp 1'!$G$8:$G$15</c:f>
              <c:numCache>
                <c:formatCode>0.0000</c:formatCode>
                <c:ptCount val="8"/>
                <c:pt idx="0">
                  <c:v>0</c:v>
                </c:pt>
                <c:pt idx="1">
                  <c:v>3.9056528140053212E-2</c:v>
                </c:pt>
                <c:pt idx="2">
                  <c:v>0.19572481275124456</c:v>
                </c:pt>
                <c:pt idx="3">
                  <c:v>0.51876218935650076</c:v>
                </c:pt>
                <c:pt idx="4">
                  <c:v>0.9039573123236001</c:v>
                </c:pt>
                <c:pt idx="5">
                  <c:v>1.2333912262695148</c:v>
                </c:pt>
                <c:pt idx="6">
                  <c:v>1.4332485396756205</c:v>
                </c:pt>
                <c:pt idx="7">
                  <c:v>1.5049999999999997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4-454D-AD89-ECC1D4F84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33864"/>
        <c:axId val="456534192"/>
      </c:scatterChart>
      <c:valAx>
        <c:axId val="45653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Control rod position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56534192"/>
        <c:crosses val="autoZero"/>
        <c:crossBetween val="midCat"/>
      </c:valAx>
      <c:valAx>
        <c:axId val="456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reactivity (beta_eff)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5653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'exp 3'!$B$2</c:f>
              <c:strCache>
                <c:ptCount val="1"/>
                <c:pt idx="0">
                  <c:v>rod position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 3'!$A$3:$A$10</c:f>
              <c:numCache>
                <c:formatCode>General</c:formatCode>
                <c:ptCount val="8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</c:numCache>
            </c:numRef>
          </c:cat>
          <c:val>
            <c:numRef>
              <c:f>'exp 3'!$B$3:$B$10</c:f>
              <c:numCache>
                <c:formatCode>General</c:formatCode>
                <c:ptCount val="8"/>
                <c:pt idx="0">
                  <c:v>403</c:v>
                </c:pt>
                <c:pt idx="1">
                  <c:v>399</c:v>
                </c:pt>
                <c:pt idx="2">
                  <c:v>396</c:v>
                </c:pt>
                <c:pt idx="3">
                  <c:v>392</c:v>
                </c:pt>
                <c:pt idx="4">
                  <c:v>390</c:v>
                </c:pt>
                <c:pt idx="5">
                  <c:v>388</c:v>
                </c:pt>
                <c:pt idx="6">
                  <c:v>385</c:v>
                </c:pt>
                <c:pt idx="7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5-426F-9DCF-2C7C16F9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501352"/>
        <c:axId val="565501024"/>
      </c:lineChart>
      <c:lineChart>
        <c:grouping val="standard"/>
        <c:varyColors val="0"/>
        <c:ser>
          <c:idx val="1"/>
          <c:order val="1"/>
          <c:tx>
            <c:strRef>
              <c:f>'exp 3'!$E$2</c:f>
              <c:strCache>
                <c:ptCount val="1"/>
                <c:pt idx="0">
                  <c:v>reactivity from bubbles (cumul.)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 3'!$A$3:$A$10</c:f>
              <c:numCache>
                <c:formatCode>General</c:formatCode>
                <c:ptCount val="8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</c:numCache>
            </c:numRef>
          </c:cat>
          <c:val>
            <c:numRef>
              <c:f>'exp 3'!$E$3:$E$10</c:f>
              <c:numCache>
                <c:formatCode>0.0000</c:formatCode>
                <c:ptCount val="8"/>
                <c:pt idx="0">
                  <c:v>0</c:v>
                </c:pt>
                <c:pt idx="1">
                  <c:v>1.3802663958777828E-2</c:v>
                </c:pt>
                <c:pt idx="2">
                  <c:v>2.4183719221994804E-2</c:v>
                </c:pt>
                <c:pt idx="3">
                  <c:v>3.8060039610024243E-2</c:v>
                </c:pt>
                <c:pt idx="4">
                  <c:v>4.5011784583346759E-2</c:v>
                </c:pt>
                <c:pt idx="5">
                  <c:v>5.1971752188523124E-2</c:v>
                </c:pt>
                <c:pt idx="6">
                  <c:v>6.2425725308462798E-2</c:v>
                </c:pt>
                <c:pt idx="7">
                  <c:v>6.9403443320668723E-2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5-426F-9DCF-2C7C16F9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342736"/>
        <c:axId val="280343152"/>
      </c:lineChart>
      <c:catAx>
        <c:axId val="565501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Bubble flow rate(ml/min)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65501024"/>
        <c:crosses val="autoZero"/>
        <c:auto val="1"/>
        <c:lblAlgn val="ctr"/>
        <c:lblOffset val="100"/>
        <c:noMultiLvlLbl val="0"/>
      </c:catAx>
      <c:valAx>
        <c:axId val="5655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Rod</a:t>
                </a:r>
                <a:r>
                  <a:rPr lang="en-US" baseline="0"/>
                  <a:t> position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65501352"/>
        <c:crosses val="autoZero"/>
        <c:crossBetween val="between"/>
      </c:valAx>
      <c:valAx>
        <c:axId val="2803431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Reactivity from bubbles (cumul.)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80342736"/>
        <c:crosses val="max"/>
        <c:crossBetween val="between"/>
      </c:valAx>
      <c:catAx>
        <c:axId val="28034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343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'exp 3'!$B$38</c:f>
              <c:strCache>
                <c:ptCount val="1"/>
                <c:pt idx="0">
                  <c:v>rod position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 3'!$A$39:$A$46</c:f>
              <c:numCache>
                <c:formatCode>General</c:formatCode>
                <c:ptCount val="8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</c:numCache>
            </c:numRef>
          </c:cat>
          <c:val>
            <c:numRef>
              <c:f>'exp 3'!$B$39:$B$46</c:f>
              <c:numCache>
                <c:formatCode>General</c:formatCode>
                <c:ptCount val="8"/>
                <c:pt idx="0">
                  <c:v>402</c:v>
                </c:pt>
                <c:pt idx="1">
                  <c:v>407</c:v>
                </c:pt>
                <c:pt idx="2">
                  <c:v>414</c:v>
                </c:pt>
                <c:pt idx="3">
                  <c:v>420</c:v>
                </c:pt>
                <c:pt idx="4">
                  <c:v>424</c:v>
                </c:pt>
                <c:pt idx="5">
                  <c:v>430</c:v>
                </c:pt>
                <c:pt idx="6">
                  <c:v>437</c:v>
                </c:pt>
                <c:pt idx="7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C-41E5-9FA3-328CC2D53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011912"/>
        <c:axId val="571001088"/>
      </c:lineChart>
      <c:lineChart>
        <c:grouping val="standard"/>
        <c:varyColors val="0"/>
        <c:ser>
          <c:idx val="1"/>
          <c:order val="1"/>
          <c:tx>
            <c:strRef>
              <c:f>'exp 3'!$E$38</c:f>
              <c:strCache>
                <c:ptCount val="1"/>
                <c:pt idx="0">
                  <c:v>reactivity from bubbles (cuml.)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 3'!$A$39:$A$46</c:f>
              <c:numCache>
                <c:formatCode>General</c:formatCode>
                <c:ptCount val="8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</c:numCache>
            </c:numRef>
          </c:cat>
          <c:val>
            <c:numRef>
              <c:f>'exp 3'!$E$39:$E$46</c:f>
              <c:numCache>
                <c:formatCode>0.0000</c:formatCode>
                <c:ptCount val="8"/>
                <c:pt idx="0">
                  <c:v>0</c:v>
                </c:pt>
                <c:pt idx="1">
                  <c:v>-1.3754145284571417E-2</c:v>
                </c:pt>
                <c:pt idx="2">
                  <c:v>-3.7693788103110193E-2</c:v>
                </c:pt>
                <c:pt idx="3">
                  <c:v>-5.8067102048840469E-2</c:v>
                </c:pt>
                <c:pt idx="4">
                  <c:v>-7.1567171896696813E-2</c:v>
                </c:pt>
                <c:pt idx="5">
                  <c:v>-9.1684725186646832E-2</c:v>
                </c:pt>
                <c:pt idx="6">
                  <c:v>-0.11494018086938484</c:v>
                </c:pt>
                <c:pt idx="7">
                  <c:v>-0.14772848288039508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C-41E5-9FA3-328CC2D53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722192"/>
        <c:axId val="287719696"/>
      </c:lineChart>
      <c:catAx>
        <c:axId val="5710119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71001088"/>
        <c:crosses val="autoZero"/>
        <c:auto val="1"/>
        <c:lblAlgn val="ctr"/>
        <c:lblOffset val="100"/>
        <c:noMultiLvlLbl val="0"/>
      </c:catAx>
      <c:valAx>
        <c:axId val="5710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Rod</a:t>
                </a:r>
                <a:r>
                  <a:rPr lang="en-US" baseline="0"/>
                  <a:t> position(mm)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71011912"/>
        <c:crosses val="autoZero"/>
        <c:crossBetween val="between"/>
      </c:valAx>
      <c:valAx>
        <c:axId val="287719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Reactivity</a:t>
                </a:r>
                <a:r>
                  <a:rPr lang="en-US" baseline="0"/>
                  <a:t> from bubles(cumul.)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87722192"/>
        <c:crosses val="max"/>
        <c:crossBetween val="between"/>
      </c:valAx>
      <c:catAx>
        <c:axId val="28772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719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</xdr:row>
      <xdr:rowOff>80961</xdr:rowOff>
    </xdr:from>
    <xdr:to>
      <xdr:col>20</xdr:col>
      <xdr:colOff>457199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366711</xdr:colOff>
      <xdr:row>10</xdr:row>
      <xdr:rowOff>120966</xdr:rowOff>
    </xdr:from>
    <xdr:to>
      <xdr:col>9</xdr:col>
      <xdr:colOff>401955</xdr:colOff>
      <xdr:row>34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214311</xdr:colOff>
      <xdr:row>47</xdr:row>
      <xdr:rowOff>14287</xdr:rowOff>
    </xdr:from>
    <xdr:to>
      <xdr:col>4</xdr:col>
      <xdr:colOff>1819274</xdr:colOff>
      <xdr:row>70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zoomScale="70" zoomScaleNormal="70" workbookViewId="0">
      <selection activeCell="A20" sqref="A20:D22"/>
    </sheetView>
  </sheetViews>
  <sheetFormatPr defaultRowHeight="14.4" x14ac:dyDescent="0.3"/>
  <cols>
    <col min="1" max="1" width="19" style="1" customWidth="1"/>
    <col min="2" max="2" width="9.21875" style="1"/>
    <col min="3" max="3" width="11.33203125" style="1" customWidth="1"/>
    <col min="4" max="4" width="21.6640625" style="1" customWidth="1"/>
    <col min="5" max="6" width="9.21875" style="1"/>
    <col min="7" max="7" width="14.21875" style="1" customWidth="1"/>
  </cols>
  <sheetData>
    <row r="1" spans="1:7" x14ac:dyDescent="0.3">
      <c r="A1" s="1" t="s">
        <v>5</v>
      </c>
      <c r="B1" s="1" t="s">
        <v>2</v>
      </c>
      <c r="C1" s="1" t="s">
        <v>3</v>
      </c>
      <c r="D1" s="1" t="s">
        <v>0</v>
      </c>
      <c r="E1" s="1" t="s">
        <v>2</v>
      </c>
      <c r="F1" s="1" t="s">
        <v>1</v>
      </c>
      <c r="G1" s="1" t="s">
        <v>4</v>
      </c>
    </row>
    <row r="2" spans="1:7" x14ac:dyDescent="0.3">
      <c r="A2" s="2">
        <v>1971180</v>
      </c>
      <c r="B2" s="2">
        <v>100</v>
      </c>
      <c r="C2" s="2">
        <f>A2/B2</f>
        <v>19711.8</v>
      </c>
      <c r="D2" s="1">
        <v>170473</v>
      </c>
      <c r="E2" s="1">
        <v>570</v>
      </c>
      <c r="F2" s="1">
        <v>12.954000000000001</v>
      </c>
      <c r="G2" s="2">
        <f>C2*F2/D2</f>
        <v>1.4978715526798967</v>
      </c>
    </row>
    <row r="3" spans="1:7" x14ac:dyDescent="0.3">
      <c r="A3" s="1">
        <v>284041</v>
      </c>
      <c r="B3" s="1">
        <v>300</v>
      </c>
      <c r="C3" s="2">
        <f>A3/B3</f>
        <v>946.80333333333328</v>
      </c>
      <c r="D3" s="1">
        <v>8129</v>
      </c>
      <c r="E3" s="1">
        <v>368</v>
      </c>
      <c r="F3" s="1">
        <v>12.954000000000001</v>
      </c>
      <c r="G3" s="2">
        <f>C3*F3/D3</f>
        <v>1.5087821847705747</v>
      </c>
    </row>
    <row r="7" spans="1:7" x14ac:dyDescent="0.3">
      <c r="A7" s="1" t="s">
        <v>8</v>
      </c>
      <c r="B7" s="1" t="s">
        <v>7</v>
      </c>
      <c r="C7" s="1" t="s">
        <v>2</v>
      </c>
      <c r="D7" s="1" t="s">
        <v>3</v>
      </c>
      <c r="E7" s="1" t="s">
        <v>9</v>
      </c>
      <c r="F7" s="1" t="s">
        <v>10</v>
      </c>
      <c r="G7" s="1" t="s">
        <v>11</v>
      </c>
    </row>
    <row r="8" spans="1:7" x14ac:dyDescent="0.3">
      <c r="A8" s="1">
        <v>0</v>
      </c>
      <c r="B8" s="1">
        <v>73069</v>
      </c>
      <c r="C8" s="1">
        <v>100</v>
      </c>
      <c r="D8" s="1">
        <f>B8/C8</f>
        <v>730.69</v>
      </c>
      <c r="E8" s="1">
        <v>73069</v>
      </c>
      <c r="F8" s="1">
        <v>364292</v>
      </c>
      <c r="G8" s="8">
        <f>1.505 * (1/B8 - 1/E8) / (1/F8 - 1/E8)</f>
        <v>0</v>
      </c>
    </row>
    <row r="9" spans="1:7" x14ac:dyDescent="0.3">
      <c r="A9" s="1">
        <v>100</v>
      </c>
      <c r="B9" s="1">
        <v>74617</v>
      </c>
      <c r="C9" s="1">
        <v>100</v>
      </c>
      <c r="D9" s="1">
        <f t="shared" ref="D9:D15" si="0">B9/C9</f>
        <v>746.17</v>
      </c>
      <c r="E9" s="1">
        <v>73069</v>
      </c>
      <c r="F9" s="1">
        <v>364292</v>
      </c>
      <c r="G9" s="8">
        <f t="shared" ref="G9:G15" si="1">1.505 * (1/B9 - 1/E9) / (1/F9 - 1/E9)</f>
        <v>3.9056528140053212E-2</v>
      </c>
    </row>
    <row r="10" spans="1:7" x14ac:dyDescent="0.3">
      <c r="A10" s="1">
        <v>200</v>
      </c>
      <c r="B10" s="1">
        <v>81547</v>
      </c>
      <c r="C10" s="1">
        <v>100</v>
      </c>
      <c r="D10" s="1">
        <f t="shared" si="0"/>
        <v>815.47</v>
      </c>
      <c r="E10" s="1">
        <v>73069</v>
      </c>
      <c r="F10" s="1">
        <v>364292</v>
      </c>
      <c r="G10" s="8">
        <f t="shared" si="1"/>
        <v>0.19572481275124456</v>
      </c>
    </row>
    <row r="11" spans="1:7" x14ac:dyDescent="0.3">
      <c r="A11" s="1">
        <v>300</v>
      </c>
      <c r="B11" s="1">
        <v>100862</v>
      </c>
      <c r="C11" s="1">
        <v>100</v>
      </c>
      <c r="D11" s="1">
        <f t="shared" si="0"/>
        <v>1008.62</v>
      </c>
      <c r="E11" s="1">
        <v>73069</v>
      </c>
      <c r="F11" s="1">
        <v>364292</v>
      </c>
      <c r="G11" s="8">
        <f t="shared" si="1"/>
        <v>0.51876218935650076</v>
      </c>
    </row>
    <row r="12" spans="1:7" x14ac:dyDescent="0.3">
      <c r="A12" s="1">
        <v>400</v>
      </c>
      <c r="B12" s="1">
        <v>140561</v>
      </c>
      <c r="C12" s="1">
        <v>100</v>
      </c>
      <c r="D12" s="1">
        <f t="shared" si="0"/>
        <v>1405.61</v>
      </c>
      <c r="E12" s="1">
        <v>73069</v>
      </c>
      <c r="F12" s="1">
        <v>364292</v>
      </c>
      <c r="G12" s="8">
        <f t="shared" si="1"/>
        <v>0.9039573123236001</v>
      </c>
    </row>
    <row r="13" spans="1:7" x14ac:dyDescent="0.3">
      <c r="A13" s="1">
        <v>500</v>
      </c>
      <c r="B13" s="1">
        <v>211886</v>
      </c>
      <c r="C13" s="1">
        <v>100</v>
      </c>
      <c r="D13" s="1">
        <f t="shared" si="0"/>
        <v>2118.86</v>
      </c>
      <c r="E13" s="1">
        <v>73069</v>
      </c>
      <c r="F13" s="1">
        <v>364292</v>
      </c>
      <c r="G13" s="8">
        <f t="shared" si="1"/>
        <v>1.2333912262695148</v>
      </c>
    </row>
    <row r="14" spans="1:7" x14ac:dyDescent="0.3">
      <c r="A14" s="1">
        <v>600</v>
      </c>
      <c r="B14" s="1">
        <v>306124</v>
      </c>
      <c r="C14" s="1">
        <v>100</v>
      </c>
      <c r="D14" s="1">
        <f t="shared" si="0"/>
        <v>3061.24</v>
      </c>
      <c r="E14" s="1">
        <v>73069</v>
      </c>
      <c r="F14" s="1">
        <v>364292</v>
      </c>
      <c r="G14" s="8">
        <f t="shared" si="1"/>
        <v>1.4332485396756205</v>
      </c>
    </row>
    <row r="15" spans="1:7" x14ac:dyDescent="0.3">
      <c r="A15" s="1">
        <v>680</v>
      </c>
      <c r="B15" s="1">
        <v>364292</v>
      </c>
      <c r="C15" s="1">
        <v>100</v>
      </c>
      <c r="D15" s="1">
        <f t="shared" si="0"/>
        <v>3642.92</v>
      </c>
      <c r="E15" s="1">
        <v>73069</v>
      </c>
      <c r="F15" s="1">
        <v>364292</v>
      </c>
      <c r="G15" s="8">
        <f t="shared" si="1"/>
        <v>1.5049999999999997</v>
      </c>
    </row>
    <row r="20" spans="1:4" x14ac:dyDescent="0.3">
      <c r="A20" s="1" t="s">
        <v>6</v>
      </c>
      <c r="B20" s="1" t="s">
        <v>11</v>
      </c>
      <c r="C20" s="9" t="s">
        <v>19</v>
      </c>
      <c r="D20" s="9"/>
    </row>
    <row r="21" spans="1:4" x14ac:dyDescent="0.3">
      <c r="A21" s="1">
        <v>449</v>
      </c>
      <c r="B21" s="8">
        <f xml:space="preserve"> - 0.000000000000000069 * A21^6 + 0.00000000000021 * A21^5 - 0.000000000224 * A21^4 + 0.0000000964 * A21^3 -0.0000102 * A21^2 + 0.000652 * A21 + 0.000018</f>
        <v>1.1252914071226388</v>
      </c>
      <c r="C21" s="1" t="s">
        <v>20</v>
      </c>
      <c r="D21" s="1" t="s">
        <v>21</v>
      </c>
    </row>
    <row r="22" spans="1:4" x14ac:dyDescent="0.3">
      <c r="A22" s="1">
        <v>485</v>
      </c>
      <c r="B22" s="8">
        <f xml:space="preserve"> - 0.000000000000000069 * A22^6 + 0.00000000000021 * A22^5 - 0.000000000224 * A22^4 + 0.0000000964 * A22^3 -0.0000102 * A22^2 + 0.000652 * A22 + 0.000018</f>
        <v>1.2579474108421718</v>
      </c>
      <c r="C22" s="8">
        <f>B22-B21</f>
        <v>0.13265600371953301</v>
      </c>
      <c r="D22" s="8">
        <v>0.13500000000000001</v>
      </c>
    </row>
    <row r="23" spans="1:4" x14ac:dyDescent="0.3">
      <c r="B23" s="5"/>
    </row>
  </sheetData>
  <mergeCells count="1">
    <mergeCell ref="C20:D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"/>
  <sheetViews>
    <sheetView tabSelected="1" workbookViewId="0">
      <selection sqref="A1:E1"/>
    </sheetView>
  </sheetViews>
  <sheetFormatPr defaultRowHeight="14.4" x14ac:dyDescent="0.3"/>
  <cols>
    <col min="1" max="1" width="25.21875" customWidth="1"/>
    <col min="2" max="2" width="18.21875" customWidth="1"/>
    <col min="3" max="3" width="13.5546875" customWidth="1"/>
    <col min="4" max="4" width="32.77734375" customWidth="1"/>
    <col min="5" max="5" width="30.21875" customWidth="1"/>
  </cols>
  <sheetData>
    <row r="1" spans="1:5" x14ac:dyDescent="0.3">
      <c r="A1" s="10" t="s">
        <v>17</v>
      </c>
      <c r="B1" s="10"/>
      <c r="C1" s="10"/>
      <c r="D1" s="10"/>
      <c r="E1" s="10"/>
    </row>
    <row r="2" spans="1:5" x14ac:dyDescent="0.3">
      <c r="A2" s="4" t="s">
        <v>14</v>
      </c>
      <c r="B2" s="4" t="s">
        <v>8</v>
      </c>
      <c r="C2" s="4" t="s">
        <v>12</v>
      </c>
      <c r="D2" s="4" t="s">
        <v>13</v>
      </c>
      <c r="E2" s="4" t="s">
        <v>15</v>
      </c>
    </row>
    <row r="3" spans="1:5" x14ac:dyDescent="0.3">
      <c r="A3" s="3">
        <v>0</v>
      </c>
      <c r="B3" s="3">
        <v>403</v>
      </c>
      <c r="C3" s="6">
        <f xml:space="preserve"> (- 0.000000000000000069 * B3^6 + 0.00000000000021 * B3^5 - 0.000000000224 * B3^4 + 0.0000000964 * B3^3 -0.0000102 * B3^2 + 0.000652 * B3 + 0.000018) * (1.28 / 1.505)</f>
        <v>0.8028369493331674</v>
      </c>
      <c r="D3" s="7">
        <v>0</v>
      </c>
      <c r="E3" s="6">
        <v>0</v>
      </c>
    </row>
    <row r="4" spans="1:5" x14ac:dyDescent="0.3">
      <c r="A4" s="3">
        <v>300</v>
      </c>
      <c r="B4" s="3">
        <v>399</v>
      </c>
      <c r="C4" s="6">
        <f xml:space="preserve"> (- 0.000000000000000069 * B4^6 + 0.00000000000021 * B4^5 - 0.000000000224 * B4^4 + 0.0000000964 * B4^3 -0.0000102 * B4^2 + 0.000652 * B4 + 0.000018) * (1.28 / 1.505)</f>
        <v>0.78903428537438913</v>
      </c>
      <c r="D4" s="7">
        <f>C3-C4</f>
        <v>1.3802663958778272E-2</v>
      </c>
      <c r="E4" s="7">
        <f xml:space="preserve"> 0.802836949333167 - C4</f>
        <v>1.3802663958777828E-2</v>
      </c>
    </row>
    <row r="5" spans="1:5" x14ac:dyDescent="0.3">
      <c r="A5">
        <v>600</v>
      </c>
      <c r="B5">
        <v>396</v>
      </c>
      <c r="C5" s="6">
        <f t="shared" ref="C5:C10" si="0" xml:space="preserve"> (- 0.000000000000000069 * B5^6 + 0.00000000000021 * B5^5 - 0.000000000224 * B5^4 + 0.0000000964 * B5^3 -0.0000102 * B5^2 + 0.000652 * B5 + 0.000018) * (1.28 / 1.505)</f>
        <v>0.77865323011117216</v>
      </c>
      <c r="D5" s="7">
        <f t="shared" ref="D5:D10" si="1">C4-C5</f>
        <v>1.0381055263216976E-2</v>
      </c>
      <c r="E5" s="7">
        <f t="shared" ref="E5:E10" si="2" xml:space="preserve"> 0.802836949333167 - C5</f>
        <v>2.4183719221994804E-2</v>
      </c>
    </row>
    <row r="6" spans="1:5" x14ac:dyDescent="0.3">
      <c r="A6">
        <v>900</v>
      </c>
      <c r="B6">
        <v>392</v>
      </c>
      <c r="C6" s="6">
        <f t="shared" si="0"/>
        <v>0.76477690972314272</v>
      </c>
      <c r="D6" s="7">
        <f t="shared" si="1"/>
        <v>1.3876320388029439E-2</v>
      </c>
      <c r="E6" s="7">
        <f t="shared" si="2"/>
        <v>3.8060039610024243E-2</v>
      </c>
    </row>
    <row r="7" spans="1:5" x14ac:dyDescent="0.3">
      <c r="A7">
        <v>1200</v>
      </c>
      <c r="B7">
        <v>390</v>
      </c>
      <c r="C7" s="6">
        <f t="shared" si="0"/>
        <v>0.7578251647498202</v>
      </c>
      <c r="D7" s="7">
        <f t="shared" si="1"/>
        <v>6.9517449733225156E-3</v>
      </c>
      <c r="E7" s="7">
        <f t="shared" si="2"/>
        <v>4.5011784583346759E-2</v>
      </c>
    </row>
    <row r="8" spans="1:5" x14ac:dyDescent="0.3">
      <c r="A8">
        <v>1500</v>
      </c>
      <c r="B8">
        <v>388</v>
      </c>
      <c r="C8" s="6">
        <f t="shared" si="0"/>
        <v>0.75086519714464384</v>
      </c>
      <c r="D8" s="7">
        <f t="shared" si="1"/>
        <v>6.9599676051763648E-3</v>
      </c>
      <c r="E8" s="7">
        <f t="shared" si="2"/>
        <v>5.1971752188523124E-2</v>
      </c>
    </row>
    <row r="9" spans="1:5" x14ac:dyDescent="0.3">
      <c r="A9">
        <v>1800</v>
      </c>
      <c r="B9">
        <v>385</v>
      </c>
      <c r="C9" s="6">
        <f t="shared" si="0"/>
        <v>0.74041122402470416</v>
      </c>
      <c r="D9" s="7">
        <f t="shared" si="1"/>
        <v>1.0453973119939675E-2</v>
      </c>
      <c r="E9" s="7">
        <f t="shared" si="2"/>
        <v>6.2425725308462798E-2</v>
      </c>
    </row>
    <row r="10" spans="1:5" x14ac:dyDescent="0.3">
      <c r="A10">
        <v>2100</v>
      </c>
      <c r="B10">
        <v>383</v>
      </c>
      <c r="C10" s="6">
        <f t="shared" si="0"/>
        <v>0.73343350601249824</v>
      </c>
      <c r="D10" s="7">
        <f t="shared" si="1"/>
        <v>6.9777180122059246E-3</v>
      </c>
      <c r="E10" s="7">
        <f t="shared" si="2"/>
        <v>6.9403443320668723E-2</v>
      </c>
    </row>
    <row r="37" spans="1:5" x14ac:dyDescent="0.3">
      <c r="A37" s="9" t="s">
        <v>18</v>
      </c>
      <c r="B37" s="9"/>
      <c r="C37" s="9"/>
      <c r="D37" s="9"/>
      <c r="E37" s="9"/>
    </row>
    <row r="38" spans="1:5" x14ac:dyDescent="0.3">
      <c r="A38" s="4" t="s">
        <v>14</v>
      </c>
      <c r="B38" s="4" t="s">
        <v>8</v>
      </c>
      <c r="C38" s="4" t="s">
        <v>12</v>
      </c>
      <c r="D38" s="4" t="s">
        <v>13</v>
      </c>
      <c r="E38" s="4" t="s">
        <v>16</v>
      </c>
    </row>
    <row r="39" spans="1:5" x14ac:dyDescent="0.3">
      <c r="A39" s="3">
        <v>0</v>
      </c>
      <c r="B39" s="3">
        <v>402</v>
      </c>
      <c r="C39" s="6">
        <f xml:space="preserve"> (- 0.000000000000000069 * B39^6 + 0.00000000000021 * B39^5 - 0.000000000224 * B39^4 + 0.0000000964 * B39^3 -0.0000102 * B39^2 + 0.000652 * B39 + 0.000018) * (1.28 / 1.505)</f>
        <v>0.79939065359973682</v>
      </c>
      <c r="D39" s="7">
        <v>0</v>
      </c>
      <c r="E39" s="6">
        <v>0</v>
      </c>
    </row>
    <row r="40" spans="1:5" x14ac:dyDescent="0.3">
      <c r="A40" s="3">
        <v>150</v>
      </c>
      <c r="B40" s="3">
        <v>407</v>
      </c>
      <c r="C40" s="6">
        <f xml:space="preserve"> (- 0.000000000000000069 * B40^6 + 0.00000000000021 * B40^5 - 0.000000000224 * B40^4 + 0.0000000964 * B40^3 -0.0000102 * B40^2 + 0.000652 * B40 + 0.000018) * (1.28 / 1.505)</f>
        <v>0.81659109461773838</v>
      </c>
      <c r="D40" s="7">
        <f>C39-C40</f>
        <v>-1.7200441018001555E-2</v>
      </c>
      <c r="E40" s="7">
        <f xml:space="preserve"> 0.802836949333167 - C40</f>
        <v>-1.3754145284571417E-2</v>
      </c>
    </row>
    <row r="41" spans="1:5" x14ac:dyDescent="0.3">
      <c r="A41">
        <v>300</v>
      </c>
      <c r="B41">
        <v>414</v>
      </c>
      <c r="C41" s="6">
        <f t="shared" ref="C41:C46" si="3" xml:space="preserve"> (- 0.000000000000000069 * B41^6 + 0.00000000000021 * B41^5 - 0.000000000224 * B41^4 + 0.0000000964 * B41^3 -0.0000102 * B41^2 + 0.000652 * B41 + 0.000018) * (1.28 / 1.505)</f>
        <v>0.84053073743627715</v>
      </c>
      <c r="D41" s="7">
        <f t="shared" ref="D41:D46" si="4">C40-C41</f>
        <v>-2.3939642818538776E-2</v>
      </c>
      <c r="E41" s="7">
        <f t="shared" ref="E41:E46" si="5" xml:space="preserve"> 0.802836949333167 - C41</f>
        <v>-3.7693788103110193E-2</v>
      </c>
    </row>
    <row r="42" spans="1:5" x14ac:dyDescent="0.3">
      <c r="A42">
        <v>450</v>
      </c>
      <c r="B42">
        <v>420</v>
      </c>
      <c r="C42" s="6">
        <f t="shared" si="3"/>
        <v>0.86090405138200743</v>
      </c>
      <c r="D42" s="7">
        <f t="shared" si="4"/>
        <v>-2.0373313945730276E-2</v>
      </c>
      <c r="E42" s="7">
        <f t="shared" si="5"/>
        <v>-5.8067102048840469E-2</v>
      </c>
    </row>
    <row r="43" spans="1:5" x14ac:dyDescent="0.3">
      <c r="A43">
        <v>600</v>
      </c>
      <c r="B43">
        <v>424</v>
      </c>
      <c r="C43" s="6">
        <f t="shared" si="3"/>
        <v>0.87440412122986377</v>
      </c>
      <c r="D43" s="7">
        <f t="shared" si="4"/>
        <v>-1.3500069847856344E-2</v>
      </c>
      <c r="E43" s="7">
        <f t="shared" si="5"/>
        <v>-7.1567171896696813E-2</v>
      </c>
    </row>
    <row r="44" spans="1:5" x14ac:dyDescent="0.3">
      <c r="A44">
        <v>750</v>
      </c>
      <c r="B44">
        <v>430</v>
      </c>
      <c r="C44" s="6">
        <f t="shared" si="3"/>
        <v>0.89452167451981379</v>
      </c>
      <c r="D44" s="7">
        <f t="shared" si="4"/>
        <v>-2.0117553289950019E-2</v>
      </c>
      <c r="E44" s="7">
        <f t="shared" si="5"/>
        <v>-9.1684725186646832E-2</v>
      </c>
    </row>
    <row r="45" spans="1:5" x14ac:dyDescent="0.3">
      <c r="A45">
        <v>900</v>
      </c>
      <c r="B45">
        <v>437</v>
      </c>
      <c r="C45" s="6">
        <f t="shared" si="3"/>
        <v>0.91777713020255181</v>
      </c>
      <c r="D45" s="7">
        <f t="shared" si="4"/>
        <v>-2.3255455682738013E-2</v>
      </c>
      <c r="E45" s="7">
        <f t="shared" si="5"/>
        <v>-0.11494018086938484</v>
      </c>
    </row>
    <row r="46" spans="1:5" x14ac:dyDescent="0.3">
      <c r="A46">
        <v>1050</v>
      </c>
      <c r="B46">
        <v>447</v>
      </c>
      <c r="C46" s="6">
        <f t="shared" si="3"/>
        <v>0.95056543221356204</v>
      </c>
      <c r="D46" s="7">
        <f t="shared" si="4"/>
        <v>-3.278830201101024E-2</v>
      </c>
      <c r="E46" s="7">
        <f t="shared" si="5"/>
        <v>-0.14772848288039508</v>
      </c>
    </row>
  </sheetData>
  <mergeCells count="2">
    <mergeCell ref="A1:E1"/>
    <mergeCell ref="A37:E37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 1</vt:lpstr>
      <vt:lpstr>exp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Faisal Ahmed Moshiur</cp:lastModifiedBy>
  <dcterms:created xsi:type="dcterms:W3CDTF">2022-11-28T08:49:31Z</dcterms:created>
  <dcterms:modified xsi:type="dcterms:W3CDTF">2023-01-13T20:01:41Z</dcterms:modified>
</cp:coreProperties>
</file>