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al\Downloads\"/>
    </mc:Choice>
  </mc:AlternateContent>
  <xr:revisionPtr revIDLastSave="0" documentId="13_ncr:1_{6B2ABB82-B82C-45F9-9AE8-988ACDFEAAD5}" xr6:coauthVersionLast="47" xr6:coauthVersionMax="47" xr10:uidLastSave="{00000000-0000-0000-0000-000000000000}"/>
  <bookViews>
    <workbookView xWindow="-108" yWindow="-108" windowWidth="23256" windowHeight="12456" xr2:uid="{30AF0725-CEEE-404B-AD16-BF0A08E22822}"/>
  </bookViews>
  <sheets>
    <sheet name="Sheet1" sheetId="10" r:id="rId1"/>
    <sheet name="capstone fig" sheetId="15" r:id="rId2"/>
    <sheet name="ASTE APRILE 2023" sheetId="14" r:id="rId3"/>
    <sheet name="ottobre 2020" sheetId="13" r:id="rId4"/>
    <sheet name="aste marzo 2023" sheetId="11" r:id="rId5"/>
    <sheet name="forecast" sheetId="12" r:id="rId6"/>
    <sheet name="Foglio1" sheetId="1" r:id="rId7"/>
    <sheet name="citta studi" sheetId="8" r:id="rId8"/>
    <sheet name="aste gennaio23" sheetId="7" r:id="rId9"/>
    <sheet name="asta maggio22" sheetId="3" r:id="rId10"/>
    <sheet name="aste giugno22" sheetId="4" r:id="rId11"/>
    <sheet name="aste Novembre 22" sheetId="5" r:id="rId12"/>
    <sheet name="gennaio 23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2" l="1"/>
  <c r="H6" i="12"/>
  <c r="H7" i="12"/>
  <c r="H8" i="12"/>
  <c r="H9" i="12"/>
  <c r="H5" i="12"/>
  <c r="M25" i="9" a="1"/>
  <c r="M25" i="9" s="1"/>
  <c r="M3" i="9" a="1"/>
  <c r="M3" i="9" s="1"/>
  <c r="H20" i="1"/>
  <c r="O31" i="8"/>
  <c r="O30" i="8"/>
  <c r="O29" i="8"/>
  <c r="O28" i="8"/>
  <c r="P27" i="8"/>
  <c r="O25" i="8"/>
  <c r="O24" i="8"/>
  <c r="O23" i="8"/>
  <c r="O22" i="8"/>
  <c r="O21" i="8"/>
  <c r="O16" i="8"/>
  <c r="O13" i="8"/>
  <c r="O12" i="8"/>
  <c r="O9" i="8"/>
  <c r="O10" i="8"/>
  <c r="R11" i="8"/>
  <c r="O11" i="8"/>
  <c r="Q547" i="1"/>
  <c r="P547" i="1"/>
  <c r="Q545" i="1"/>
  <c r="Q544" i="1"/>
  <c r="Q543" i="1"/>
  <c r="P545" i="1"/>
  <c r="P544" i="1"/>
  <c r="P543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10" i="1"/>
  <c r="T10" i="1"/>
  <c r="S402" i="1"/>
  <c r="T402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10" i="1"/>
  <c r="M404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10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400" i="1"/>
  <c r="O401" i="1"/>
  <c r="O402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10" i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" i="5"/>
  <c r="E303" i="1"/>
  <c r="I303" i="1"/>
  <c r="J303" i="1" s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353" i="1"/>
  <c r="I352" i="1"/>
  <c r="J352" i="1" s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51" i="1"/>
  <c r="P2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3" i="4"/>
  <c r="N4" i="3"/>
  <c r="P559" i="1"/>
  <c r="O562" i="1" s="1"/>
  <c r="P562" i="1" s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R449" i="1"/>
  <c r="R441" i="1"/>
  <c r="Q441" i="1"/>
  <c r="O441" i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285" i="1"/>
  <c r="J285" i="1" s="1"/>
  <c r="I284" i="1"/>
  <c r="J284" i="1" s="1"/>
  <c r="I283" i="1"/>
  <c r="J283" i="1" s="1"/>
  <c r="I282" i="1"/>
  <c r="J282" i="1" s="1"/>
  <c r="I281" i="1"/>
  <c r="J281" i="1" s="1"/>
  <c r="I280" i="1"/>
  <c r="J280" i="1" s="1"/>
  <c r="I279" i="1"/>
  <c r="J279" i="1" s="1"/>
  <c r="I278" i="1"/>
  <c r="J278" i="1" s="1"/>
  <c r="I277" i="1"/>
  <c r="J277" i="1" s="1"/>
  <c r="I276" i="1"/>
  <c r="J276" i="1" s="1"/>
  <c r="I275" i="1"/>
  <c r="J275" i="1" s="1"/>
  <c r="I274" i="1"/>
  <c r="J274" i="1" s="1"/>
  <c r="I273" i="1"/>
  <c r="J273" i="1" s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4" i="1"/>
  <c r="E305" i="1"/>
  <c r="E306" i="1"/>
  <c r="E307" i="1"/>
  <c r="E308" i="1"/>
  <c r="E309" i="1"/>
  <c r="E310" i="1"/>
  <c r="E311" i="1"/>
  <c r="E312" i="1"/>
  <c r="E313" i="1"/>
  <c r="E314" i="1"/>
  <c r="E234" i="1"/>
  <c r="I272" i="1"/>
  <c r="J272" i="1" s="1"/>
  <c r="I271" i="1"/>
  <c r="J271" i="1" s="1"/>
  <c r="I270" i="1"/>
  <c r="J270" i="1" s="1"/>
  <c r="I269" i="1"/>
  <c r="J269" i="1" s="1"/>
  <c r="I268" i="1"/>
  <c r="J268" i="1" s="1"/>
  <c r="I267" i="1"/>
  <c r="J267" i="1" s="1"/>
  <c r="I266" i="1"/>
  <c r="J266" i="1" s="1"/>
  <c r="I265" i="1"/>
  <c r="J265" i="1" s="1"/>
  <c r="I264" i="1"/>
  <c r="J264" i="1" s="1"/>
  <c r="I263" i="1"/>
  <c r="J263" i="1" s="1"/>
  <c r="I262" i="1"/>
  <c r="J262" i="1" s="1"/>
  <c r="I261" i="1"/>
  <c r="J261" i="1" s="1"/>
  <c r="I260" i="1"/>
  <c r="J260" i="1" s="1"/>
  <c r="I259" i="1"/>
  <c r="J259" i="1" s="1"/>
  <c r="I258" i="1"/>
  <c r="J258" i="1" s="1"/>
  <c r="I257" i="1"/>
  <c r="J257" i="1" s="1"/>
  <c r="I256" i="1"/>
  <c r="J256" i="1" s="1"/>
  <c r="I255" i="1"/>
  <c r="J255" i="1" s="1"/>
  <c r="I254" i="1"/>
  <c r="J254" i="1" s="1"/>
  <c r="I253" i="1"/>
  <c r="J253" i="1" s="1"/>
  <c r="I252" i="1"/>
  <c r="J252" i="1" s="1"/>
  <c r="I251" i="1"/>
  <c r="J251" i="1" s="1"/>
  <c r="I250" i="1"/>
  <c r="J250" i="1" s="1"/>
  <c r="I249" i="1"/>
  <c r="J249" i="1" s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I248" i="1"/>
  <c r="J248" i="1" s="1"/>
  <c r="I247" i="1"/>
  <c r="J247" i="1" s="1"/>
  <c r="I246" i="1"/>
  <c r="J246" i="1" s="1"/>
  <c r="I245" i="1"/>
  <c r="J245" i="1" s="1"/>
  <c r="I244" i="1"/>
  <c r="J244" i="1" s="1"/>
  <c r="I243" i="1"/>
  <c r="J243" i="1" s="1"/>
  <c r="I242" i="1"/>
  <c r="J242" i="1" s="1"/>
  <c r="I241" i="1"/>
  <c r="J241" i="1" s="1"/>
  <c r="I240" i="1"/>
  <c r="J240" i="1" s="1"/>
  <c r="I239" i="1"/>
  <c r="J239" i="1" s="1"/>
  <c r="I238" i="1"/>
  <c r="J238" i="1" s="1"/>
  <c r="I237" i="1"/>
  <c r="J237" i="1" s="1"/>
  <c r="I236" i="1"/>
  <c r="J236" i="1" s="1"/>
  <c r="I235" i="1"/>
  <c r="J235" i="1" s="1"/>
  <c r="I234" i="1"/>
  <c r="J234" i="1" s="1"/>
  <c r="I233" i="1"/>
  <c r="J233" i="1" s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3" i="1"/>
  <c r="I36" i="1"/>
  <c r="J36" i="1" s="1"/>
  <c r="I78" i="1"/>
  <c r="J78" i="1" s="1"/>
  <c r="I151" i="1"/>
  <c r="J151" i="1" s="1"/>
  <c r="Q422" i="1"/>
  <c r="I85" i="1" s="1"/>
  <c r="J85" i="1" s="1"/>
  <c r="R422" i="1"/>
  <c r="I21" i="1"/>
  <c r="J21" i="1" s="1"/>
  <c r="I81" i="1"/>
  <c r="J81" i="1" s="1"/>
  <c r="I200" i="1"/>
  <c r="J200" i="1" s="1"/>
  <c r="I12" i="1"/>
  <c r="J12" i="1" s="1"/>
  <c r="I13" i="1"/>
  <c r="J13" i="1" s="1"/>
  <c r="I37" i="1"/>
  <c r="J37" i="1" s="1"/>
  <c r="I38" i="1"/>
  <c r="J38" i="1" s="1"/>
  <c r="I61" i="1"/>
  <c r="J61" i="1" s="1"/>
  <c r="I106" i="1"/>
  <c r="J106" i="1" s="1"/>
  <c r="I172" i="1"/>
  <c r="J172" i="1" s="1"/>
  <c r="I194" i="1"/>
  <c r="J194" i="1" s="1"/>
  <c r="I195" i="1"/>
  <c r="J195" i="1" s="1"/>
  <c r="I196" i="1"/>
  <c r="J196" i="1" s="1"/>
  <c r="I216" i="1"/>
  <c r="J216" i="1" s="1"/>
  <c r="I217" i="1"/>
  <c r="J217" i="1" s="1"/>
  <c r="I149" i="1"/>
  <c r="J149" i="1" s="1"/>
  <c r="I213" i="1"/>
  <c r="J213" i="1" s="1"/>
  <c r="I39" i="1"/>
  <c r="J39" i="1" s="1"/>
  <c r="I40" i="1"/>
  <c r="J40" i="1" s="1"/>
  <c r="I41" i="1"/>
  <c r="J41" i="1" s="1"/>
  <c r="I113" i="1"/>
  <c r="J113" i="1" s="1"/>
  <c r="I154" i="1"/>
  <c r="J154" i="1" s="1"/>
  <c r="I155" i="1"/>
  <c r="J155" i="1" s="1"/>
  <c r="I156" i="1"/>
  <c r="J156" i="1" s="1"/>
  <c r="I203" i="1"/>
  <c r="J203" i="1" s="1"/>
  <c r="I204" i="1"/>
  <c r="J204" i="1" s="1"/>
  <c r="I223" i="1"/>
  <c r="J223" i="1" s="1"/>
  <c r="I224" i="1"/>
  <c r="J224" i="1" s="1"/>
  <c r="I225" i="1"/>
  <c r="J225" i="1" s="1"/>
  <c r="I177" i="1"/>
  <c r="J177" i="1" s="1"/>
  <c r="I54" i="1"/>
  <c r="J54" i="1" s="1"/>
  <c r="I55" i="1"/>
  <c r="J55" i="1" s="1"/>
  <c r="I56" i="1"/>
  <c r="J56" i="1" s="1"/>
  <c r="I57" i="1"/>
  <c r="J57" i="1" s="1"/>
  <c r="I58" i="1"/>
  <c r="J58" i="1" s="1"/>
  <c r="I75" i="1"/>
  <c r="J75" i="1" s="1"/>
  <c r="I76" i="1"/>
  <c r="J76" i="1" s="1"/>
  <c r="I77" i="1"/>
  <c r="J77" i="1" s="1"/>
  <c r="I99" i="1"/>
  <c r="J99" i="1" s="1"/>
  <c r="I100" i="1"/>
  <c r="J100" i="1" s="1"/>
  <c r="I101" i="1"/>
  <c r="J101" i="1" s="1"/>
  <c r="I121" i="1"/>
  <c r="J121" i="1" s="1"/>
  <c r="I122" i="1"/>
  <c r="J122" i="1" s="1"/>
  <c r="I130" i="1"/>
  <c r="J130" i="1" s="1"/>
  <c r="I138" i="1"/>
  <c r="J138" i="1" s="1"/>
  <c r="I139" i="1"/>
  <c r="J139" i="1" s="1"/>
  <c r="I140" i="1"/>
  <c r="J140" i="1" s="1"/>
  <c r="I141" i="1"/>
  <c r="J141" i="1" s="1"/>
  <c r="I162" i="1"/>
  <c r="J162" i="1" s="1"/>
  <c r="I180" i="1"/>
  <c r="J180" i="1" s="1"/>
  <c r="I181" i="1"/>
  <c r="J181" i="1" s="1"/>
  <c r="I182" i="1"/>
  <c r="J182" i="1" s="1"/>
  <c r="I183" i="1"/>
  <c r="J183" i="1" s="1"/>
  <c r="I207" i="1"/>
  <c r="J207" i="1" s="1"/>
  <c r="I208" i="1"/>
  <c r="J208" i="1" s="1"/>
  <c r="I60" i="1"/>
  <c r="J60" i="1" s="1"/>
  <c r="I82" i="1"/>
  <c r="J82" i="1" s="1"/>
  <c r="I83" i="1"/>
  <c r="J83" i="1" s="1"/>
  <c r="I103" i="1"/>
  <c r="J103" i="1" s="1"/>
  <c r="I104" i="1"/>
  <c r="J104" i="1" s="1"/>
  <c r="I105" i="1"/>
  <c r="J105" i="1" s="1"/>
  <c r="I124" i="1"/>
  <c r="J124" i="1" s="1"/>
  <c r="I147" i="1"/>
  <c r="J147" i="1" s="1"/>
  <c r="I150" i="1"/>
  <c r="J150" i="1" s="1"/>
  <c r="I165" i="1"/>
  <c r="J165" i="1" s="1"/>
  <c r="I166" i="1"/>
  <c r="J166" i="1" s="1"/>
  <c r="I167" i="1"/>
  <c r="J167" i="1" s="1"/>
  <c r="I168" i="1"/>
  <c r="J168" i="1" s="1"/>
  <c r="I171" i="1"/>
  <c r="J171" i="1" s="1"/>
  <c r="I188" i="1"/>
  <c r="J188" i="1" s="1"/>
  <c r="I189" i="1"/>
  <c r="J189" i="1" s="1"/>
  <c r="I211" i="1"/>
  <c r="J211" i="1" s="1"/>
  <c r="I212" i="1"/>
  <c r="J212" i="1" s="1"/>
  <c r="I190" i="1"/>
  <c r="J190" i="1" s="1"/>
  <c r="I15" i="1"/>
  <c r="J15" i="1" s="1"/>
  <c r="I62" i="1"/>
  <c r="J62" i="1" s="1"/>
  <c r="I80" i="1"/>
  <c r="J80" i="1" s="1"/>
  <c r="I86" i="1"/>
  <c r="J86" i="1" s="1"/>
  <c r="I87" i="1"/>
  <c r="J87" i="1" s="1"/>
  <c r="I107" i="1"/>
  <c r="J107" i="1" s="1"/>
  <c r="I123" i="1"/>
  <c r="J123" i="1" s="1"/>
  <c r="I153" i="1"/>
  <c r="J153" i="1" s="1"/>
  <c r="I176" i="1"/>
  <c r="J176" i="1" s="1"/>
  <c r="I197" i="1"/>
  <c r="J197" i="1" s="1"/>
  <c r="I209" i="1"/>
  <c r="J209" i="1" s="1"/>
  <c r="I218" i="1"/>
  <c r="J218" i="1" s="1"/>
  <c r="I229" i="1"/>
  <c r="J229" i="1" s="1"/>
  <c r="I152" i="1"/>
  <c r="J152" i="1" s="1"/>
  <c r="I173" i="1"/>
  <c r="J173" i="1" s="1"/>
  <c r="I174" i="1"/>
  <c r="J174" i="1" s="1"/>
  <c r="I175" i="1"/>
  <c r="J175" i="1" s="1"/>
  <c r="I191" i="1"/>
  <c r="J191" i="1" s="1"/>
  <c r="I192" i="1"/>
  <c r="J192" i="1" s="1"/>
  <c r="I193" i="1"/>
  <c r="J193" i="1" s="1"/>
  <c r="I214" i="1"/>
  <c r="J214" i="1" s="1"/>
  <c r="I215" i="1"/>
  <c r="J215" i="1" s="1"/>
  <c r="I24" i="1"/>
  <c r="J24" i="1" s="1"/>
  <c r="I27" i="1"/>
  <c r="J27" i="1" s="1"/>
  <c r="I28" i="1"/>
  <c r="J28" i="1" s="1"/>
  <c r="I49" i="1"/>
  <c r="J49" i="1" s="1"/>
  <c r="I50" i="1"/>
  <c r="J50" i="1" s="1"/>
  <c r="I51" i="1"/>
  <c r="J51" i="1" s="1"/>
  <c r="I52" i="1"/>
  <c r="J52" i="1" s="1"/>
  <c r="I53" i="1"/>
  <c r="J53" i="1" s="1"/>
  <c r="I73" i="1"/>
  <c r="J73" i="1" s="1"/>
  <c r="I74" i="1"/>
  <c r="J74" i="1" s="1"/>
  <c r="I96" i="1"/>
  <c r="J96" i="1" s="1"/>
  <c r="I97" i="1"/>
  <c r="J97" i="1" s="1"/>
  <c r="I98" i="1"/>
  <c r="J98" i="1" s="1"/>
  <c r="I119" i="1"/>
  <c r="J119" i="1" s="1"/>
  <c r="I120" i="1"/>
  <c r="J120" i="1" s="1"/>
  <c r="I135" i="1"/>
  <c r="J135" i="1" s="1"/>
  <c r="I136" i="1"/>
  <c r="J136" i="1" s="1"/>
  <c r="I137" i="1"/>
  <c r="J137" i="1" s="1"/>
  <c r="I142" i="1"/>
  <c r="J142" i="1" s="1"/>
  <c r="I157" i="1"/>
  <c r="J157" i="1" s="1"/>
  <c r="I158" i="1"/>
  <c r="J158" i="1" s="1"/>
  <c r="I159" i="1"/>
  <c r="J159" i="1" s="1"/>
  <c r="I161" i="1"/>
  <c r="J161" i="1" s="1"/>
  <c r="I186" i="1"/>
  <c r="J186" i="1" s="1"/>
  <c r="I187" i="1"/>
  <c r="J187" i="1" s="1"/>
  <c r="I206" i="1"/>
  <c r="J206" i="1" s="1"/>
  <c r="I227" i="1"/>
  <c r="J227" i="1" s="1"/>
  <c r="I228" i="1"/>
  <c r="J228" i="1" s="1"/>
  <c r="I42" i="1"/>
  <c r="J42" i="1" s="1"/>
  <c r="I65" i="1"/>
  <c r="J65" i="1" s="1"/>
  <c r="I66" i="1"/>
  <c r="J66" i="1" s="1"/>
  <c r="I79" i="1"/>
  <c r="J79" i="1" s="1"/>
  <c r="I143" i="1"/>
  <c r="J143" i="1" s="1"/>
  <c r="I179" i="1"/>
  <c r="J179" i="1" s="1"/>
  <c r="I226" i="1"/>
  <c r="J226" i="1" s="1"/>
  <c r="I34" i="1"/>
  <c r="J34" i="1" s="1"/>
  <c r="I35" i="1"/>
  <c r="J35" i="1" s="1"/>
  <c r="I148" i="1"/>
  <c r="J148" i="1" s="1"/>
  <c r="I210" i="1"/>
  <c r="J210" i="1" s="1"/>
  <c r="I16" i="1"/>
  <c r="J16" i="1" s="1"/>
  <c r="I17" i="1"/>
  <c r="J17" i="1" s="1"/>
  <c r="I18" i="1"/>
  <c r="J18" i="1" s="1"/>
  <c r="I19" i="1"/>
  <c r="J19" i="1" s="1"/>
  <c r="I84" i="1"/>
  <c r="J84" i="1" s="1"/>
  <c r="I108" i="1"/>
  <c r="J108" i="1" s="1"/>
  <c r="I125" i="1"/>
  <c r="J125" i="1" s="1"/>
  <c r="I126" i="1"/>
  <c r="J126" i="1" s="1"/>
  <c r="I170" i="1"/>
  <c r="J170" i="1" s="1"/>
  <c r="I198" i="1"/>
  <c r="J198" i="1" s="1"/>
  <c r="I199" i="1"/>
  <c r="J199" i="1" s="1"/>
  <c r="I219" i="1"/>
  <c r="J219" i="1" s="1"/>
  <c r="I220" i="1"/>
  <c r="J220" i="1" s="1"/>
  <c r="I221" i="1"/>
  <c r="J221" i="1" s="1"/>
  <c r="I178" i="1"/>
  <c r="J178" i="1" s="1"/>
  <c r="I202" i="1"/>
  <c r="J202" i="1" s="1"/>
  <c r="I222" i="1"/>
  <c r="J222" i="1" s="1"/>
  <c r="I30" i="1"/>
  <c r="J30" i="1" s="1"/>
  <c r="I31" i="1"/>
  <c r="J31" i="1" s="1"/>
  <c r="I44" i="1"/>
  <c r="J44" i="1" s="1"/>
  <c r="I45" i="1"/>
  <c r="J45" i="1" s="1"/>
  <c r="I46" i="1"/>
  <c r="J46" i="1" s="1"/>
  <c r="I47" i="1"/>
  <c r="J47" i="1" s="1"/>
  <c r="I48" i="1"/>
  <c r="J48" i="1" s="1"/>
  <c r="I69" i="1"/>
  <c r="J69" i="1" s="1"/>
  <c r="I70" i="1"/>
  <c r="J70" i="1" s="1"/>
  <c r="I71" i="1"/>
  <c r="J71" i="1" s="1"/>
  <c r="I72" i="1"/>
  <c r="J72" i="1" s="1"/>
  <c r="I93" i="1"/>
  <c r="J93" i="1" s="1"/>
  <c r="I94" i="1"/>
  <c r="J94" i="1" s="1"/>
  <c r="I95" i="1"/>
  <c r="J95" i="1" s="1"/>
  <c r="I116" i="1"/>
  <c r="J116" i="1" s="1"/>
  <c r="I117" i="1"/>
  <c r="J117" i="1" s="1"/>
  <c r="I118" i="1"/>
  <c r="J118" i="1" s="1"/>
  <c r="I129" i="1"/>
  <c r="J129" i="1" s="1"/>
  <c r="I132" i="1"/>
  <c r="J132" i="1" s="1"/>
  <c r="I133" i="1"/>
  <c r="J133" i="1" s="1"/>
  <c r="I134" i="1"/>
  <c r="J134" i="1" s="1"/>
  <c r="I144" i="1"/>
  <c r="J144" i="1" s="1"/>
  <c r="I163" i="1"/>
  <c r="J163" i="1" s="1"/>
  <c r="I164" i="1"/>
  <c r="J164" i="1" s="1"/>
  <c r="I169" i="1"/>
  <c r="J169" i="1" s="1"/>
  <c r="I184" i="1"/>
  <c r="J184" i="1" s="1"/>
  <c r="I185" i="1"/>
  <c r="J185" i="1" s="1"/>
  <c r="I205" i="1"/>
  <c r="J205" i="1" s="1"/>
  <c r="I232" i="1"/>
  <c r="J232" i="1" s="1"/>
  <c r="I23" i="1"/>
  <c r="J23" i="1" s="1"/>
  <c r="I43" i="1"/>
  <c r="J43" i="1" s="1"/>
  <c r="I63" i="1"/>
  <c r="J63" i="1" s="1"/>
  <c r="I64" i="1"/>
  <c r="J64" i="1" s="1"/>
  <c r="I67" i="1"/>
  <c r="J67" i="1" s="1"/>
  <c r="I68" i="1"/>
  <c r="J68" i="1" s="1"/>
  <c r="I88" i="1"/>
  <c r="J88" i="1" s="1"/>
  <c r="I89" i="1"/>
  <c r="J89" i="1" s="1"/>
  <c r="I90" i="1"/>
  <c r="J90" i="1" s="1"/>
  <c r="I91" i="1"/>
  <c r="J91" i="1" s="1"/>
  <c r="I92" i="1"/>
  <c r="J92" i="1" s="1"/>
  <c r="I109" i="1"/>
  <c r="J109" i="1" s="1"/>
  <c r="I110" i="1"/>
  <c r="J110" i="1" s="1"/>
  <c r="I111" i="1"/>
  <c r="J111" i="1" s="1"/>
  <c r="I112" i="1"/>
  <c r="J112" i="1" s="1"/>
  <c r="I114" i="1"/>
  <c r="J114" i="1" s="1"/>
  <c r="I115" i="1"/>
  <c r="J115" i="1" s="1"/>
  <c r="I127" i="1"/>
  <c r="J127" i="1" s="1"/>
  <c r="I128" i="1"/>
  <c r="J128" i="1" s="1"/>
  <c r="I131" i="1"/>
  <c r="J131" i="1" s="1"/>
  <c r="I160" i="1"/>
  <c r="J160" i="1" s="1"/>
  <c r="I201" i="1"/>
  <c r="J201" i="1" s="1"/>
  <c r="I32" i="1"/>
  <c r="J32" i="1" s="1"/>
  <c r="I102" i="1"/>
  <c r="J102" i="1" s="1"/>
  <c r="I145" i="1"/>
  <c r="J145" i="1" s="1"/>
  <c r="I146" i="1"/>
  <c r="J146" i="1" s="1"/>
  <c r="I230" i="1"/>
  <c r="J230" i="1" s="1"/>
  <c r="I231" i="1"/>
  <c r="J231" i="1" s="1"/>
  <c r="I22" i="1"/>
  <c r="J22" i="1" s="1"/>
  <c r="I25" i="1"/>
  <c r="J25" i="1" s="1"/>
  <c r="I10" i="1"/>
  <c r="J10" i="1" s="1"/>
  <c r="I33" i="1"/>
  <c r="J33" i="1" s="1"/>
  <c r="I26" i="1"/>
  <c r="J26" i="1" s="1"/>
  <c r="I14" i="1"/>
  <c r="J14" i="1" s="1"/>
  <c r="I59" i="1"/>
  <c r="J59" i="1" s="1"/>
  <c r="I29" i="1"/>
  <c r="J29" i="1" s="1"/>
  <c r="I20" i="1"/>
  <c r="J20" i="1" s="1"/>
  <c r="I11" i="1"/>
  <c r="J11" i="1" s="1"/>
  <c r="O422" i="1"/>
  <c r="E232" i="1"/>
  <c r="E10" i="1"/>
  <c r="E151" i="1"/>
  <c r="E14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59" i="1"/>
  <c r="E160" i="1"/>
  <c r="E161" i="1"/>
  <c r="E162" i="1"/>
  <c r="E163" i="1"/>
  <c r="E164" i="1"/>
  <c r="E165" i="1"/>
  <c r="E166" i="1"/>
  <c r="E167" i="1"/>
  <c r="E168" i="1"/>
  <c r="E169" i="1"/>
  <c r="E158" i="1"/>
  <c r="E149" i="1"/>
  <c r="E150" i="1"/>
  <c r="E152" i="1"/>
  <c r="E153" i="1"/>
  <c r="E154" i="1"/>
  <c r="E155" i="1"/>
  <c r="E156" i="1"/>
  <c r="E157" i="1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E66" i="1"/>
  <c r="E91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62" i="1"/>
  <c r="E63" i="1"/>
  <c r="E64" i="1"/>
  <c r="E65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61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38" i="1"/>
  <c r="E37" i="1"/>
  <c r="E36" i="1"/>
  <c r="E35" i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K5" i="1"/>
  <c r="K6" i="1"/>
  <c r="K7" i="1"/>
  <c r="K4" i="1"/>
  <c r="I7" i="1"/>
  <c r="G7" i="1"/>
  <c r="F5" i="1" s="1"/>
  <c r="I5" i="1" s="1"/>
  <c r="H11" i="12" l="1"/>
  <c r="H15" i="12" s="1"/>
  <c r="J15" i="12" s="1"/>
  <c r="P8" i="1" a="1"/>
  <c r="P8" i="1" s="1"/>
  <c r="Q8" i="1" a="1"/>
  <c r="Q8" i="1" s="1"/>
  <c r="O8" i="1" a="1"/>
  <c r="O8" i="1" s="1"/>
  <c r="U8" i="1" a="1"/>
  <c r="U8" i="1" s="1"/>
  <c r="R8" i="1" a="1"/>
  <c r="R8" i="1" s="1"/>
  <c r="T8" i="1" a="1"/>
  <c r="T8" i="1" s="1"/>
  <c r="S8" i="1" a="1"/>
  <c r="S8" i="1" s="1"/>
  <c r="J2" i="1"/>
  <c r="F4" i="1"/>
  <c r="I4" i="1" s="1"/>
  <c r="J4" i="1"/>
  <c r="L4" i="1"/>
  <c r="E8" i="1"/>
  <c r="N1" i="3"/>
  <c r="F6" i="1"/>
  <c r="I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<sst xmlns="http://schemas.openxmlformats.org/spreadsheetml/2006/main" count="4001" uniqueCount="651">
  <si>
    <t>vendita ALER SSG</t>
  </si>
  <si>
    <t>via Bandiera 194</t>
  </si>
  <si>
    <t>base</t>
  </si>
  <si>
    <t>aggiudicato</t>
  </si>
  <si>
    <t>data</t>
  </si>
  <si>
    <t>via Bandiera 195</t>
  </si>
  <si>
    <t>via Rovani 289</t>
  </si>
  <si>
    <t>via Savona 80</t>
  </si>
  <si>
    <t>stima mq</t>
  </si>
  <si>
    <t>venduto al mq</t>
  </si>
  <si>
    <t xml:space="preserve">via cucchiari 12 </t>
  </si>
  <si>
    <t>via gaspare aselli</t>
  </si>
  <si>
    <t>via dalmazio birago</t>
  </si>
  <si>
    <t>via lorenteggio</t>
  </si>
  <si>
    <t>via de predis</t>
  </si>
  <si>
    <t xml:space="preserve">via de predis </t>
  </si>
  <si>
    <t>vi de predis</t>
  </si>
  <si>
    <t>via orbetello</t>
  </si>
  <si>
    <t>via esculapio</t>
  </si>
  <si>
    <t>piazza gasparri</t>
  </si>
  <si>
    <t>via quarenghi</t>
  </si>
  <si>
    <t>via concilio vaticano</t>
  </si>
  <si>
    <t>via dei salici</t>
  </si>
  <si>
    <t>via cilea</t>
  </si>
  <si>
    <t>via de pretis</t>
  </si>
  <si>
    <t>via amoretti</t>
  </si>
  <si>
    <t>via longarone</t>
  </si>
  <si>
    <t>via giolli</t>
  </si>
  <si>
    <t>via postumia</t>
  </si>
  <si>
    <t>via c marx</t>
  </si>
  <si>
    <t>via harar</t>
  </si>
  <si>
    <t>premio</t>
  </si>
  <si>
    <t>cap</t>
  </si>
  <si>
    <t>via pascoli</t>
  </si>
  <si>
    <t>via birago</t>
  </si>
  <si>
    <t>via illirico</t>
  </si>
  <si>
    <t>via salomone</t>
  </si>
  <si>
    <t>viale ungheria</t>
  </si>
  <si>
    <t>via degli ottani</t>
  </si>
  <si>
    <t>via litta modigliani</t>
  </si>
  <si>
    <t>via graf</t>
  </si>
  <si>
    <t>via appennini</t>
  </si>
  <si>
    <t>via falck</t>
  </si>
  <si>
    <t>via de nicola</t>
  </si>
  <si>
    <t>via giussani</t>
  </si>
  <si>
    <t>via Birago</t>
  </si>
  <si>
    <t>via sacro cuore</t>
  </si>
  <si>
    <t>via alessandro litta modignani</t>
  </si>
  <si>
    <t>via de pisis</t>
  </si>
  <si>
    <t>via bassano del grappa</t>
  </si>
  <si>
    <t>via val devero</t>
  </si>
  <si>
    <t>via delle genziane</t>
  </si>
  <si>
    <t>via tarabella</t>
  </si>
  <si>
    <t>via tibaldi</t>
  </si>
  <si>
    <t>via teano</t>
  </si>
  <si>
    <t>via santuario del sacro cuore</t>
  </si>
  <si>
    <t>via modignani</t>
  </si>
  <si>
    <t>via crivelli</t>
  </si>
  <si>
    <t>via paterno</t>
  </si>
  <si>
    <t>via aselli</t>
  </si>
  <si>
    <t>via val sabbia</t>
  </si>
  <si>
    <t>via muttoni</t>
  </si>
  <si>
    <t>via pepere</t>
  </si>
  <si>
    <t>via mac mahon</t>
  </si>
  <si>
    <t>via saponaro</t>
  </si>
  <si>
    <t>viagraf</t>
  </si>
  <si>
    <t>via alex visconti</t>
  </si>
  <si>
    <t>via cristiani</t>
  </si>
  <si>
    <t>via jan sibelius</t>
  </si>
  <si>
    <t>via monte baldo</t>
  </si>
  <si>
    <t>premi/2021</t>
  </si>
  <si>
    <t xml:space="preserve">CAP </t>
  </si>
  <si>
    <t>VIA JACOPINO DA TRADATE</t>
  </si>
  <si>
    <t>'8</t>
  </si>
  <si>
    <t>NO</t>
  </si>
  <si>
    <t>***</t>
  </si>
  <si>
    <t>ALLOGGIO</t>
  </si>
  <si>
    <t>PIENA PROP.</t>
  </si>
  <si>
    <t>VIALE TIBALDI</t>
  </si>
  <si>
    <t>'74</t>
  </si>
  <si>
    <t>SI</t>
  </si>
  <si>
    <t>VIA GASPARE ASELLI</t>
  </si>
  <si>
    <t>'18</t>
  </si>
  <si>
    <t>VIA GIOSUE' BORSI</t>
  </si>
  <si>
    <t>VIALE ARGONNE</t>
  </si>
  <si>
    <t>'35</t>
  </si>
  <si>
    <t>VIA DANIELE RICCIARELLI</t>
  </si>
  <si>
    <t>'12</t>
  </si>
  <si>
    <t>VIA DALMAZIO BIRAGO</t>
  </si>
  <si>
    <t>'4</t>
  </si>
  <si>
    <t>A</t>
  </si>
  <si>
    <t>B</t>
  </si>
  <si>
    <t>VIA ILLIRICO</t>
  </si>
  <si>
    <t>'3</t>
  </si>
  <si>
    <t>VIA ANGELO INGANNI</t>
  </si>
  <si>
    <t>'52</t>
  </si>
  <si>
    <t>VIA LORENTEGGIO</t>
  </si>
  <si>
    <t>'201</t>
  </si>
  <si>
    <t>'209</t>
  </si>
  <si>
    <t>F</t>
  </si>
  <si>
    <t>VIA CESARE AJRAGHI</t>
  </si>
  <si>
    <t>G</t>
  </si>
  <si>
    <t>VIALE OMERO</t>
  </si>
  <si>
    <t>'17</t>
  </si>
  <si>
    <t>VIA MEDEGHINO</t>
  </si>
  <si>
    <t>'24</t>
  </si>
  <si>
    <t>VIA ORBETELLO</t>
  </si>
  <si>
    <t>'2</t>
  </si>
  <si>
    <t>PIAZZA GASPARRI</t>
  </si>
  <si>
    <t>D</t>
  </si>
  <si>
    <t>VIA DEGLI ONTANI</t>
  </si>
  <si>
    <t>'36</t>
  </si>
  <si>
    <t>VIA DEI SALICI</t>
  </si>
  <si>
    <t>'5</t>
  </si>
  <si>
    <t>VIA DEGLI ABETI</t>
  </si>
  <si>
    <t>'14</t>
  </si>
  <si>
    <t>VIA DEI LARICI</t>
  </si>
  <si>
    <t>'42</t>
  </si>
  <si>
    <t>VIA DEGLI IPPOCASTANI</t>
  </si>
  <si>
    <t>VIA MICHELE SAPONARO</t>
  </si>
  <si>
    <t>'38</t>
  </si>
  <si>
    <t>VIA ALESSANDRO LITTA MODIGNANI</t>
  </si>
  <si>
    <t>'91</t>
  </si>
  <si>
    <t>'85A</t>
  </si>
  <si>
    <t>VIA ARTURO GRAF</t>
  </si>
  <si>
    <t>'22</t>
  </si>
  <si>
    <t>'62</t>
  </si>
  <si>
    <t>VIA FILIPPO DE PISIS</t>
  </si>
  <si>
    <t>'29</t>
  </si>
  <si>
    <t>VIA APPENNINI</t>
  </si>
  <si>
    <t>'7</t>
  </si>
  <si>
    <t>VIA ENRICO FALCK</t>
  </si>
  <si>
    <t>'43</t>
  </si>
  <si>
    <t>VIA FRANCESCO CILEA</t>
  </si>
  <si>
    <t>'44</t>
  </si>
  <si>
    <t>'66</t>
  </si>
  <si>
    <t>'59</t>
  </si>
  <si>
    <t>'41</t>
  </si>
  <si>
    <t>'156</t>
  </si>
  <si>
    <t>VIA AGOSTINO DE PRETIS</t>
  </si>
  <si>
    <t>'49</t>
  </si>
  <si>
    <t>VIA DELLE GENZIANE</t>
  </si>
  <si>
    <t>VIA CASCINA CORBA</t>
  </si>
  <si>
    <t>'98</t>
  </si>
  <si>
    <t>VIA BENJAMIN CONSTANT</t>
  </si>
  <si>
    <t>'16</t>
  </si>
  <si>
    <t>E</t>
  </si>
  <si>
    <t>VIA CARLO MARX</t>
  </si>
  <si>
    <t>'20</t>
  </si>
  <si>
    <t>'26</t>
  </si>
  <si>
    <t>VIA PATERNO'</t>
  </si>
  <si>
    <t>valut.mq</t>
  </si>
  <si>
    <t>viale Tibaldi</t>
  </si>
  <si>
    <t>via gola</t>
  </si>
  <si>
    <t>via abbiati</t>
  </si>
  <si>
    <t>via ricciarelli</t>
  </si>
  <si>
    <t>via bonfadini</t>
  </si>
  <si>
    <t>via betti</t>
  </si>
  <si>
    <t>via val trompia</t>
  </si>
  <si>
    <t>via bramantino</t>
  </si>
  <si>
    <t>via borsi</t>
  </si>
  <si>
    <t>via canaletto</t>
  </si>
  <si>
    <t>via inganni</t>
  </si>
  <si>
    <t>viale omero</t>
  </si>
  <si>
    <t>via console marcello</t>
  </si>
  <si>
    <t>via ippocastani</t>
  </si>
  <si>
    <t>via chiarelli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</si>
  <si>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</si>
  <si>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</si>
  <si>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</si>
  <si>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</si>
  <si>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</si>
  <si>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</si>
  <si>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</si>
  <si>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</si>
  <si>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</si>
  <si>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Colonna10</t>
  </si>
  <si>
    <t>Colonna11</t>
  </si>
  <si>
    <t>Colonna12</t>
  </si>
  <si>
    <t>Colonna13</t>
  </si>
  <si>
    <t>aggiudicazione</t>
  </si>
  <si>
    <t>media</t>
  </si>
  <si>
    <t>via ferrario</t>
  </si>
  <si>
    <t>via albertinelli</t>
  </si>
  <si>
    <t>via inama</t>
  </si>
  <si>
    <t>via chiari</t>
  </si>
  <si>
    <t>via jacopino da tradate</t>
  </si>
  <si>
    <t xml:space="preserve">via bra </t>
  </si>
  <si>
    <t>via brivio</t>
  </si>
  <si>
    <t>via marx</t>
  </si>
  <si>
    <t>via sordello</t>
  </si>
  <si>
    <t>via lagarina</t>
  </si>
  <si>
    <t>mq</t>
  </si>
  <si>
    <t>mq aggiudicato</t>
  </si>
  <si>
    <t>mq BASE</t>
  </si>
  <si>
    <t>mq AGGIUD</t>
  </si>
  <si>
    <t>max</t>
  </si>
  <si>
    <t>min</t>
  </si>
  <si>
    <t>via uruguay</t>
  </si>
  <si>
    <t>via omodeo</t>
  </si>
  <si>
    <t>via lamennais</t>
  </si>
  <si>
    <t>piazza prealpi</t>
  </si>
  <si>
    <t>via constant</t>
  </si>
  <si>
    <t>via san giusto</t>
  </si>
  <si>
    <t>via narni</t>
  </si>
  <si>
    <t>viale suzzani</t>
  </si>
  <si>
    <t>via osteno</t>
  </si>
  <si>
    <t>via valsassina</t>
  </si>
  <si>
    <t>via ajraghi</t>
  </si>
  <si>
    <t>via ottani</t>
  </si>
  <si>
    <t>via salici</t>
  </si>
  <si>
    <t>via abeti</t>
  </si>
  <si>
    <t>via cascina corba</t>
  </si>
  <si>
    <t>via negroli</t>
  </si>
  <si>
    <t>via cogne</t>
  </si>
  <si>
    <t>211/22</t>
  </si>
  <si>
    <t>UOG4</t>
  </si>
  <si>
    <t>MILANO</t>
  </si>
  <si>
    <t>212/22</t>
  </si>
  <si>
    <t>213/22</t>
  </si>
  <si>
    <t>'1</t>
  </si>
  <si>
    <t>214/22</t>
  </si>
  <si>
    <t>215/22</t>
  </si>
  <si>
    <t>216/22</t>
  </si>
  <si>
    <t>217/22</t>
  </si>
  <si>
    <t>UOG3</t>
  </si>
  <si>
    <t>'9</t>
  </si>
  <si>
    <t>218/22</t>
  </si>
  <si>
    <t>VIA NICOLO' BARABINO</t>
  </si>
  <si>
    <t>219/22</t>
  </si>
  <si>
    <t>VIA COMASINA</t>
  </si>
  <si>
    <t>'57</t>
  </si>
  <si>
    <t>220/22</t>
  </si>
  <si>
    <t>221/22</t>
  </si>
  <si>
    <t>VIA TEANO</t>
  </si>
  <si>
    <t>'21</t>
  </si>
  <si>
    <t>222/22</t>
  </si>
  <si>
    <t>VIA ESCULAPIO</t>
  </si>
  <si>
    <t>223/22</t>
  </si>
  <si>
    <t>VIA SANTUARIO DEL SACRO CUORE</t>
  </si>
  <si>
    <t>224/22</t>
  </si>
  <si>
    <t>225/22</t>
  </si>
  <si>
    <t>C</t>
  </si>
  <si>
    <t>226/22</t>
  </si>
  <si>
    <t>PIAZZA CARDINALE PIETRO GASPARRI</t>
  </si>
  <si>
    <t>227/22</t>
  </si>
  <si>
    <t>228/22</t>
  </si>
  <si>
    <t>229/22</t>
  </si>
  <si>
    <t>230/22</t>
  </si>
  <si>
    <t>VIALE UNGHERIA</t>
  </si>
  <si>
    <t>'46</t>
  </si>
  <si>
    <t>231/22</t>
  </si>
  <si>
    <t>'48</t>
  </si>
  <si>
    <t>232/22</t>
  </si>
  <si>
    <t>233/22</t>
  </si>
  <si>
    <t>UOG2</t>
  </si>
  <si>
    <t>'34</t>
  </si>
  <si>
    <t>234/22</t>
  </si>
  <si>
    <t>235/22</t>
  </si>
  <si>
    <t>236/22</t>
  </si>
  <si>
    <t>237/22</t>
  </si>
  <si>
    <t>238/22</t>
  </si>
  <si>
    <t>239/22</t>
  </si>
  <si>
    <t>'10</t>
  </si>
  <si>
    <t>240/22</t>
  </si>
  <si>
    <t>VIA DELLE BETULLE</t>
  </si>
  <si>
    <t>241/22</t>
  </si>
  <si>
    <t>'54</t>
  </si>
  <si>
    <t>242/22</t>
  </si>
  <si>
    <t>'27</t>
  </si>
  <si>
    <t>243/22</t>
  </si>
  <si>
    <t>244/22</t>
  </si>
  <si>
    <t>'55</t>
  </si>
  <si>
    <t>245/22</t>
  </si>
  <si>
    <t>246/22</t>
  </si>
  <si>
    <t>247/22</t>
  </si>
  <si>
    <t>'37</t>
  </si>
  <si>
    <t>248/22</t>
  </si>
  <si>
    <t>'33</t>
  </si>
  <si>
    <t>249/22</t>
  </si>
  <si>
    <t>'154</t>
  </si>
  <si>
    <t>250/22</t>
  </si>
  <si>
    <t>UOGR</t>
  </si>
  <si>
    <t>CORSICO</t>
  </si>
  <si>
    <t>VIA EUGENIO CURIEL</t>
  </si>
  <si>
    <t>****</t>
  </si>
  <si>
    <t>251/22</t>
  </si>
  <si>
    <t>'19</t>
  </si>
  <si>
    <t>252/22</t>
  </si>
  <si>
    <t>253/22</t>
  </si>
  <si>
    <t>254/22</t>
  </si>
  <si>
    <t>VIA BASSANO DEL GRAPPA</t>
  </si>
  <si>
    <t>'32</t>
  </si>
  <si>
    <t>255/22</t>
  </si>
  <si>
    <t>UOGS</t>
  </si>
  <si>
    <t>SEGRATE</t>
  </si>
  <si>
    <t>VIA ACHILLE GRANDI</t>
  </si>
  <si>
    <t>256/22</t>
  </si>
  <si>
    <t>SESTO SAN GIOVANNI</t>
  </si>
  <si>
    <t>VIA GIUSEPPE ROVANI</t>
  </si>
  <si>
    <t>'317</t>
  </si>
  <si>
    <t>257/22</t>
  </si>
  <si>
    <t>BRESSO</t>
  </si>
  <si>
    <t>VIA GIUSEPPE BOLOGNA</t>
  </si>
  <si>
    <t>'28</t>
  </si>
  <si>
    <t>258/22</t>
  </si>
  <si>
    <t>LEGNANO</t>
  </si>
  <si>
    <t>VIA GABRIO CASATI</t>
  </si>
  <si>
    <t>259/22</t>
  </si>
  <si>
    <t>260/22</t>
  </si>
  <si>
    <t>VIA ADOLFO OMODEO</t>
  </si>
  <si>
    <t>'25</t>
  </si>
  <si>
    <t>261/22</t>
  </si>
  <si>
    <t>'96</t>
  </si>
  <si>
    <t>262/22</t>
  </si>
  <si>
    <t>263/22</t>
  </si>
  <si>
    <t>VIA PALMANOVA</t>
  </si>
  <si>
    <t>'53</t>
  </si>
  <si>
    <t>264/22</t>
  </si>
  <si>
    <t>CASTANO PRIMO</t>
  </si>
  <si>
    <t>VIA SANT'AMBROGIO</t>
  </si>
  <si>
    <t>265/22</t>
  </si>
  <si>
    <t>VIA LUIGI CHIARELLI</t>
  </si>
  <si>
    <t>266/22</t>
  </si>
  <si>
    <t>RHO</t>
  </si>
  <si>
    <t>VIA ANTONIO GRAMSCI</t>
  </si>
  <si>
    <t>'51</t>
  </si>
  <si>
    <t>267/22</t>
  </si>
  <si>
    <t>PADERNO DUGNANO</t>
  </si>
  <si>
    <t>VIA AURORA</t>
  </si>
  <si>
    <t>268/22</t>
  </si>
  <si>
    <t>PERO</t>
  </si>
  <si>
    <t>VIA GIOVANNI XXIII</t>
  </si>
  <si>
    <t>269/22</t>
  </si>
  <si>
    <t>UOG1</t>
  </si>
  <si>
    <t>270/22</t>
  </si>
  <si>
    <t>VIA LUCCA</t>
  </si>
  <si>
    <t>'56</t>
  </si>
  <si>
    <t>PIERA PROP.</t>
  </si>
  <si>
    <t>271/22</t>
  </si>
  <si>
    <t>BUSTO GAROLFO</t>
  </si>
  <si>
    <t>VIA MONTE SANTO</t>
  </si>
  <si>
    <t>272/22</t>
  </si>
  <si>
    <t>CERRO MAGGIORE</t>
  </si>
  <si>
    <t>VIA FELICE GAIO</t>
  </si>
  <si>
    <t>273/22</t>
  </si>
  <si>
    <t>VIA VAL LAGARINA</t>
  </si>
  <si>
    <t>'89</t>
  </si>
  <si>
    <t>274/22</t>
  </si>
  <si>
    <t>VIA SEM BENELLI</t>
  </si>
  <si>
    <t>valutazione</t>
  </si>
  <si>
    <t>viale argonne</t>
  </si>
  <si>
    <t>via medeghino</t>
  </si>
  <si>
    <t>via degli abeti</t>
  </si>
  <si>
    <t>via dei larici</t>
  </si>
  <si>
    <t>via corba</t>
  </si>
  <si>
    <t>438/22</t>
  </si>
  <si>
    <t>VIA GIOVANNI PASCOLI</t>
  </si>
  <si>
    <t>439/22</t>
  </si>
  <si>
    <t>VIA GIOVANNI AMBROGIO DE PREDIS</t>
  </si>
  <si>
    <t>440/22</t>
  </si>
  <si>
    <t>441/22</t>
  </si>
  <si>
    <t>VIA BRIVIO</t>
  </si>
  <si>
    <t>'6</t>
  </si>
  <si>
    <t>442/22</t>
  </si>
  <si>
    <t>VIA ROMUALDO BONFADINI</t>
  </si>
  <si>
    <t>'94</t>
  </si>
  <si>
    <t>443/22</t>
  </si>
  <si>
    <t>444/22</t>
  </si>
  <si>
    <t>'11</t>
  </si>
  <si>
    <t>445/22</t>
  </si>
  <si>
    <t>VIA GIACOMO QUARENGHI</t>
  </si>
  <si>
    <t>446/22</t>
  </si>
  <si>
    <t>VIA CONCILIO VATICANO II</t>
  </si>
  <si>
    <t>447/22</t>
  </si>
  <si>
    <t>448/22</t>
  </si>
  <si>
    <t>'109</t>
  </si>
  <si>
    <t>449/22</t>
  </si>
  <si>
    <t>'115</t>
  </si>
  <si>
    <t>450/22</t>
  </si>
  <si>
    <t>451/22</t>
  </si>
  <si>
    <t>452/22</t>
  </si>
  <si>
    <t>453/22</t>
  </si>
  <si>
    <t>VIALE ITALIA</t>
  </si>
  <si>
    <t>454/22</t>
  </si>
  <si>
    <t>VIA BENVENUTO CELLINI</t>
  </si>
  <si>
    <t>455/22</t>
  </si>
  <si>
    <t>456/22</t>
  </si>
  <si>
    <t>'291</t>
  </si>
  <si>
    <t>457/22</t>
  </si>
  <si>
    <t>458/22</t>
  </si>
  <si>
    <t>VIA FRATELLI BANDIERA</t>
  </si>
  <si>
    <t>'202</t>
  </si>
  <si>
    <t>459/22</t>
  </si>
  <si>
    <t>460/22</t>
  </si>
  <si>
    <t>VIA PADRE REGINALDO GIULIANI</t>
  </si>
  <si>
    <t>461/22</t>
  </si>
  <si>
    <t>462/22</t>
  </si>
  <si>
    <t>'40</t>
  </si>
  <si>
    <t>463/22</t>
  </si>
  <si>
    <t>VIA BRENNERO</t>
  </si>
  <si>
    <t>464/22</t>
  </si>
  <si>
    <t>465/22</t>
  </si>
  <si>
    <t>466/22</t>
  </si>
  <si>
    <t>467/22</t>
  </si>
  <si>
    <t>CASSANO D'ADDA</t>
  </si>
  <si>
    <t>VIA LEONARDO DA VINCI</t>
  </si>
  <si>
    <t>'23</t>
  </si>
  <si>
    <t>468/22</t>
  </si>
  <si>
    <t>BINASCO</t>
  </si>
  <si>
    <t>VIA GUGLIELMO MARCONI</t>
  </si>
  <si>
    <t>469/22</t>
  </si>
  <si>
    <t>RESCALDINA</t>
  </si>
  <si>
    <t>VIA DON ANTONIO BALBI</t>
  </si>
  <si>
    <t>470/22</t>
  </si>
  <si>
    <t>471/22</t>
  </si>
  <si>
    <t>PREGNANA MILANESE</t>
  </si>
  <si>
    <t>VIA PAPA GIOVANNI XXIII</t>
  </si>
  <si>
    <t>472/22</t>
  </si>
  <si>
    <t>civico</t>
  </si>
  <si>
    <t>locali</t>
  </si>
  <si>
    <t>ascensore</t>
  </si>
  <si>
    <t xml:space="preserve">base asta </t>
  </si>
  <si>
    <t>valore mq alla base</t>
  </si>
  <si>
    <t>aste &gt;100k</t>
  </si>
  <si>
    <t>agg.&gt;100k</t>
  </si>
  <si>
    <t>aste&gt;150k</t>
  </si>
  <si>
    <t>aste &lt;50k</t>
  </si>
  <si>
    <t>aste &gt;120k</t>
  </si>
  <si>
    <t>agg&gt;150k</t>
  </si>
  <si>
    <t>agg&gt;200k</t>
  </si>
  <si>
    <t xml:space="preserve">primo quartile </t>
  </si>
  <si>
    <t xml:space="preserve">secondo quartile </t>
  </si>
  <si>
    <t xml:space="preserve">terzo quartile </t>
  </si>
  <si>
    <t xml:space="preserve">aggiudicazione </t>
  </si>
  <si>
    <t>473/22</t>
  </si>
  <si>
    <t>474/22</t>
  </si>
  <si>
    <t>475/22</t>
  </si>
  <si>
    <t>476/22</t>
  </si>
  <si>
    <t>'38/36</t>
  </si>
  <si>
    <t>AUTOBOX</t>
  </si>
  <si>
    <t>477/22</t>
  </si>
  <si>
    <t>478/22</t>
  </si>
  <si>
    <t>479/22</t>
  </si>
  <si>
    <t>'30</t>
  </si>
  <si>
    <t>480/22</t>
  </si>
  <si>
    <t>'63</t>
  </si>
  <si>
    <t>481/22</t>
  </si>
  <si>
    <t>PIEVE EMANUELE</t>
  </si>
  <si>
    <t>VIA GIOVANNI SEBASTIANO BACH</t>
  </si>
  <si>
    <t>482/22</t>
  </si>
  <si>
    <t>483/22</t>
  </si>
  <si>
    <t>VIA PADRE SECCHI</t>
  </si>
  <si>
    <t>'135</t>
  </si>
  <si>
    <t>484/22</t>
  </si>
  <si>
    <t>VIA CINQUE GIORNATE</t>
  </si>
  <si>
    <t>485/22</t>
  </si>
  <si>
    <t>486/22</t>
  </si>
  <si>
    <t>VIA FORLI'</t>
  </si>
  <si>
    <t>487/22</t>
  </si>
  <si>
    <t>488/22</t>
  </si>
  <si>
    <t>489/22</t>
  </si>
  <si>
    <t>490/22</t>
  </si>
  <si>
    <t>491/22</t>
  </si>
  <si>
    <t>492/22</t>
  </si>
  <si>
    <t>493/22</t>
  </si>
  <si>
    <t>494/22</t>
  </si>
  <si>
    <t>495/22</t>
  </si>
  <si>
    <t>VIA VITERBO</t>
  </si>
  <si>
    <t>496/22</t>
  </si>
  <si>
    <t>497/22</t>
  </si>
  <si>
    <t>LOCATE DI TRIULZI</t>
  </si>
  <si>
    <t>VIA GIUSEPPE DI VITTORIO</t>
  </si>
  <si>
    <t>'19.G</t>
  </si>
  <si>
    <t>498/22</t>
  </si>
  <si>
    <t>'4.P</t>
  </si>
  <si>
    <t>499/22</t>
  </si>
  <si>
    <t>500/22</t>
  </si>
  <si>
    <t>VIA ARMANDO SPADINI</t>
  </si>
  <si>
    <t>501/22</t>
  </si>
  <si>
    <t>502/22</t>
  </si>
  <si>
    <t>503/22</t>
  </si>
  <si>
    <t>mediana</t>
  </si>
  <si>
    <t>primo</t>
  </si>
  <si>
    <t>minimo</t>
  </si>
  <si>
    <t>terzo</t>
  </si>
  <si>
    <t>quarto</t>
  </si>
  <si>
    <t>MQ</t>
  </si>
  <si>
    <t>tra  i 42 e 55 mq</t>
  </si>
  <si>
    <t>solo aselli</t>
  </si>
  <si>
    <t>via  aselli</t>
  </si>
  <si>
    <t>OTTO</t>
  </si>
  <si>
    <t>UOG</t>
  </si>
  <si>
    <t>LOCALITA</t>
  </si>
  <si>
    <t>INDIRIZZO</t>
  </si>
  <si>
    <t>CIVICO</t>
  </si>
  <si>
    <t>N_LOC</t>
  </si>
  <si>
    <t>ASCEN</t>
  </si>
  <si>
    <t>APE</t>
  </si>
  <si>
    <t>TIPOLOGIA</t>
  </si>
  <si>
    <t>TITOLO</t>
  </si>
  <si>
    <t>PREZZO BASE ASTA</t>
  </si>
  <si>
    <t xml:space="preserve">via cucchiari </t>
  </si>
  <si>
    <t>city_address</t>
  </si>
  <si>
    <t>civic_number</t>
  </si>
  <si>
    <t>price</t>
  </si>
  <si>
    <t>area_code</t>
  </si>
  <si>
    <t>date</t>
  </si>
  <si>
    <t>size</t>
  </si>
  <si>
    <t>manh_distance</t>
  </si>
  <si>
    <t>bus_time</t>
  </si>
  <si>
    <t>via nicolo' barabino</t>
  </si>
  <si>
    <t>via comasina</t>
  </si>
  <si>
    <t>piazza cardinale pietro gasparri</t>
  </si>
  <si>
    <t>via degli ontani</t>
  </si>
  <si>
    <t>via delle betulle</t>
  </si>
  <si>
    <t>via arturo graf</t>
  </si>
  <si>
    <t>via filippo de pisis</t>
  </si>
  <si>
    <t>via enrico falck</t>
  </si>
  <si>
    <t>via francesco cilea</t>
  </si>
  <si>
    <t>via adolfo omodeo</t>
  </si>
  <si>
    <t>via palmanova</t>
  </si>
  <si>
    <t>via luigi chiarelli</t>
  </si>
  <si>
    <t>via paterno'</t>
  </si>
  <si>
    <t>via lucca</t>
  </si>
  <si>
    <t>via val lagarina</t>
  </si>
  <si>
    <t>via sem benelli</t>
  </si>
  <si>
    <t>via giovanni pascoli</t>
  </si>
  <si>
    <t>via giovanni ambrogio de predis</t>
  </si>
  <si>
    <t>via romualdo bonfadini</t>
  </si>
  <si>
    <t>via giacomo quarenghi</t>
  </si>
  <si>
    <t>via concilio vaticano ii</t>
  </si>
  <si>
    <t>via michele saponaro</t>
  </si>
  <si>
    <t>via viterbo</t>
  </si>
  <si>
    <t>via  graf</t>
  </si>
  <si>
    <t>via  de pisis</t>
  </si>
  <si>
    <t>via  de predis</t>
  </si>
  <si>
    <t>viale tibaldi</t>
  </si>
  <si>
    <t>via  chiarelli</t>
  </si>
  <si>
    <t>via  falck</t>
  </si>
  <si>
    <t xml:space="preserve">via concilio vaticano </t>
  </si>
  <si>
    <t>sqm_value</t>
  </si>
  <si>
    <t>via tiepolo</t>
  </si>
  <si>
    <t>via lipari</t>
  </si>
  <si>
    <t>via ojetti</t>
  </si>
  <si>
    <t xml:space="preserve">via betti </t>
  </si>
  <si>
    <t>via lissoni</t>
  </si>
  <si>
    <t xml:space="preserve">via giolli </t>
  </si>
  <si>
    <t xml:space="preserve">via aselli </t>
  </si>
  <si>
    <t xml:space="preserve">via illirico </t>
  </si>
  <si>
    <t xml:space="preserve">via delle betulle </t>
  </si>
  <si>
    <t>via calatafimi</t>
  </si>
  <si>
    <t>via costantino baroni</t>
  </si>
  <si>
    <t xml:space="preserve">via lucca </t>
  </si>
  <si>
    <t>via  lagarina</t>
  </si>
  <si>
    <t>via  bonfadini</t>
  </si>
  <si>
    <t>LOTTO</t>
  </si>
  <si>
    <t>LOCALITA'</t>
  </si>
  <si>
    <t>FOTO</t>
  </si>
  <si>
    <t>001/23</t>
  </si>
  <si>
    <t>002/23</t>
  </si>
  <si>
    <t>003/23</t>
  </si>
  <si>
    <t>004/23</t>
  </si>
  <si>
    <t>005/23</t>
  </si>
  <si>
    <t>006/23</t>
  </si>
  <si>
    <t>VIA COSTANTINO BARONI</t>
  </si>
  <si>
    <t>'69</t>
  </si>
  <si>
    <t>007/23</t>
  </si>
  <si>
    <t>008/23</t>
  </si>
  <si>
    <t>009/23</t>
  </si>
  <si>
    <t>'113</t>
  </si>
  <si>
    <t>intercept</t>
  </si>
  <si>
    <t>model</t>
  </si>
  <si>
    <t>parameters</t>
  </si>
  <si>
    <t>inputs</t>
  </si>
  <si>
    <t>allotted price</t>
  </si>
  <si>
    <t>extimated</t>
  </si>
  <si>
    <t>manh_dist</t>
  </si>
  <si>
    <t>forecast</t>
  </si>
  <si>
    <t xml:space="preserve">via crivelli </t>
  </si>
  <si>
    <t>via  cilea</t>
  </si>
  <si>
    <t>via  pascoli</t>
  </si>
  <si>
    <t xml:space="preserve">viale ungheria </t>
  </si>
  <si>
    <t>via delle geniziane</t>
  </si>
  <si>
    <t>via bra</t>
  </si>
  <si>
    <t>via larici</t>
  </si>
  <si>
    <t>094/20 00410167 MILANO VIA DALMAZIO BIRAGO '4 € 67.224,00 € 153.100,00 M.S.</t>
  </si>
  <si>
    <t>095/20 00433356 MILANO VIA ANGELO INGANNI '64 € 60.000,00 € 141.680,00 K.L.</t>
  </si>
  <si>
    <t>096/20 00433518 MILANO VIA ANGELO INGANNI '52 € 59.000,00 € 128.890,00 K.K.</t>
  </si>
  <si>
    <t>097/20 00433843 MILANO VIA LORENTEGGIO '203 € 68.000,00 € 131.100,00 S.A.A.A.</t>
  </si>
  <si>
    <t>098/20 00500188 MILANO VIA ORBETELLO '4 A € 83.230,00 € 180.000,00 U.A.</t>
  </si>
  <si>
    <t>099/20 00500203 MILANO VIA ORBETELLO '4 B € 66.990,00 € 120.500,00 R.G.</t>
  </si>
  <si>
    <t>100/20 00500242 MILANO VIA ORBETELLO '4 C € 84.245,00 € 136.410,00 M.S.S.M.</t>
  </si>
  <si>
    <t>101/20 00510071 MILANO VIA COMASINA '57 € 62.906,00 € 110.600,00 E.H.M.A.A.</t>
  </si>
  <si>
    <t>102/20 00550750 MILANO VIALE UNGHERIA '46 € 75.900,00 € 150.500,00 N.W.R.</t>
  </si>
  <si>
    <t>103/20 00550997 MILANO VIALE UNGHERIA '48 € 57.684,00 € 95.000,00 T.M.</t>
  </si>
  <si>
    <t>104/20 00650646 MILANO VIA DEI SALICI '47 € 95.138,00 € 125.120,00 K.K.Z.A.</t>
  </si>
  <si>
    <t>105/20 00651572 MILANO VIA DEI LARICI '14 € 98.456,00 € 115.000,00 M.E.F.F.</t>
  </si>
  <si>
    <t>106/20 00651760 MILANO VIA DEI LARICI '26 € 94.031,00 € 125.100,00 E.I.G.I.</t>
  </si>
  <si>
    <t>107/20 00677225 ROZZANO VIA PINI '2 € 101.588,00 € 125.500,00 M.M.G.S.</t>
  </si>
  <si>
    <t>VIA  PASCOLI</t>
  </si>
  <si>
    <t>093/20 00160161   ' € € 160.290,00 S.B.</t>
  </si>
  <si>
    <t xml:space="preserve">via pascoli </t>
  </si>
  <si>
    <t xml:space="preserve">via alex visconti </t>
  </si>
  <si>
    <t>via mezzofanti</t>
  </si>
  <si>
    <t xml:space="preserve">via negroli </t>
  </si>
  <si>
    <t>via spadini</t>
  </si>
  <si>
    <t xml:space="preserve">via gola </t>
  </si>
  <si>
    <t>027/23</t>
  </si>
  <si>
    <t>VIA FILIPPO ABBIATI</t>
  </si>
  <si>
    <t>028/23</t>
  </si>
  <si>
    <t>'64</t>
  </si>
  <si>
    <t>029/23</t>
  </si>
  <si>
    <t>'203</t>
  </si>
  <si>
    <t>030/23</t>
  </si>
  <si>
    <t>VIA MAC MAHON</t>
  </si>
  <si>
    <t>'119</t>
  </si>
  <si>
    <t>031/23</t>
  </si>
  <si>
    <t>VIA VAL SABBIA</t>
  </si>
  <si>
    <t>032/23</t>
  </si>
  <si>
    <t>033/23</t>
  </si>
  <si>
    <t>034/23</t>
  </si>
  <si>
    <t>VIA UGO BETTI</t>
  </si>
  <si>
    <t>'145</t>
  </si>
  <si>
    <t>035/23</t>
  </si>
  <si>
    <t>'93</t>
  </si>
  <si>
    <t>036/23</t>
  </si>
  <si>
    <t>037/23</t>
  </si>
  <si>
    <t>038/23</t>
  </si>
  <si>
    <t>VIA ALEX VISCONTI</t>
  </si>
  <si>
    <t>039/23</t>
  </si>
  <si>
    <t>040/23</t>
  </si>
  <si>
    <t>041/23</t>
  </si>
  <si>
    <t>042/23</t>
  </si>
  <si>
    <t>043/23</t>
  </si>
  <si>
    <t>VIA LONGARONE</t>
  </si>
  <si>
    <t>044/23</t>
  </si>
  <si>
    <t>045/23</t>
  </si>
  <si>
    <t>046/23</t>
  </si>
  <si>
    <t>047/23</t>
  </si>
  <si>
    <t>048/23</t>
  </si>
  <si>
    <t>VIA RAFFAELLO GIOLLI</t>
  </si>
  <si>
    <t>049/23</t>
  </si>
  <si>
    <t>050/23</t>
  </si>
  <si>
    <t>051/23</t>
  </si>
  <si>
    <t>052/23</t>
  </si>
  <si>
    <t>053/23</t>
  </si>
  <si>
    <t>VIA SAVONA</t>
  </si>
  <si>
    <t>'80</t>
  </si>
  <si>
    <t>via baroni</t>
  </si>
  <si>
    <t xml:space="preserve">via saponaro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</si>
</sst>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_€"/>
    <numFmt numFmtId="165" formatCode="_-* #,##0\ _€_-;\-* #,##0\ _€_-;_-* &quot;-&quot;\ _€_-;_-@_-"/>
    <numFmt numFmtId="166" formatCode="[$€-2]\ #,##0.00;[Red]\-[$€-2]\ #,##0.00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666666"/>
      <name val="Inherit"/>
    </font>
    <font>
      <u/>
      <sz val="11"/>
      <color theme="10"/>
      <name val="Calibri"/>
      <family val="2"/>
      <scheme val="minor"/>
    </font>
    <font>
      <sz val="8"/>
      <color rgb="FF919191"/>
      <name val="Inherit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rgb="FF319448"/>
      <name val="Inherit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E1E1E1"/>
      </left>
      <right/>
      <top style="medium">
        <color rgb="FFDDDDDD"/>
      </top>
      <bottom/>
      <diagonal/>
    </border>
    <border>
      <left style="medium">
        <color rgb="FFE1E1E1"/>
      </left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E1E1E1"/>
      </left>
      <right/>
      <top style="medium">
        <color rgb="FFE1E1E1"/>
      </top>
      <bottom/>
      <diagonal/>
    </border>
    <border>
      <left/>
      <right/>
      <top style="medium">
        <color rgb="FFE1E1E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2" borderId="0" xfId="0" applyFont="1" applyFill="1"/>
    <xf numFmtId="9" fontId="0" fillId="0" borderId="0" xfId="0" applyNumberFormat="1"/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165" fontId="0" fillId="0" borderId="0" xfId="0" applyNumberFormat="1"/>
    <xf numFmtId="0" fontId="5" fillId="4" borderId="0" xfId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166" fontId="4" fillId="4" borderId="0" xfId="0" applyNumberFormat="1" applyFont="1" applyFill="1" applyAlignment="1">
      <alignment horizontal="left" vertical="top" wrapText="1"/>
    </xf>
    <xf numFmtId="0" fontId="5" fillId="4" borderId="1" xfId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166" fontId="6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166" fontId="4" fillId="4" borderId="1" xfId="0" applyNumberFormat="1" applyFont="1" applyFill="1" applyBorder="1" applyAlignment="1">
      <alignment horizontal="left" vertical="top" wrapText="1"/>
    </xf>
    <xf numFmtId="166" fontId="0" fillId="0" borderId="0" xfId="0" applyNumberFormat="1"/>
    <xf numFmtId="166" fontId="6" fillId="4" borderId="0" xfId="0" applyNumberFormat="1" applyFont="1" applyFill="1" applyAlignment="1">
      <alignment horizontal="left" vertical="top" wrapText="1"/>
    </xf>
    <xf numFmtId="0" fontId="5" fillId="4" borderId="0" xfId="1" applyFill="1" applyBorder="1" applyAlignment="1">
      <alignment horizontal="left" vertical="top" wrapText="1"/>
    </xf>
    <xf numFmtId="165" fontId="0" fillId="0" borderId="0" xfId="0" applyNumberFormat="1" applyAlignment="1">
      <alignment horizontal="center"/>
    </xf>
    <xf numFmtId="0" fontId="3" fillId="2" borderId="0" xfId="0" applyFont="1" applyFill="1"/>
    <xf numFmtId="0" fontId="0" fillId="3" borderId="0" xfId="0" applyFill="1"/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9" fontId="8" fillId="0" borderId="0" xfId="0" applyNumberFormat="1" applyFont="1"/>
    <xf numFmtId="0" fontId="8" fillId="0" borderId="0" xfId="0" applyFont="1"/>
    <xf numFmtId="165" fontId="8" fillId="0" borderId="0" xfId="0" applyNumberFormat="1" applyFont="1"/>
    <xf numFmtId="165" fontId="9" fillId="0" borderId="0" xfId="0" applyNumberFormat="1" applyFont="1"/>
    <xf numFmtId="164" fontId="0" fillId="0" borderId="0" xfId="0" applyNumberFormat="1" applyAlignment="1">
      <alignment horizontal="center" vertical="center"/>
    </xf>
    <xf numFmtId="0" fontId="1" fillId="5" borderId="0" xfId="0" applyFont="1" applyFill="1"/>
    <xf numFmtId="164" fontId="1" fillId="5" borderId="0" xfId="0" applyNumberFormat="1" applyFont="1" applyFill="1"/>
    <xf numFmtId="0" fontId="10" fillId="5" borderId="0" xfId="0" applyFont="1" applyFill="1" applyAlignment="1">
      <alignment horizontal="left"/>
    </xf>
    <xf numFmtId="0" fontId="3" fillId="5" borderId="0" xfId="0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165" fontId="12" fillId="0" borderId="0" xfId="0" applyNumberFormat="1" applyFont="1"/>
    <xf numFmtId="0" fontId="6" fillId="6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166" fontId="6" fillId="6" borderId="1" xfId="0" applyNumberFormat="1" applyFont="1" applyFill="1" applyBorder="1" applyAlignment="1">
      <alignment horizontal="center" vertical="top" wrapText="1"/>
    </xf>
    <xf numFmtId="166" fontId="4" fillId="7" borderId="1" xfId="0" applyNumberFormat="1" applyFont="1" applyFill="1" applyBorder="1" applyAlignment="1">
      <alignment horizontal="center" vertical="top" wrapText="1"/>
    </xf>
    <xf numFmtId="166" fontId="6" fillId="4" borderId="1" xfId="0" applyNumberFormat="1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center" vertical="top" wrapText="1"/>
    </xf>
    <xf numFmtId="0" fontId="5" fillId="6" borderId="1" xfId="1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top" wrapText="1"/>
    </xf>
    <xf numFmtId="0" fontId="5" fillId="7" borderId="1" xfId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5" fillId="4" borderId="1" xfId="1" applyFill="1" applyBorder="1" applyAlignment="1">
      <alignment horizontal="center" vertical="top" wrapText="1"/>
    </xf>
    <xf numFmtId="166" fontId="6" fillId="6" borderId="0" xfId="0" applyNumberFormat="1" applyFont="1" applyFill="1" applyAlignment="1">
      <alignment horizontal="center" vertical="top" wrapText="1"/>
    </xf>
    <xf numFmtId="14" fontId="0" fillId="0" borderId="0" xfId="0" applyNumberFormat="1" applyAlignment="1">
      <alignment horizontal="center"/>
    </xf>
    <xf numFmtId="17" fontId="0" fillId="0" borderId="0" xfId="0" applyNumberFormat="1"/>
    <xf numFmtId="10" fontId="0" fillId="0" borderId="0" xfId="0" applyNumberFormat="1"/>
    <xf numFmtId="10" fontId="13" fillId="0" borderId="0" xfId="0" applyNumberFormat="1" applyFont="1"/>
    <xf numFmtId="0" fontId="13" fillId="0" borderId="0" xfId="0" applyFont="1"/>
    <xf numFmtId="0" fontId="0" fillId="8" borderId="0" xfId="0" applyFill="1"/>
    <xf numFmtId="0" fontId="4" fillId="8" borderId="3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 vertical="top" wrapText="1"/>
    </xf>
    <xf numFmtId="0" fontId="5" fillId="8" borderId="0" xfId="1" applyFill="1" applyAlignment="1">
      <alignment horizontal="left" vertical="top" wrapText="1"/>
    </xf>
    <xf numFmtId="166" fontId="4" fillId="8" borderId="0" xfId="0" applyNumberFormat="1" applyFont="1" applyFill="1" applyAlignment="1">
      <alignment horizontal="left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14" fillId="7" borderId="1" xfId="0" applyFont="1" applyFill="1" applyBorder="1" applyAlignment="1">
      <alignment horizontal="left" vertical="top" wrapText="1"/>
    </xf>
    <xf numFmtId="0" fontId="5" fillId="7" borderId="1" xfId="1" applyFill="1" applyBorder="1" applyAlignment="1">
      <alignment horizontal="left" vertical="top" wrapText="1"/>
    </xf>
    <xf numFmtId="166" fontId="6" fillId="7" borderId="1" xfId="0" applyNumberFormat="1" applyFont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14" fillId="8" borderId="1" xfId="0" applyFont="1" applyFill="1" applyBorder="1" applyAlignment="1">
      <alignment horizontal="left" vertical="top" wrapText="1"/>
    </xf>
    <xf numFmtId="0" fontId="5" fillId="8" borderId="1" xfId="1" applyFill="1" applyBorder="1" applyAlignment="1">
      <alignment horizontal="left" vertical="top" wrapText="1"/>
    </xf>
    <xf numFmtId="166" fontId="4" fillId="8" borderId="1" xfId="0" applyNumberFormat="1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1" fontId="0" fillId="0" borderId="0" xfId="0" applyNumberFormat="1"/>
    <xf numFmtId="1" fontId="0" fillId="2" borderId="0" xfId="0" applyNumberFormat="1" applyFill="1"/>
    <xf numFmtId="1" fontId="3" fillId="2" borderId="0" xfId="0" applyNumberFormat="1" applyFont="1" applyFill="1"/>
    <xf numFmtId="1" fontId="3" fillId="2" borderId="0" xfId="0" applyNumberFormat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1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11" borderId="0" xfId="0" applyFill="1"/>
    <xf numFmtId="0" fontId="3" fillId="11" borderId="0" xfId="0" applyFont="1" applyFill="1"/>
    <xf numFmtId="49" fontId="0" fillId="0" borderId="0" xfId="0" applyNumberFormat="1"/>
    <xf numFmtId="0" fontId="4" fillId="8" borderId="5" xfId="0" applyFont="1" applyFill="1" applyBorder="1" applyAlignment="1">
      <alignment horizontal="left" vertical="top" wrapText="1"/>
    </xf>
    <xf numFmtId="0" fontId="4" fillId="8" borderId="6" xfId="0" applyFont="1" applyFill="1" applyBorder="1" applyAlignment="1">
      <alignment horizontal="left" vertical="top" wrapText="1"/>
    </xf>
    <xf numFmtId="0" fontId="14" fillId="8" borderId="6" xfId="0" applyFont="1" applyFill="1" applyBorder="1" applyAlignment="1">
      <alignment horizontal="left" vertical="top" wrapText="1"/>
    </xf>
    <xf numFmtId="0" fontId="5" fillId="8" borderId="6" xfId="1" applyFill="1" applyBorder="1" applyAlignment="1">
      <alignment horizontal="left" vertical="top" wrapText="1"/>
    </xf>
    <xf numFmtId="166" fontId="4" fillId="8" borderId="6" xfId="0" applyNumberFormat="1" applyFont="1" applyFill="1" applyBorder="1" applyAlignment="1">
      <alignment horizontal="left" vertical="top" wrapText="1"/>
    </xf>
    <xf numFmtId="0" fontId="6" fillId="7" borderId="3" xfId="0" applyFont="1" applyFill="1" applyBorder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top" wrapText="1"/>
    </xf>
    <xf numFmtId="0" fontId="5" fillId="7" borderId="0" xfId="1" applyFill="1" applyAlignment="1">
      <alignment horizontal="left" vertical="top" wrapText="1"/>
    </xf>
    <xf numFmtId="166" fontId="6" fillId="7" borderId="0" xfId="0" applyNumberFormat="1" applyFont="1" applyFill="1" applyAlignment="1">
      <alignment horizontal="left" vertical="top" wrapText="1"/>
    </xf>
    <xf numFmtId="166" fontId="6" fillId="7" borderId="0" xfId="0" applyNumberFormat="1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top" wrapText="1"/>
    </xf>
    <xf numFmtId="166" fontId="4" fillId="8" borderId="1" xfId="0" applyNumberFormat="1" applyFont="1" applyFill="1" applyBorder="1" applyAlignment="1">
      <alignment horizontal="left" vertical="top" wrapText="1"/>
    </xf>
    <xf numFmtId="166" fontId="4" fillId="8" borderId="4" xfId="0" applyNumberFormat="1" applyFont="1" applyFill="1" applyBorder="1" applyAlignment="1">
      <alignment horizontal="left" vertical="top" wrapText="1"/>
    </xf>
    <xf numFmtId="0" fontId="14" fillId="8" borderId="1" xfId="0" applyFont="1" applyFill="1" applyBorder="1" applyAlignment="1">
      <alignment horizontal="left" vertical="top" wrapText="1"/>
    </xf>
    <xf numFmtId="0" fontId="14" fillId="8" borderId="4" xfId="0" applyFont="1" applyFill="1" applyBorder="1" applyAlignment="1">
      <alignment horizontal="left" vertical="top" wrapText="1"/>
    </xf>
    <xf numFmtId="166" fontId="6" fillId="7" borderId="1" xfId="0" applyNumberFormat="1" applyFont="1" applyFill="1" applyBorder="1" applyAlignment="1">
      <alignment horizontal="left" vertical="top" wrapText="1"/>
    </xf>
    <xf numFmtId="166" fontId="6" fillId="7" borderId="4" xfId="0" applyNumberFormat="1" applyFont="1" applyFill="1" applyBorder="1" applyAlignment="1">
      <alignment horizontal="left" vertical="top" wrapText="1"/>
    </xf>
    <xf numFmtId="0" fontId="14" fillId="7" borderId="1" xfId="0" applyFont="1" applyFill="1" applyBorder="1" applyAlignment="1">
      <alignment horizontal="left" vertical="top" wrapText="1"/>
    </xf>
    <xf numFmtId="0" fontId="14" fillId="7" borderId="4" xfId="0" applyFont="1" applyFill="1" applyBorder="1" applyAlignment="1">
      <alignment horizontal="left" vertical="top" wrapText="1"/>
    </xf>
    <xf numFmtId="0" fontId="0" fillId="12" borderId="0" xfId="0" applyFill="1"/>
    <xf numFmtId="0" fontId="0" fillId="1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11">
    <dxf>
      <numFmt numFmtId="166" formatCode="[$€-2]\ #,##0.00;[Red]\-[$€-2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numFmt numFmtId="166" formatCode="[$€-2]\ #,##0.00;[Red]\-[$€-2]\ #,##0.00"/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</dxfs>
  <tableStyles count="0" defaultTableStyle="TableStyleMedium2" defaultPivotStyle="PivotStyleLight16"/>
  <colors>
    <mruColors>
      <color rgb="FFFCE4D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lermipianovendite.it/downloads/CEAL/asta6aprile2023/foto/LOTTO_033-23.pdf" TargetMode="External"/><Relationship Id="rId13" Type="http://schemas.openxmlformats.org/officeDocument/2006/relationships/hyperlink" Target="https://alermipianovendite.it/downloads/CEAL/asta6aprile2023/foto/LOTTO_038-23.pdf" TargetMode="External"/><Relationship Id="rId18" Type="http://schemas.openxmlformats.org/officeDocument/2006/relationships/hyperlink" Target="https://alermipianovendite.it/downloads/CEAL/asta6aprile2023/foto/LOTTO_043-23.pdf" TargetMode="External"/><Relationship Id="rId26" Type="http://schemas.openxmlformats.org/officeDocument/2006/relationships/hyperlink" Target="https://alermipianovendite.it/downloads/CEAL/asta6aprile2023/foto/LOTTO_051-23.pdf" TargetMode="External"/><Relationship Id="rId3" Type="http://schemas.openxmlformats.org/officeDocument/2006/relationships/hyperlink" Target="https://alermipianovendite.it/downloads/CEAL/asta6aprile2023/foto/LOTTO_028-23.pdf" TargetMode="External"/><Relationship Id="rId21" Type="http://schemas.openxmlformats.org/officeDocument/2006/relationships/hyperlink" Target="https://alermipianovendite.it/downloads/CEAL/asta6aprile2023/foto/LOTTO_046-23.pdf" TargetMode="External"/><Relationship Id="rId7" Type="http://schemas.openxmlformats.org/officeDocument/2006/relationships/hyperlink" Target="https://alermipianovendite.it/downloads/CEAL/asta6aprile2023/foto/LOTTO_032-23.pdf" TargetMode="External"/><Relationship Id="rId12" Type="http://schemas.openxmlformats.org/officeDocument/2006/relationships/hyperlink" Target="https://alermipianovendite.it/downloads/CEAL/asta6aprile2023/foto/LOTTO_037-23.pdf" TargetMode="External"/><Relationship Id="rId17" Type="http://schemas.openxmlformats.org/officeDocument/2006/relationships/hyperlink" Target="https://alermipianovendite.it/downloads/CEAL/asta6aprile2023/foto/LOTTO_042-23.pdf" TargetMode="External"/><Relationship Id="rId25" Type="http://schemas.openxmlformats.org/officeDocument/2006/relationships/hyperlink" Target="https://alermipianovendite.it/downloads/CEAL/asta6aprile2023/foto/LOTTO_050-23.pdf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alermipianovendite.it/downloads/CEAL/asta6aprile2023/foto/LOTTO_041-23.pdf" TargetMode="External"/><Relationship Id="rId20" Type="http://schemas.openxmlformats.org/officeDocument/2006/relationships/hyperlink" Target="https://alermipianovendite.it/downloads/CEAL/asta6aprile2023/foto/LOTTO_045-23.pdf" TargetMode="External"/><Relationship Id="rId1" Type="http://schemas.openxmlformats.org/officeDocument/2006/relationships/hyperlink" Target="https://alermipianovendite.it/downloads/CEAL/asta6aprile2023/foto/LOTTO_027-23.pdf" TargetMode="External"/><Relationship Id="rId6" Type="http://schemas.openxmlformats.org/officeDocument/2006/relationships/hyperlink" Target="https://alermipianovendite.it/downloads/CEAL/asta6aprile2023/foto/LOTTO_031-23.pdf" TargetMode="External"/><Relationship Id="rId11" Type="http://schemas.openxmlformats.org/officeDocument/2006/relationships/hyperlink" Target="https://alermipianovendite.it/downloads/CEAL/asta6aprile2023/foto/LOTTO_036-23.pdf" TargetMode="External"/><Relationship Id="rId24" Type="http://schemas.openxmlformats.org/officeDocument/2006/relationships/hyperlink" Target="https://alermipianovendite.it/downloads/CEAL/asta6aprile2023/foto/LOTTO_049-23.pdf" TargetMode="External"/><Relationship Id="rId5" Type="http://schemas.openxmlformats.org/officeDocument/2006/relationships/hyperlink" Target="https://alermipianovendite.it/downloads/CEAL/asta6aprile2023/foto/LOTTO_030-23.pdf" TargetMode="External"/><Relationship Id="rId15" Type="http://schemas.openxmlformats.org/officeDocument/2006/relationships/hyperlink" Target="https://alermipianovendite.it/downloads/CEAL/asta6aprile2023/foto/LOTTO_040-23.pdf" TargetMode="External"/><Relationship Id="rId23" Type="http://schemas.openxmlformats.org/officeDocument/2006/relationships/hyperlink" Target="https://alermipianovendite.it/downloads/CEAL/asta6aprile2023/foto/LOTTO_048-23.pdf" TargetMode="External"/><Relationship Id="rId10" Type="http://schemas.openxmlformats.org/officeDocument/2006/relationships/hyperlink" Target="https://alermipianovendite.it/downloads/CEAL/asta6aprile2023/foto/LOTTO_035-23.pdf" TargetMode="External"/><Relationship Id="rId19" Type="http://schemas.openxmlformats.org/officeDocument/2006/relationships/hyperlink" Target="https://alermipianovendite.it/downloads/CEAL/asta6aprile2023/foto/LOTTO_044-23.pdf" TargetMode="External"/><Relationship Id="rId4" Type="http://schemas.openxmlformats.org/officeDocument/2006/relationships/hyperlink" Target="https://alermipianovendite.it/downloads/CEAL/asta6aprile2023/foto/LOTTO_029-23.pdf" TargetMode="External"/><Relationship Id="rId9" Type="http://schemas.openxmlformats.org/officeDocument/2006/relationships/hyperlink" Target="https://alermipianovendite.it/downloads/CEAL/asta6aprile2023/foto/LOTTO_034-23.pdf" TargetMode="External"/><Relationship Id="rId14" Type="http://schemas.openxmlformats.org/officeDocument/2006/relationships/hyperlink" Target="https://alermipianovendite.it/downloads/CEAL/asta6aprile2023/foto/LOTTO_039-23.pdf" TargetMode="External"/><Relationship Id="rId22" Type="http://schemas.openxmlformats.org/officeDocument/2006/relationships/hyperlink" Target="https://alermipianovendite.it/downloads/CEAL/asta6aprile2023/foto/LOTTO_047-23.pdf" TargetMode="External"/><Relationship Id="rId27" Type="http://schemas.openxmlformats.org/officeDocument/2006/relationships/hyperlink" Target="https://alermipianovendite.it/downloads/CEAL/asta6aprile2023/foto/LOTTO_052-23.pdf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alermipianovendite.it/downloads/CEAL/asta19gennaio2023/foto/LOTTO_479-22.pdf" TargetMode="External"/><Relationship Id="rId13" Type="http://schemas.openxmlformats.org/officeDocument/2006/relationships/hyperlink" Target="https://alermipianovendite.it/downloads/CEAL/asta19gennaio2023/foto/LOTTO_484-22.pdf" TargetMode="External"/><Relationship Id="rId18" Type="http://schemas.openxmlformats.org/officeDocument/2006/relationships/hyperlink" Target="https://alermipianovendite.it/downloads/CEAL/asta19gennaio2023/foto/LOTTO_489-22.pdf" TargetMode="External"/><Relationship Id="rId26" Type="http://schemas.openxmlformats.org/officeDocument/2006/relationships/hyperlink" Target="https://alermipianovendite.it/downloads/CEAL/asta19gennaio2023/foto/LOTTO_497-22.pdf" TargetMode="External"/><Relationship Id="rId3" Type="http://schemas.openxmlformats.org/officeDocument/2006/relationships/hyperlink" Target="https://alermipianovendite.it/downloads/CEAL/asta19gennaio2023/foto/LOTTO_474-22.pdf" TargetMode="External"/><Relationship Id="rId21" Type="http://schemas.openxmlformats.org/officeDocument/2006/relationships/hyperlink" Target="https://alermipianovendite.it/downloads/CEAL/asta19gennaio2023/foto/LOTTO_492-22.pdf" TargetMode="External"/><Relationship Id="rId7" Type="http://schemas.openxmlformats.org/officeDocument/2006/relationships/hyperlink" Target="https://alermipianovendite.it/downloads/CEAL/asta19gennaio2023/foto/LOTTO_478-22.pdf" TargetMode="External"/><Relationship Id="rId12" Type="http://schemas.openxmlformats.org/officeDocument/2006/relationships/hyperlink" Target="https://alermipianovendite.it/downloads/CEAL/asta19gennaio2023/foto/LOTTO_483-22.pdf" TargetMode="External"/><Relationship Id="rId17" Type="http://schemas.openxmlformats.org/officeDocument/2006/relationships/hyperlink" Target="https://alermipianovendite.it/downloads/CEAL/asta19gennaio2023/foto/LOTTO_488-22.pdf" TargetMode="External"/><Relationship Id="rId25" Type="http://schemas.openxmlformats.org/officeDocument/2006/relationships/hyperlink" Target="https://alermipianovendite.it/downloads/CEAL/asta19gennaio2023/foto/LOTTO_496-22.pdf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alermipianovendite.it/downloads/CEAL/asta19gennaio2023/foto/LOTTO_487-22.pdf" TargetMode="External"/><Relationship Id="rId20" Type="http://schemas.openxmlformats.org/officeDocument/2006/relationships/hyperlink" Target="https://alermipianovendite.it/downloads/CEAL/asta19gennaio2023/foto/LOTTO_491-22.pdf" TargetMode="External"/><Relationship Id="rId29" Type="http://schemas.openxmlformats.org/officeDocument/2006/relationships/hyperlink" Target="https://alermipianovendite.it/downloads/CEAL/asta19gennaio2023/foto/LOTTO_500-22.pdf" TargetMode="External"/><Relationship Id="rId1" Type="http://schemas.openxmlformats.org/officeDocument/2006/relationships/hyperlink" Target="https://alermipianovendite.it/downloads/CEAL/asta19gennaio2023/foto/LOTTO_473-22.pdf" TargetMode="External"/><Relationship Id="rId6" Type="http://schemas.openxmlformats.org/officeDocument/2006/relationships/hyperlink" Target="https://alermipianovendite.it/downloads/CEAL/asta19gennaio2023/foto/LOTTO_477-22.pdf" TargetMode="External"/><Relationship Id="rId11" Type="http://schemas.openxmlformats.org/officeDocument/2006/relationships/hyperlink" Target="https://alermipianovendite.it/downloads/CEAL/asta19gennaio2023/foto/LOTTO_482-22.pdf" TargetMode="External"/><Relationship Id="rId24" Type="http://schemas.openxmlformats.org/officeDocument/2006/relationships/hyperlink" Target="https://alermipianovendite.it/downloads/CEAL/asta19gennaio2023/foto/LOTTO_495-22.pdf" TargetMode="External"/><Relationship Id="rId5" Type="http://schemas.openxmlformats.org/officeDocument/2006/relationships/hyperlink" Target="https://alermipianovendite.it/downloads/CEAL/asta19gennaio2023/foto/LOTTO_476-22.pdf" TargetMode="External"/><Relationship Id="rId15" Type="http://schemas.openxmlformats.org/officeDocument/2006/relationships/hyperlink" Target="https://alermipianovendite.it/downloads/CEAL/asta19gennaio2023/foto/LOTTO_486-22.pdf" TargetMode="External"/><Relationship Id="rId23" Type="http://schemas.openxmlformats.org/officeDocument/2006/relationships/hyperlink" Target="https://alermipianovendite.it/downloads/CEAL/asta19gennaio2023/foto/LOTTO_494-22.pdf" TargetMode="External"/><Relationship Id="rId28" Type="http://schemas.openxmlformats.org/officeDocument/2006/relationships/hyperlink" Target="https://alermipianovendite.it/downloads/CEAL/asta19gennaio2023/foto/LOTTO_499-22.pdf" TargetMode="External"/><Relationship Id="rId10" Type="http://schemas.openxmlformats.org/officeDocument/2006/relationships/hyperlink" Target="https://alermipianovendite.it/downloads/CEAL/asta19gennaio2023/foto/LOTTO_481-22.pdf" TargetMode="External"/><Relationship Id="rId19" Type="http://schemas.openxmlformats.org/officeDocument/2006/relationships/hyperlink" Target="https://alermipianovendite.it/downloads/CEAL/asta19gennaio2023/foto/LOTTO_490-22.pdf" TargetMode="External"/><Relationship Id="rId31" Type="http://schemas.openxmlformats.org/officeDocument/2006/relationships/hyperlink" Target="https://alermipianovendite.it/downloads/CEAL/asta19gennaio2023/foto/LOTTO_502-22.pdf" TargetMode="External"/><Relationship Id="rId4" Type="http://schemas.openxmlformats.org/officeDocument/2006/relationships/hyperlink" Target="https://alermipianovendite.it/downloads/CEAL/asta19gennaio2023/foto/LOTTO_475-22.pdf" TargetMode="External"/><Relationship Id="rId9" Type="http://schemas.openxmlformats.org/officeDocument/2006/relationships/hyperlink" Target="https://alermipianovendite.it/downloads/CEAL/asta19gennaio2023/foto/LOTTO_480-22.pdf" TargetMode="External"/><Relationship Id="rId14" Type="http://schemas.openxmlformats.org/officeDocument/2006/relationships/hyperlink" Target="https://alermipianovendite.it/downloads/CEAL/asta19gennaio2023/foto/LOTTO_485-22.pdf" TargetMode="External"/><Relationship Id="rId22" Type="http://schemas.openxmlformats.org/officeDocument/2006/relationships/hyperlink" Target="https://alermipianovendite.it/downloads/CEAL/asta19gennaio2023/foto/LOTTO_493-22.pdf" TargetMode="External"/><Relationship Id="rId27" Type="http://schemas.openxmlformats.org/officeDocument/2006/relationships/hyperlink" Target="https://alermipianovendite.it/downloads/CEAL/asta19gennaio2023/foto/LOTTO_498-22.pdf" TargetMode="External"/><Relationship Id="rId30" Type="http://schemas.openxmlformats.org/officeDocument/2006/relationships/hyperlink" Target="https://alermipianovendite.it/downloads/CEAL/asta19gennaio2023/foto/LOTTO_501-22.pdf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alermipianovendite.it/downloads/CEAL/asta16giugno2022/foto/LOTTO_223-22.pdf" TargetMode="External"/><Relationship Id="rId18" Type="http://schemas.openxmlformats.org/officeDocument/2006/relationships/hyperlink" Target="https://alermipianovendite.it/downloads/CEAL/asta16giugno2022/foto/LOTTO_228-22.pdf" TargetMode="External"/><Relationship Id="rId26" Type="http://schemas.openxmlformats.org/officeDocument/2006/relationships/hyperlink" Target="https://alermipianovendite.it/downloads/CEAL/asta16giugno2022/foto/LOTTO_236-22.pdf" TargetMode="External"/><Relationship Id="rId39" Type="http://schemas.openxmlformats.org/officeDocument/2006/relationships/hyperlink" Target="https://alermipianovendite.it/downloads/CEAL/asta16giugno2022/foto/LOTTO_249-22.pdf" TargetMode="External"/><Relationship Id="rId21" Type="http://schemas.openxmlformats.org/officeDocument/2006/relationships/hyperlink" Target="https://alermipianovendite.it/downloads/CEAL/asta16giugno2022/foto/LOTTO_231-22.pdf" TargetMode="External"/><Relationship Id="rId34" Type="http://schemas.openxmlformats.org/officeDocument/2006/relationships/hyperlink" Target="https://alermipianovendite.it/downloads/CEAL/asta16giugno2022/foto/LOTTO_244-22.pdf" TargetMode="External"/><Relationship Id="rId42" Type="http://schemas.openxmlformats.org/officeDocument/2006/relationships/hyperlink" Target="https://alermipianovendite.it/downloads/CEAL/asta16giugno2022/foto/LOTTO_252-22.pdf" TargetMode="External"/><Relationship Id="rId47" Type="http://schemas.openxmlformats.org/officeDocument/2006/relationships/hyperlink" Target="https://alermipianovendite.it/downloads/CEAL/asta16giugno2022/foto/LOTTO_257-22.pdf" TargetMode="External"/><Relationship Id="rId50" Type="http://schemas.openxmlformats.org/officeDocument/2006/relationships/hyperlink" Target="https://alermipianovendite.it/downloads/CEAL/asta16giugno2022/foto/LOTTO_260-22.pdf" TargetMode="External"/><Relationship Id="rId55" Type="http://schemas.openxmlformats.org/officeDocument/2006/relationships/hyperlink" Target="https://alermipianovendite.it/downloads/CEAL/asta16giugno2022/foto/LOTTO_265-22.pdf" TargetMode="External"/><Relationship Id="rId63" Type="http://schemas.openxmlformats.org/officeDocument/2006/relationships/hyperlink" Target="https://alermipianovendite.it/downloads/CEAL/asta16giugno2022/foto/LOTTO_273-22.pdf" TargetMode="External"/><Relationship Id="rId7" Type="http://schemas.openxmlformats.org/officeDocument/2006/relationships/hyperlink" Target="https://alermipianovendite.it/downloads/CEAL/asta16giugno2022/foto/LOTTO_217-22.pdf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alermipianovendite.it/downloads/CEAL/asta16giugno2022/foto/LOTTO_226-22.pdf" TargetMode="External"/><Relationship Id="rId20" Type="http://schemas.openxmlformats.org/officeDocument/2006/relationships/hyperlink" Target="https://alermipianovendite.it/downloads/CEAL/asta16giugno2022/foto/LOTTO_230-22.pdf" TargetMode="External"/><Relationship Id="rId29" Type="http://schemas.openxmlformats.org/officeDocument/2006/relationships/hyperlink" Target="https://alermipianovendite.it/downloads/CEAL/asta16giugno2022/foto/LOTTO_239-22.pdf" TargetMode="External"/><Relationship Id="rId41" Type="http://schemas.openxmlformats.org/officeDocument/2006/relationships/hyperlink" Target="https://alermipianovendite.it/downloads/CEAL/asta16giugno2022/foto/LOTTO_251-22.pdf" TargetMode="External"/><Relationship Id="rId54" Type="http://schemas.openxmlformats.org/officeDocument/2006/relationships/hyperlink" Target="https://alermipianovendite.it/downloads/CEAL/asta16giugno2022/foto/LOTTO_264-22.pdf" TargetMode="External"/><Relationship Id="rId62" Type="http://schemas.openxmlformats.org/officeDocument/2006/relationships/hyperlink" Target="https://alermipianovendite.it/downloads/CEAL/asta16giugno2022/foto/LOTTO_272-22.pdf" TargetMode="External"/><Relationship Id="rId1" Type="http://schemas.openxmlformats.org/officeDocument/2006/relationships/hyperlink" Target="https://alermipianovendite.it/downloads/CEAL/asta16giugno2022/foto/LOTTO_212-22.pdf" TargetMode="External"/><Relationship Id="rId6" Type="http://schemas.openxmlformats.org/officeDocument/2006/relationships/hyperlink" Target="https://alermipianovendite.it/downloads/CEAL/asta16giugno2022/foto/LOTTO_216-22.pdf" TargetMode="External"/><Relationship Id="rId11" Type="http://schemas.openxmlformats.org/officeDocument/2006/relationships/hyperlink" Target="https://alermipianovendite.it/downloads/CEAL/asta16giugno2022/foto/LOTTO_221-22.pdf" TargetMode="External"/><Relationship Id="rId24" Type="http://schemas.openxmlformats.org/officeDocument/2006/relationships/hyperlink" Target="https://alermipianovendite.it/downloads/CEAL/asta16giugno2022/foto/LOTTO_234-22.pdf" TargetMode="External"/><Relationship Id="rId32" Type="http://schemas.openxmlformats.org/officeDocument/2006/relationships/hyperlink" Target="https://alermipianovendite.it/downloads/CEAL/asta16giugno2022/foto/LOTTO_242-22.pdf" TargetMode="External"/><Relationship Id="rId37" Type="http://schemas.openxmlformats.org/officeDocument/2006/relationships/hyperlink" Target="https://alermipianovendite.it/downloads/CEAL/asta16giugno2022/foto/LOTTO_247-22.pdf" TargetMode="External"/><Relationship Id="rId40" Type="http://schemas.openxmlformats.org/officeDocument/2006/relationships/hyperlink" Target="https://alermipianovendite.it/downloads/CEAL/asta16giugno2022/foto/LOTTO_250-22.pdf" TargetMode="External"/><Relationship Id="rId45" Type="http://schemas.openxmlformats.org/officeDocument/2006/relationships/hyperlink" Target="https://alermipianovendite.it/downloads/CEAL/asta16giugno2022/foto/LOTTO_255-22.pdf" TargetMode="External"/><Relationship Id="rId53" Type="http://schemas.openxmlformats.org/officeDocument/2006/relationships/hyperlink" Target="https://alermipianovendite.it/downloads/CEAL/asta16giugno2022/foto/LOTTO_263-22.pdf" TargetMode="External"/><Relationship Id="rId58" Type="http://schemas.openxmlformats.org/officeDocument/2006/relationships/hyperlink" Target="https://alermipianovendite.it/downloads/CEAL/asta16giugno2022/foto/LOTTO_268-22.pdf" TargetMode="External"/><Relationship Id="rId5" Type="http://schemas.openxmlformats.org/officeDocument/2006/relationships/hyperlink" Target="https://alermipianovendite.it/downloads/CEAL/asta16giugno2022/foto/LOTTO_215-22.pdf" TargetMode="External"/><Relationship Id="rId15" Type="http://schemas.openxmlformats.org/officeDocument/2006/relationships/hyperlink" Target="https://alermipianovendite.it/downloads/CEAL/asta16giugno2022/foto/LOTTO_225-22.pdf" TargetMode="External"/><Relationship Id="rId23" Type="http://schemas.openxmlformats.org/officeDocument/2006/relationships/hyperlink" Target="https://alermipianovendite.it/downloads/CEAL/asta16giugno2022/foto/LOTTO_233-22.pdf" TargetMode="External"/><Relationship Id="rId28" Type="http://schemas.openxmlformats.org/officeDocument/2006/relationships/hyperlink" Target="https://alermipianovendite.it/downloads/CEAL/asta16giugno2022/foto/LOTTO_238-22.pdf" TargetMode="External"/><Relationship Id="rId36" Type="http://schemas.openxmlformats.org/officeDocument/2006/relationships/hyperlink" Target="https://alermipianovendite.it/downloads/CEAL/asta16giugno2022/foto/LOTTO_246-22.pdf" TargetMode="External"/><Relationship Id="rId49" Type="http://schemas.openxmlformats.org/officeDocument/2006/relationships/hyperlink" Target="https://alermipianovendite.it/downloads/CEAL/asta16giugno2022/foto/LOTTO_259-22.pdf" TargetMode="External"/><Relationship Id="rId57" Type="http://schemas.openxmlformats.org/officeDocument/2006/relationships/hyperlink" Target="https://alermipianovendite.it/downloads/CEAL/asta16giugno2022/foto/LOTTO_267-22.pdf" TargetMode="External"/><Relationship Id="rId61" Type="http://schemas.openxmlformats.org/officeDocument/2006/relationships/hyperlink" Target="https://alermipianovendite.it/downloads/CEAL/asta16giugno2022/foto/LOTTO_271-22.pdf" TargetMode="External"/><Relationship Id="rId10" Type="http://schemas.openxmlformats.org/officeDocument/2006/relationships/hyperlink" Target="https://alermipianovendite.it/downloads/CEAL/asta16giugno2022/foto/LOTTO_220-22.pdf" TargetMode="External"/><Relationship Id="rId19" Type="http://schemas.openxmlformats.org/officeDocument/2006/relationships/hyperlink" Target="https://alermipianovendite.it/downloads/CEAL/asta16giugno2022/foto/LOTTO_229-22.pdf" TargetMode="External"/><Relationship Id="rId31" Type="http://schemas.openxmlformats.org/officeDocument/2006/relationships/hyperlink" Target="https://alermipianovendite.it/downloads/CEAL/asta16giugno2022/foto/LOTTO_241-22.pdf" TargetMode="External"/><Relationship Id="rId44" Type="http://schemas.openxmlformats.org/officeDocument/2006/relationships/hyperlink" Target="https://alermipianovendite.it/downloads/CEAL/asta16giugno2022/foto/LOTTO_254-22.pdf" TargetMode="External"/><Relationship Id="rId52" Type="http://schemas.openxmlformats.org/officeDocument/2006/relationships/hyperlink" Target="https://alermipianovendite.it/downloads/CEAL/asta16giugno2022/foto/LOTTO_262-22.pdf" TargetMode="External"/><Relationship Id="rId60" Type="http://schemas.openxmlformats.org/officeDocument/2006/relationships/hyperlink" Target="https://alermipianovendite.it/downloads/CEAL/asta16giugno2022/foto/LOTTO_270-22.pdf" TargetMode="External"/><Relationship Id="rId4" Type="http://schemas.openxmlformats.org/officeDocument/2006/relationships/hyperlink" Target="https://alermipianovendite.it/downloads/CEAL/asta16giugno2022/foto/LOTTO_214-22.pdf" TargetMode="External"/><Relationship Id="rId9" Type="http://schemas.openxmlformats.org/officeDocument/2006/relationships/hyperlink" Target="https://alermipianovendite.it/downloads/CEAL/asta16giugno2022/foto/LOTTO_219-22.pdf" TargetMode="External"/><Relationship Id="rId14" Type="http://schemas.openxmlformats.org/officeDocument/2006/relationships/hyperlink" Target="https://alermipianovendite.it/downloads/CEAL/asta16giugno2022/foto/LOTTO_224-22.pdf" TargetMode="External"/><Relationship Id="rId22" Type="http://schemas.openxmlformats.org/officeDocument/2006/relationships/hyperlink" Target="https://alermipianovendite.it/downloads/CEAL/asta16giugno2022/foto/LOTTO_232-22.pdf" TargetMode="External"/><Relationship Id="rId27" Type="http://schemas.openxmlformats.org/officeDocument/2006/relationships/hyperlink" Target="https://alermipianovendite.it/downloads/CEAL/asta16giugno2022/foto/LOTTO_237-22.pdf" TargetMode="External"/><Relationship Id="rId30" Type="http://schemas.openxmlformats.org/officeDocument/2006/relationships/hyperlink" Target="https://alermipianovendite.it/downloads/CEAL/asta16giugno2022/foto/LOTTO_240-22.pdf" TargetMode="External"/><Relationship Id="rId35" Type="http://schemas.openxmlformats.org/officeDocument/2006/relationships/hyperlink" Target="https://alermipianovendite.it/downloads/CEAL/asta16giugno2022/foto/LOTTO_245-22.pdf" TargetMode="External"/><Relationship Id="rId43" Type="http://schemas.openxmlformats.org/officeDocument/2006/relationships/hyperlink" Target="https://alermipianovendite.it/downloads/CEAL/asta16giugno2022/foto/LOTTO_253-22.pdf" TargetMode="External"/><Relationship Id="rId48" Type="http://schemas.openxmlformats.org/officeDocument/2006/relationships/hyperlink" Target="https://alermipianovendite.it/downloads/CEAL/asta16giugno2022/foto/LOTTO_258-22.pdf" TargetMode="External"/><Relationship Id="rId56" Type="http://schemas.openxmlformats.org/officeDocument/2006/relationships/hyperlink" Target="https://alermipianovendite.it/downloads/CEAL/asta16giugno2022/foto/LOTTO_266-22.pdf" TargetMode="External"/><Relationship Id="rId64" Type="http://schemas.openxmlformats.org/officeDocument/2006/relationships/hyperlink" Target="https://alermipianovendite.it/downloads/CEAL/asta16giugno2022/foto/LOTTO_274-22.pdf" TargetMode="External"/><Relationship Id="rId8" Type="http://schemas.openxmlformats.org/officeDocument/2006/relationships/hyperlink" Target="https://alermipianovendite.it/downloads/CEAL/asta16giugno2022/foto/LOTTO_218-22.pdf" TargetMode="External"/><Relationship Id="rId51" Type="http://schemas.openxmlformats.org/officeDocument/2006/relationships/hyperlink" Target="https://alermipianovendite.it/downloads/CEAL/asta16giugno2022/foto/LOTTO_261-22.pdf" TargetMode="External"/><Relationship Id="rId3" Type="http://schemas.openxmlformats.org/officeDocument/2006/relationships/hyperlink" Target="https://alermipianovendite.it/downloads/CEAL/asta16giugno2022/foto/LOTTO_213-22.pdf" TargetMode="External"/><Relationship Id="rId12" Type="http://schemas.openxmlformats.org/officeDocument/2006/relationships/hyperlink" Target="https://alermipianovendite.it/downloads/CEAL/asta16giugno2022/foto/LOTTO_222-22.pdf" TargetMode="External"/><Relationship Id="rId17" Type="http://schemas.openxmlformats.org/officeDocument/2006/relationships/hyperlink" Target="https://alermipianovendite.it/downloads/CEAL/asta16giugno2022/foto/LOTTO_227-22.pdf" TargetMode="External"/><Relationship Id="rId25" Type="http://schemas.openxmlformats.org/officeDocument/2006/relationships/hyperlink" Target="https://alermipianovendite.it/downloads/CEAL/asta16giugno2022/foto/LOTTO_235-22.pdf" TargetMode="External"/><Relationship Id="rId33" Type="http://schemas.openxmlformats.org/officeDocument/2006/relationships/hyperlink" Target="https://alermipianovendite.it/downloads/CEAL/asta16giugno2022/foto/LOTTO_243-22.pdf" TargetMode="External"/><Relationship Id="rId38" Type="http://schemas.openxmlformats.org/officeDocument/2006/relationships/hyperlink" Target="https://alermipianovendite.it/downloads/CEAL/asta16giugno2022/foto/LOTTO_248-22.pdf" TargetMode="External"/><Relationship Id="rId46" Type="http://schemas.openxmlformats.org/officeDocument/2006/relationships/hyperlink" Target="https://alermipianovendite.it/downloads/CEAL/asta16giugno2022/foto/LOTTO_256-22.pdf" TargetMode="External"/><Relationship Id="rId59" Type="http://schemas.openxmlformats.org/officeDocument/2006/relationships/hyperlink" Target="https://alermipianovendite.it/downloads/CEAL/asta16giugno2022/foto/LOTTO_269-22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12</xdr:col>
      <xdr:colOff>289560</xdr:colOff>
      <xdr:row>1</xdr:row>
      <xdr:rowOff>289560</xdr:rowOff>
    </xdr:to>
    <xdr:pic>
      <xdr:nvPicPr>
        <xdr:cNvPr id="28" name="Picture 27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7E7ACC9-107D-BB01-E8CD-4012E912B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0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114300</xdr:rowOff>
    </xdr:from>
    <xdr:to>
      <xdr:col>12</xdr:col>
      <xdr:colOff>289560</xdr:colOff>
      <xdr:row>2</xdr:row>
      <xdr:rowOff>403860</xdr:rowOff>
    </xdr:to>
    <xdr:pic>
      <xdr:nvPicPr>
        <xdr:cNvPr id="29" name="Picture 28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62DDD52-9987-63DE-5274-0CD88BE03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534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228600</xdr:rowOff>
    </xdr:from>
    <xdr:to>
      <xdr:col>12</xdr:col>
      <xdr:colOff>289560</xdr:colOff>
      <xdr:row>3</xdr:row>
      <xdr:rowOff>518160</xdr:rowOff>
    </xdr:to>
    <xdr:pic>
      <xdr:nvPicPr>
        <xdr:cNvPr id="30" name="Picture 29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A1F241F-6956-E89A-66EE-3FF2BB5F0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16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342900</xdr:rowOff>
    </xdr:from>
    <xdr:to>
      <xdr:col>12</xdr:col>
      <xdr:colOff>289560</xdr:colOff>
      <xdr:row>5</xdr:row>
      <xdr:rowOff>266700</xdr:rowOff>
    </xdr:to>
    <xdr:pic>
      <xdr:nvPicPr>
        <xdr:cNvPr id="31" name="Picture 30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70D67721-CA78-19C6-E0CE-5CECE0F4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1793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91440</xdr:rowOff>
    </xdr:from>
    <xdr:to>
      <xdr:col>12</xdr:col>
      <xdr:colOff>289560</xdr:colOff>
      <xdr:row>6</xdr:row>
      <xdr:rowOff>381000</xdr:rowOff>
    </xdr:to>
    <xdr:pic>
      <xdr:nvPicPr>
        <xdr:cNvPr id="32" name="Picture 31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71C15D9A-ADCC-E23A-FB68-4A1A20945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59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571500</xdr:rowOff>
    </xdr:from>
    <xdr:to>
      <xdr:col>12</xdr:col>
      <xdr:colOff>289560</xdr:colOff>
      <xdr:row>6</xdr:row>
      <xdr:rowOff>861060</xdr:rowOff>
    </xdr:to>
    <xdr:pic>
      <xdr:nvPicPr>
        <xdr:cNvPr id="33" name="Picture 3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C3E6E20-6688-8E92-570A-0D95D8A16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1394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137160</xdr:rowOff>
    </xdr:from>
    <xdr:to>
      <xdr:col>12</xdr:col>
      <xdr:colOff>289560</xdr:colOff>
      <xdr:row>9</xdr:row>
      <xdr:rowOff>60960</xdr:rowOff>
    </xdr:to>
    <xdr:pic>
      <xdr:nvPicPr>
        <xdr:cNvPr id="34" name="Picture 33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2FDC86D-9977-9F7C-23B3-4C5A7AE5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1681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434340</xdr:rowOff>
    </xdr:from>
    <xdr:to>
      <xdr:col>12</xdr:col>
      <xdr:colOff>289560</xdr:colOff>
      <xdr:row>9</xdr:row>
      <xdr:rowOff>723900</xdr:rowOff>
    </xdr:to>
    <xdr:pic>
      <xdr:nvPicPr>
        <xdr:cNvPr id="35" name="Picture 34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E370128-1D70-9D0C-50FE-58D578785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8310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914400</xdr:rowOff>
    </xdr:from>
    <xdr:to>
      <xdr:col>12</xdr:col>
      <xdr:colOff>289560</xdr:colOff>
      <xdr:row>10</xdr:row>
      <xdr:rowOff>106680</xdr:rowOff>
    </xdr:to>
    <xdr:pic>
      <xdr:nvPicPr>
        <xdr:cNvPr id="36" name="Picture 35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45A3BFC3-66BD-9C00-27C5-E91A74171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3111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480060</xdr:rowOff>
    </xdr:from>
    <xdr:to>
      <xdr:col>12</xdr:col>
      <xdr:colOff>289560</xdr:colOff>
      <xdr:row>12</xdr:row>
      <xdr:rowOff>38100</xdr:rowOff>
    </xdr:to>
    <xdr:pic>
      <xdr:nvPicPr>
        <xdr:cNvPr id="37" name="Picture 36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9271691-F8F7-03CA-5384-A3F04EA2D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5227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45720</xdr:rowOff>
    </xdr:from>
    <xdr:to>
      <xdr:col>12</xdr:col>
      <xdr:colOff>289560</xdr:colOff>
      <xdr:row>13</xdr:row>
      <xdr:rowOff>335280</xdr:rowOff>
    </xdr:to>
    <xdr:pic>
      <xdr:nvPicPr>
        <xdr:cNvPr id="38" name="Picture 37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3D78289-7F3F-AE05-09BF-FFBAE1A3B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1856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891540</xdr:rowOff>
    </xdr:from>
    <xdr:to>
      <xdr:col>12</xdr:col>
      <xdr:colOff>289560</xdr:colOff>
      <xdr:row>14</xdr:row>
      <xdr:rowOff>266700</xdr:rowOff>
    </xdr:to>
    <xdr:pic>
      <xdr:nvPicPr>
        <xdr:cNvPr id="39" name="Picture 38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8B6859F3-A608-C175-B472-7FFB10EDB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0314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457200</xdr:rowOff>
    </xdr:from>
    <xdr:to>
      <xdr:col>12</xdr:col>
      <xdr:colOff>289560</xdr:colOff>
      <xdr:row>15</xdr:row>
      <xdr:rowOff>198120</xdr:rowOff>
    </xdr:to>
    <xdr:pic>
      <xdr:nvPicPr>
        <xdr:cNvPr id="40" name="Picture 39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A60C989-A4CC-4F09-F0B0-1E29F026E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5115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388620</xdr:rowOff>
    </xdr:from>
    <xdr:to>
      <xdr:col>12</xdr:col>
      <xdr:colOff>289560</xdr:colOff>
      <xdr:row>16</xdr:row>
      <xdr:rowOff>678180</xdr:rowOff>
    </xdr:to>
    <xdr:pic>
      <xdr:nvPicPr>
        <xdr:cNvPr id="41" name="Picture 40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001E6F44-E90A-3F7E-27BA-7AC9BCFD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5402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320040</xdr:rowOff>
    </xdr:from>
    <xdr:to>
      <xdr:col>12</xdr:col>
      <xdr:colOff>289560</xdr:colOff>
      <xdr:row>18</xdr:row>
      <xdr:rowOff>60960</xdr:rowOff>
    </xdr:to>
    <xdr:pic>
      <xdr:nvPicPr>
        <xdr:cNvPr id="42" name="Picture 41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E5AB5C22-B5E0-56BC-9746-714840324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203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434340</xdr:rowOff>
    </xdr:from>
    <xdr:to>
      <xdr:col>12</xdr:col>
      <xdr:colOff>289560</xdr:colOff>
      <xdr:row>18</xdr:row>
      <xdr:rowOff>723900</xdr:rowOff>
    </xdr:to>
    <xdr:pic>
      <xdr:nvPicPr>
        <xdr:cNvPr id="43" name="Picture 42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86734CA-70CB-D11B-1EE0-ECC8945B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866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548640</xdr:rowOff>
    </xdr:from>
    <xdr:to>
      <xdr:col>12</xdr:col>
      <xdr:colOff>289560</xdr:colOff>
      <xdr:row>20</xdr:row>
      <xdr:rowOff>106680</xdr:rowOff>
    </xdr:to>
    <xdr:pic>
      <xdr:nvPicPr>
        <xdr:cNvPr id="44" name="Picture 43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3B5F7AC-ACAA-CB20-2D89-73ACFC98E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7119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480060</xdr:rowOff>
    </xdr:from>
    <xdr:to>
      <xdr:col>12</xdr:col>
      <xdr:colOff>289560</xdr:colOff>
      <xdr:row>21</xdr:row>
      <xdr:rowOff>38100</xdr:rowOff>
    </xdr:to>
    <xdr:pic>
      <xdr:nvPicPr>
        <xdr:cNvPr id="45" name="Picture 44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01FB21C-3E6F-36D6-0846-263753345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3748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594360</xdr:rowOff>
    </xdr:from>
    <xdr:to>
      <xdr:col>12</xdr:col>
      <xdr:colOff>289560</xdr:colOff>
      <xdr:row>22</xdr:row>
      <xdr:rowOff>152400</xdr:rowOff>
    </xdr:to>
    <xdr:pic>
      <xdr:nvPicPr>
        <xdr:cNvPr id="46" name="Picture 45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E3F223E-C6CD-DC36-C8EC-DD7EB15A3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220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160020</xdr:rowOff>
    </xdr:from>
    <xdr:to>
      <xdr:col>12</xdr:col>
      <xdr:colOff>289560</xdr:colOff>
      <xdr:row>23</xdr:row>
      <xdr:rowOff>449580</xdr:rowOff>
    </xdr:to>
    <xdr:pic>
      <xdr:nvPicPr>
        <xdr:cNvPr id="47" name="Picture 46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C737D9BC-A623-1268-7386-CBDD573FE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0665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91440</xdr:rowOff>
    </xdr:from>
    <xdr:to>
      <xdr:col>12</xdr:col>
      <xdr:colOff>289560</xdr:colOff>
      <xdr:row>26</xdr:row>
      <xdr:rowOff>15240</xdr:rowOff>
    </xdr:to>
    <xdr:pic>
      <xdr:nvPicPr>
        <xdr:cNvPr id="48" name="Picture 47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BFB716FB-AEF3-F90B-F167-7DD28EF66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9123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205740</xdr:rowOff>
    </xdr:from>
    <xdr:to>
      <xdr:col>12</xdr:col>
      <xdr:colOff>289560</xdr:colOff>
      <xdr:row>28</xdr:row>
      <xdr:rowOff>129540</xdr:rowOff>
    </xdr:to>
    <xdr:pic>
      <xdr:nvPicPr>
        <xdr:cNvPr id="49" name="Picture 48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CDF258-A6A8-5CBB-558D-AE52D606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7581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289560</xdr:colOff>
      <xdr:row>24</xdr:row>
      <xdr:rowOff>289560</xdr:rowOff>
    </xdr:to>
    <xdr:pic>
      <xdr:nvPicPr>
        <xdr:cNvPr id="50" name="Picture 49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5BCDAEBF-5992-7B5F-DA61-26B2CB9B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4551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289560</xdr:colOff>
      <xdr:row>26</xdr:row>
      <xdr:rowOff>289560</xdr:rowOff>
    </xdr:to>
    <xdr:pic>
      <xdr:nvPicPr>
        <xdr:cNvPr id="51" name="Picture 50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5CB2371-B34A-84B1-F2C1-29A8DB00A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1866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289560</xdr:colOff>
      <xdr:row>28</xdr:row>
      <xdr:rowOff>289560</xdr:rowOff>
    </xdr:to>
    <xdr:pic>
      <xdr:nvPicPr>
        <xdr:cNvPr id="52" name="Picture 51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2D085CD-B346-B04F-D4E4-E46CA0BF9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918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289560</xdr:colOff>
      <xdr:row>30</xdr:row>
      <xdr:rowOff>289560</xdr:rowOff>
    </xdr:to>
    <xdr:pic>
      <xdr:nvPicPr>
        <xdr:cNvPr id="53" name="Picture 52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B6AF220C-3602-6E6F-CB56-731877FE3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649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13</xdr:col>
      <xdr:colOff>289560</xdr:colOff>
      <xdr:row>1</xdr:row>
      <xdr:rowOff>289560</xdr:rowOff>
    </xdr:to>
    <xdr:pic>
      <xdr:nvPicPr>
        <xdr:cNvPr id="2" name="Immagin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68722BB-3667-9B42-092B-8B6A18B5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28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114300</xdr:rowOff>
    </xdr:from>
    <xdr:to>
      <xdr:col>13</xdr:col>
      <xdr:colOff>289560</xdr:colOff>
      <xdr:row>2</xdr:row>
      <xdr:rowOff>403860</xdr:rowOff>
    </xdr:to>
    <xdr:pic>
      <xdr:nvPicPr>
        <xdr:cNvPr id="3" name="Immagine 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0A4AB00-0B9A-9BEB-4988-ED89CD03F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34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228600</xdr:rowOff>
    </xdr:from>
    <xdr:to>
      <xdr:col>13</xdr:col>
      <xdr:colOff>289560</xdr:colOff>
      <xdr:row>3</xdr:row>
      <xdr:rowOff>518160</xdr:rowOff>
    </xdr:to>
    <xdr:pic>
      <xdr:nvPicPr>
        <xdr:cNvPr id="4" name="Immagine 3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F39AB5B-1A12-FFE9-DF94-C04EE545A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24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289560</xdr:colOff>
      <xdr:row>4</xdr:row>
      <xdr:rowOff>289560</xdr:rowOff>
    </xdr:to>
    <xdr:pic>
      <xdr:nvPicPr>
        <xdr:cNvPr id="5" name="Immagine 4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B8439FD-F4F0-32DE-92A4-6B7DE39E2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174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289560</xdr:colOff>
      <xdr:row>6</xdr:row>
      <xdr:rowOff>289560</xdr:rowOff>
    </xdr:to>
    <xdr:pic>
      <xdr:nvPicPr>
        <xdr:cNvPr id="6" name="Immagine 5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5A408D59-45FA-4049-4C75-59782A267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695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114300</xdr:rowOff>
    </xdr:from>
    <xdr:to>
      <xdr:col>13</xdr:col>
      <xdr:colOff>289560</xdr:colOff>
      <xdr:row>7</xdr:row>
      <xdr:rowOff>403860</xdr:rowOff>
    </xdr:to>
    <xdr:pic>
      <xdr:nvPicPr>
        <xdr:cNvPr id="7" name="Immagine 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80F8EF6-4386-19B8-D197-5EF2D86DF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662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228600</xdr:rowOff>
    </xdr:from>
    <xdr:to>
      <xdr:col>13</xdr:col>
      <xdr:colOff>289560</xdr:colOff>
      <xdr:row>8</xdr:row>
      <xdr:rowOff>518160</xdr:rowOff>
    </xdr:to>
    <xdr:pic>
      <xdr:nvPicPr>
        <xdr:cNvPr id="8" name="Immagine 7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A08B200-AFFC-5694-4AA3-5E645074C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0368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342900</xdr:rowOff>
    </xdr:from>
    <xdr:to>
      <xdr:col>13</xdr:col>
      <xdr:colOff>289560</xdr:colOff>
      <xdr:row>9</xdr:row>
      <xdr:rowOff>632460</xdr:rowOff>
    </xdr:to>
    <xdr:pic>
      <xdr:nvPicPr>
        <xdr:cNvPr id="9" name="Immagine 8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E582F75-C9CA-B606-F183-D919152A9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902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457200</xdr:rowOff>
    </xdr:from>
    <xdr:to>
      <xdr:col>13</xdr:col>
      <xdr:colOff>289560</xdr:colOff>
      <xdr:row>10</xdr:row>
      <xdr:rowOff>746760</xdr:rowOff>
    </xdr:to>
    <xdr:pic>
      <xdr:nvPicPr>
        <xdr:cNvPr id="10" name="Immagine 9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DCB6C38-4BAC-2193-40D8-DE0C24235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743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15240</xdr:rowOff>
    </xdr:from>
    <xdr:to>
      <xdr:col>13</xdr:col>
      <xdr:colOff>289560</xdr:colOff>
      <xdr:row>12</xdr:row>
      <xdr:rowOff>304800</xdr:rowOff>
    </xdr:to>
    <xdr:pic>
      <xdr:nvPicPr>
        <xdr:cNvPr id="11" name="Immagine 10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30E55A1-F49C-D641-EF7C-4D9EAB67A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800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129540</xdr:rowOff>
    </xdr:from>
    <xdr:to>
      <xdr:col>13</xdr:col>
      <xdr:colOff>289560</xdr:colOff>
      <xdr:row>13</xdr:row>
      <xdr:rowOff>419100</xdr:rowOff>
    </xdr:to>
    <xdr:pic>
      <xdr:nvPicPr>
        <xdr:cNvPr id="12" name="Immagine 11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8DFD3D8-D67A-7791-AD27-691ABBE76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450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60960</xdr:rowOff>
    </xdr:from>
    <xdr:to>
      <xdr:col>13</xdr:col>
      <xdr:colOff>289560</xdr:colOff>
      <xdr:row>14</xdr:row>
      <xdr:rowOff>350520</xdr:rowOff>
    </xdr:to>
    <xdr:pic>
      <xdr:nvPicPr>
        <xdr:cNvPr id="13" name="Immagine 12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78012928-9106-1146-7B49-CD573608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1211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358140</xdr:rowOff>
    </xdr:from>
    <xdr:to>
      <xdr:col>13</xdr:col>
      <xdr:colOff>289560</xdr:colOff>
      <xdr:row>16</xdr:row>
      <xdr:rowOff>251460</xdr:rowOff>
    </xdr:to>
    <xdr:pic>
      <xdr:nvPicPr>
        <xdr:cNvPr id="14" name="Immagine 13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9213B20-1A7A-06EB-FE2E-6357C2BFE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74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632460</xdr:rowOff>
    </xdr:from>
    <xdr:to>
      <xdr:col>13</xdr:col>
      <xdr:colOff>289560</xdr:colOff>
      <xdr:row>17</xdr:row>
      <xdr:rowOff>182880</xdr:rowOff>
    </xdr:to>
    <xdr:pic>
      <xdr:nvPicPr>
        <xdr:cNvPr id="15" name="Immagine 14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0C808E-A566-E440-12BC-B7CA0C5BF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451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403860</xdr:rowOff>
    </xdr:from>
    <xdr:to>
      <xdr:col>13</xdr:col>
      <xdr:colOff>289560</xdr:colOff>
      <xdr:row>17</xdr:row>
      <xdr:rowOff>693420</xdr:rowOff>
    </xdr:to>
    <xdr:pic>
      <xdr:nvPicPr>
        <xdr:cNvPr id="16" name="Immagine 15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1E5DE91-0B2A-A028-684E-8972BB659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556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518160</xdr:rowOff>
    </xdr:from>
    <xdr:to>
      <xdr:col>13</xdr:col>
      <xdr:colOff>289560</xdr:colOff>
      <xdr:row>19</xdr:row>
      <xdr:rowOff>68580</xdr:rowOff>
    </xdr:to>
    <xdr:pic>
      <xdr:nvPicPr>
        <xdr:cNvPr id="17" name="Immagine 16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DCD69016-333F-9E5A-B27F-50F80F59B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09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632460</xdr:rowOff>
    </xdr:from>
    <xdr:to>
      <xdr:col>13</xdr:col>
      <xdr:colOff>289560</xdr:colOff>
      <xdr:row>20</xdr:row>
      <xdr:rowOff>182880</xdr:rowOff>
    </xdr:to>
    <xdr:pic>
      <xdr:nvPicPr>
        <xdr:cNvPr id="18" name="Immagine 17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9D5609E-BBB0-360C-4452-BB38094FD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625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7620</xdr:rowOff>
    </xdr:from>
    <xdr:to>
      <xdr:col>13</xdr:col>
      <xdr:colOff>289560</xdr:colOff>
      <xdr:row>21</xdr:row>
      <xdr:rowOff>297180</xdr:rowOff>
    </xdr:to>
    <xdr:pic>
      <xdr:nvPicPr>
        <xdr:cNvPr id="19" name="Immagine 18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C650CE2E-8259-4C61-F18F-0DE78E00F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114300</xdr:rowOff>
    </xdr:from>
    <xdr:to>
      <xdr:col>13</xdr:col>
      <xdr:colOff>289560</xdr:colOff>
      <xdr:row>23</xdr:row>
      <xdr:rowOff>403860</xdr:rowOff>
    </xdr:to>
    <xdr:pic>
      <xdr:nvPicPr>
        <xdr:cNvPr id="20" name="Immagine 19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0C567B7-435B-ACC7-5E59-9D0712A37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5694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411480</xdr:rowOff>
    </xdr:from>
    <xdr:to>
      <xdr:col>13</xdr:col>
      <xdr:colOff>289560</xdr:colOff>
      <xdr:row>25</xdr:row>
      <xdr:rowOff>144780</xdr:rowOff>
    </xdr:to>
    <xdr:pic>
      <xdr:nvPicPr>
        <xdr:cNvPr id="21" name="Immagine 20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A6F98AA-C0A1-D8F4-F842-FC38E7952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4228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342900</xdr:rowOff>
    </xdr:from>
    <xdr:to>
      <xdr:col>13</xdr:col>
      <xdr:colOff>289560</xdr:colOff>
      <xdr:row>26</xdr:row>
      <xdr:rowOff>259080</xdr:rowOff>
    </xdr:to>
    <xdr:pic>
      <xdr:nvPicPr>
        <xdr:cNvPr id="22" name="Immagine 21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B6D1A16-885F-45A6-D81B-3F474F50C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9105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289560</xdr:colOff>
      <xdr:row>23</xdr:row>
      <xdr:rowOff>289560</xdr:rowOff>
    </xdr:to>
    <xdr:pic>
      <xdr:nvPicPr>
        <xdr:cNvPr id="23" name="Immagine 22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5703216D-4D5B-F01A-F104-85D339AC1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551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289560</xdr:colOff>
      <xdr:row>25</xdr:row>
      <xdr:rowOff>289560</xdr:rowOff>
    </xdr:to>
    <xdr:pic>
      <xdr:nvPicPr>
        <xdr:cNvPr id="24" name="Immagine 23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26DD3458-ABBB-AE4D-B5E4-38E4DC041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5676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289560</xdr:colOff>
      <xdr:row>27</xdr:row>
      <xdr:rowOff>289560</xdr:rowOff>
    </xdr:to>
    <xdr:pic>
      <xdr:nvPicPr>
        <xdr:cNvPr id="25" name="Immagine 24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3FCCE83D-0109-88BE-77F6-5F0B77B4D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3144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289560</xdr:colOff>
      <xdr:row>29</xdr:row>
      <xdr:rowOff>289560</xdr:rowOff>
    </xdr:to>
    <xdr:pic>
      <xdr:nvPicPr>
        <xdr:cNvPr id="26" name="Immagine 25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311D1A-1772-D1D1-EE9A-34AB770B7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061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114300</xdr:rowOff>
    </xdr:from>
    <xdr:to>
      <xdr:col>13</xdr:col>
      <xdr:colOff>289560</xdr:colOff>
      <xdr:row>30</xdr:row>
      <xdr:rowOff>403860</xdr:rowOff>
    </xdr:to>
    <xdr:pic>
      <xdr:nvPicPr>
        <xdr:cNvPr id="27" name="Immagine 26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7F3EAEA0-70EC-1BF6-90B8-C653BCB9A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09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228600</xdr:rowOff>
    </xdr:from>
    <xdr:to>
      <xdr:col>13</xdr:col>
      <xdr:colOff>289560</xdr:colOff>
      <xdr:row>31</xdr:row>
      <xdr:rowOff>518160</xdr:rowOff>
    </xdr:to>
    <xdr:pic>
      <xdr:nvPicPr>
        <xdr:cNvPr id="28" name="Immagine 27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3494C-9CEB-E31B-D6B4-214A70448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1338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</xdr:row>
      <xdr:rowOff>342900</xdr:rowOff>
    </xdr:from>
    <xdr:to>
      <xdr:col>13</xdr:col>
      <xdr:colOff>289560</xdr:colOff>
      <xdr:row>32</xdr:row>
      <xdr:rowOff>632460</xdr:rowOff>
    </xdr:to>
    <xdr:pic>
      <xdr:nvPicPr>
        <xdr:cNvPr id="29" name="Immagine 28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91363F98-77A9-C57A-51D8-DAEEEFA45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804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457200</xdr:rowOff>
    </xdr:from>
    <xdr:to>
      <xdr:col>13</xdr:col>
      <xdr:colOff>289560</xdr:colOff>
      <xdr:row>34</xdr:row>
      <xdr:rowOff>7620</xdr:rowOff>
    </xdr:to>
    <xdr:pic>
      <xdr:nvPicPr>
        <xdr:cNvPr id="30" name="Immagine 29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DDDA808-414A-DEE8-1FF7-592999E7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6578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</xdr:row>
      <xdr:rowOff>571500</xdr:rowOff>
    </xdr:from>
    <xdr:to>
      <xdr:col>13</xdr:col>
      <xdr:colOff>289560</xdr:colOff>
      <xdr:row>35</xdr:row>
      <xdr:rowOff>121920</xdr:rowOff>
    </xdr:to>
    <xdr:pic>
      <xdr:nvPicPr>
        <xdr:cNvPr id="31" name="Immagine 30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4027735-6AB9-02C4-F523-E8FBF9266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5112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12</xdr:row>
      <xdr:rowOff>0</xdr:rowOff>
    </xdr:from>
    <xdr:to>
      <xdr:col>17</xdr:col>
      <xdr:colOff>289560</xdr:colOff>
      <xdr:row>13</xdr:row>
      <xdr:rowOff>99060</xdr:rowOff>
    </xdr:to>
    <xdr:pic>
      <xdr:nvPicPr>
        <xdr:cNvPr id="66" name="Immagine 65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1E8048-77B2-7BEF-D224-4C1EB08A7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373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</xdr:row>
      <xdr:rowOff>114300</xdr:rowOff>
    </xdr:from>
    <xdr:to>
      <xdr:col>17</xdr:col>
      <xdr:colOff>289560</xdr:colOff>
      <xdr:row>5</xdr:row>
      <xdr:rowOff>22860</xdr:rowOff>
    </xdr:to>
    <xdr:pic>
      <xdr:nvPicPr>
        <xdr:cNvPr id="67" name="Immagine 66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714BC2DC-D140-E28B-44F6-7AF60F51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678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</xdr:row>
      <xdr:rowOff>38100</xdr:rowOff>
    </xdr:from>
    <xdr:to>
      <xdr:col>17</xdr:col>
      <xdr:colOff>289560</xdr:colOff>
      <xdr:row>6</xdr:row>
      <xdr:rowOff>137160</xdr:rowOff>
    </xdr:to>
    <xdr:pic>
      <xdr:nvPicPr>
        <xdr:cNvPr id="68" name="Immagine 67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AB4B030C-79C5-DC57-E9F1-11DE6F107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982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</xdr:row>
      <xdr:rowOff>152400</xdr:rowOff>
    </xdr:from>
    <xdr:to>
      <xdr:col>17</xdr:col>
      <xdr:colOff>289560</xdr:colOff>
      <xdr:row>8</xdr:row>
      <xdr:rowOff>60960</xdr:rowOff>
    </xdr:to>
    <xdr:pic>
      <xdr:nvPicPr>
        <xdr:cNvPr id="69" name="Immagine 68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910F9D86-FF05-4871-79DA-E46FCB48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287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</xdr:row>
      <xdr:rowOff>76200</xdr:rowOff>
    </xdr:from>
    <xdr:to>
      <xdr:col>17</xdr:col>
      <xdr:colOff>289560</xdr:colOff>
      <xdr:row>9</xdr:row>
      <xdr:rowOff>175260</xdr:rowOff>
    </xdr:to>
    <xdr:pic>
      <xdr:nvPicPr>
        <xdr:cNvPr id="70" name="Immagine 69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F82A533-F69B-8C0D-3127-61B3DF69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592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289560</xdr:colOff>
      <xdr:row>11</xdr:row>
      <xdr:rowOff>99060</xdr:rowOff>
    </xdr:to>
    <xdr:pic>
      <xdr:nvPicPr>
        <xdr:cNvPr id="71" name="Immagine 7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67338CC-B678-75F6-3A40-68478FF23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897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</xdr:row>
      <xdr:rowOff>114300</xdr:rowOff>
    </xdr:from>
    <xdr:to>
      <xdr:col>17</xdr:col>
      <xdr:colOff>289560</xdr:colOff>
      <xdr:row>13</xdr:row>
      <xdr:rowOff>22860</xdr:rowOff>
    </xdr:to>
    <xdr:pic>
      <xdr:nvPicPr>
        <xdr:cNvPr id="72" name="Immagine 71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C4FB546-E75B-94F9-B176-77D20FBD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2202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</xdr:row>
      <xdr:rowOff>38100</xdr:rowOff>
    </xdr:from>
    <xdr:to>
      <xdr:col>17</xdr:col>
      <xdr:colOff>289560</xdr:colOff>
      <xdr:row>13</xdr:row>
      <xdr:rowOff>327660</xdr:rowOff>
    </xdr:to>
    <xdr:pic>
      <xdr:nvPicPr>
        <xdr:cNvPr id="73" name="Immagine 72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33B5CDD-44DA-DE9A-6D5E-7AF938EE6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2506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</xdr:row>
      <xdr:rowOff>342900</xdr:rowOff>
    </xdr:from>
    <xdr:to>
      <xdr:col>17</xdr:col>
      <xdr:colOff>289560</xdr:colOff>
      <xdr:row>15</xdr:row>
      <xdr:rowOff>68580</xdr:rowOff>
    </xdr:to>
    <xdr:pic>
      <xdr:nvPicPr>
        <xdr:cNvPr id="74" name="Immagine 73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EE6EE2-BCBD-C64B-498D-E773A689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2811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15</xdr:row>
      <xdr:rowOff>83820</xdr:rowOff>
    </xdr:from>
    <xdr:to>
      <xdr:col>17</xdr:col>
      <xdr:colOff>289560</xdr:colOff>
      <xdr:row>16</xdr:row>
      <xdr:rowOff>182880</xdr:rowOff>
    </xdr:to>
    <xdr:pic>
      <xdr:nvPicPr>
        <xdr:cNvPr id="75" name="Immagine 74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FD2D652-24C4-4BDD-C93A-8394E5BFE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3116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198120</xdr:rowOff>
    </xdr:from>
    <xdr:to>
      <xdr:col>17</xdr:col>
      <xdr:colOff>289560</xdr:colOff>
      <xdr:row>17</xdr:row>
      <xdr:rowOff>114300</xdr:rowOff>
    </xdr:to>
    <xdr:pic>
      <xdr:nvPicPr>
        <xdr:cNvPr id="76" name="Immagine 75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0E11258-322F-DF2C-8624-556BD104D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3421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17</xdr:row>
      <xdr:rowOff>129540</xdr:rowOff>
    </xdr:from>
    <xdr:to>
      <xdr:col>17</xdr:col>
      <xdr:colOff>289560</xdr:colOff>
      <xdr:row>18</xdr:row>
      <xdr:rowOff>45720</xdr:rowOff>
    </xdr:to>
    <xdr:pic>
      <xdr:nvPicPr>
        <xdr:cNvPr id="77" name="Immagine 76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ECA948DF-FE5A-DE53-F685-9525433FA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3726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18</xdr:row>
      <xdr:rowOff>243840</xdr:rowOff>
    </xdr:from>
    <xdr:to>
      <xdr:col>17</xdr:col>
      <xdr:colOff>289560</xdr:colOff>
      <xdr:row>19</xdr:row>
      <xdr:rowOff>160020</xdr:rowOff>
    </xdr:to>
    <xdr:pic>
      <xdr:nvPicPr>
        <xdr:cNvPr id="78" name="Immagine 77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09912E1-C4B4-0117-ED49-83CC7492F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42138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19</xdr:row>
      <xdr:rowOff>175260</xdr:rowOff>
    </xdr:from>
    <xdr:to>
      <xdr:col>17</xdr:col>
      <xdr:colOff>289560</xdr:colOff>
      <xdr:row>20</xdr:row>
      <xdr:rowOff>91440</xdr:rowOff>
    </xdr:to>
    <xdr:pic>
      <xdr:nvPicPr>
        <xdr:cNvPr id="79" name="Immagine 78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4ED9371-E7A1-9F91-3FFA-342897648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45186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20</xdr:row>
      <xdr:rowOff>106680</xdr:rowOff>
    </xdr:from>
    <xdr:to>
      <xdr:col>17</xdr:col>
      <xdr:colOff>289560</xdr:colOff>
      <xdr:row>22</xdr:row>
      <xdr:rowOff>15240</xdr:rowOff>
    </xdr:to>
    <xdr:pic>
      <xdr:nvPicPr>
        <xdr:cNvPr id="80" name="Immagine 79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E9936C51-C207-8F07-2FC0-70AC8283A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48234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22860</xdr:rowOff>
    </xdr:from>
    <xdr:to>
      <xdr:col>17</xdr:col>
      <xdr:colOff>289560</xdr:colOff>
      <xdr:row>24</xdr:row>
      <xdr:rowOff>121920</xdr:rowOff>
    </xdr:to>
    <xdr:pic>
      <xdr:nvPicPr>
        <xdr:cNvPr id="81" name="Immagine 80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E4C6A41-4194-F622-B51F-C0A64B92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53111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25</xdr:row>
      <xdr:rowOff>129540</xdr:rowOff>
    </xdr:from>
    <xdr:to>
      <xdr:col>17</xdr:col>
      <xdr:colOff>289560</xdr:colOff>
      <xdr:row>27</xdr:row>
      <xdr:rowOff>38100</xdr:rowOff>
    </xdr:to>
    <xdr:pic>
      <xdr:nvPicPr>
        <xdr:cNvPr id="82" name="Immagine 81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63CA2F8-FAE6-6A95-629D-1212296C9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57988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28</xdr:row>
      <xdr:rowOff>45720</xdr:rowOff>
    </xdr:from>
    <xdr:to>
      <xdr:col>17</xdr:col>
      <xdr:colOff>289560</xdr:colOff>
      <xdr:row>29</xdr:row>
      <xdr:rowOff>144780</xdr:rowOff>
    </xdr:to>
    <xdr:pic>
      <xdr:nvPicPr>
        <xdr:cNvPr id="83" name="Immagine 82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7BCD52-19C8-7F60-396C-4DDCED044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6286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30</xdr:row>
      <xdr:rowOff>152400</xdr:rowOff>
    </xdr:from>
    <xdr:to>
      <xdr:col>17</xdr:col>
      <xdr:colOff>289560</xdr:colOff>
      <xdr:row>32</xdr:row>
      <xdr:rowOff>60960</xdr:rowOff>
    </xdr:to>
    <xdr:pic>
      <xdr:nvPicPr>
        <xdr:cNvPr id="84" name="Immagine 83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9B274CA-8F93-8D51-BB2E-04859CD82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6774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32</xdr:row>
      <xdr:rowOff>76200</xdr:rowOff>
    </xdr:from>
    <xdr:to>
      <xdr:col>17</xdr:col>
      <xdr:colOff>289560</xdr:colOff>
      <xdr:row>33</xdr:row>
      <xdr:rowOff>175260</xdr:rowOff>
    </xdr:to>
    <xdr:pic>
      <xdr:nvPicPr>
        <xdr:cNvPr id="85" name="Immagine 84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D4D2F29-8ACF-5F6D-1F69-8D3D8BDFE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7078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289560</xdr:colOff>
      <xdr:row>35</xdr:row>
      <xdr:rowOff>99060</xdr:rowOff>
    </xdr:to>
    <xdr:pic>
      <xdr:nvPicPr>
        <xdr:cNvPr id="86" name="Immagine 85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6E4D749F-C176-4420-7D05-98262594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7383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35</xdr:row>
      <xdr:rowOff>114300</xdr:rowOff>
    </xdr:from>
    <xdr:to>
      <xdr:col>17</xdr:col>
      <xdr:colOff>289560</xdr:colOff>
      <xdr:row>37</xdr:row>
      <xdr:rowOff>22860</xdr:rowOff>
    </xdr:to>
    <xdr:pic>
      <xdr:nvPicPr>
        <xdr:cNvPr id="87" name="Immagine 86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7D7675E-50EC-1408-D6B1-A5F9A0C3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7688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37</xdr:row>
      <xdr:rowOff>38100</xdr:rowOff>
    </xdr:from>
    <xdr:to>
      <xdr:col>17</xdr:col>
      <xdr:colOff>289560</xdr:colOff>
      <xdr:row>38</xdr:row>
      <xdr:rowOff>137160</xdr:rowOff>
    </xdr:to>
    <xdr:pic>
      <xdr:nvPicPr>
        <xdr:cNvPr id="88" name="Immagine 87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FF2572D-67F3-EFC4-6BB5-A859960EB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7993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38</xdr:row>
      <xdr:rowOff>152400</xdr:rowOff>
    </xdr:from>
    <xdr:to>
      <xdr:col>17</xdr:col>
      <xdr:colOff>289560</xdr:colOff>
      <xdr:row>40</xdr:row>
      <xdr:rowOff>60960</xdr:rowOff>
    </xdr:to>
    <xdr:pic>
      <xdr:nvPicPr>
        <xdr:cNvPr id="89" name="Immagine 88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BC312E50-47CA-28FC-7DB8-801509EA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8298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40</xdr:row>
      <xdr:rowOff>76200</xdr:rowOff>
    </xdr:from>
    <xdr:to>
      <xdr:col>17</xdr:col>
      <xdr:colOff>289560</xdr:colOff>
      <xdr:row>41</xdr:row>
      <xdr:rowOff>175260</xdr:rowOff>
    </xdr:to>
    <xdr:pic>
      <xdr:nvPicPr>
        <xdr:cNvPr id="90" name="Immagine 89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C52D68F-D0F6-230F-5398-235DB36D0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8602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289560</xdr:colOff>
      <xdr:row>43</xdr:row>
      <xdr:rowOff>99060</xdr:rowOff>
    </xdr:to>
    <xdr:pic>
      <xdr:nvPicPr>
        <xdr:cNvPr id="91" name="Immagine 90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B3156559-DB10-CC93-F83B-3C21BA37D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8907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43</xdr:row>
      <xdr:rowOff>114300</xdr:rowOff>
    </xdr:from>
    <xdr:to>
      <xdr:col>17</xdr:col>
      <xdr:colOff>289560</xdr:colOff>
      <xdr:row>45</xdr:row>
      <xdr:rowOff>22860</xdr:rowOff>
    </xdr:to>
    <xdr:pic>
      <xdr:nvPicPr>
        <xdr:cNvPr id="92" name="Immagine 91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A996185-4885-339C-3DFE-5AFD4180D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9212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45</xdr:row>
      <xdr:rowOff>38100</xdr:rowOff>
    </xdr:from>
    <xdr:to>
      <xdr:col>17</xdr:col>
      <xdr:colOff>289560</xdr:colOff>
      <xdr:row>46</xdr:row>
      <xdr:rowOff>137160</xdr:rowOff>
    </xdr:to>
    <xdr:pic>
      <xdr:nvPicPr>
        <xdr:cNvPr id="93" name="Immagine 92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6869F25-C6E6-44FE-FB8C-6826E3628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9517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46</xdr:row>
      <xdr:rowOff>152400</xdr:rowOff>
    </xdr:from>
    <xdr:to>
      <xdr:col>17</xdr:col>
      <xdr:colOff>289560</xdr:colOff>
      <xdr:row>47</xdr:row>
      <xdr:rowOff>45720</xdr:rowOff>
    </xdr:to>
    <xdr:pic>
      <xdr:nvPicPr>
        <xdr:cNvPr id="94" name="Immagine 93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F14226F-8451-DE7C-3DE1-C6E34C94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9822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47</xdr:row>
      <xdr:rowOff>60960</xdr:rowOff>
    </xdr:from>
    <xdr:to>
      <xdr:col>17</xdr:col>
      <xdr:colOff>289560</xdr:colOff>
      <xdr:row>48</xdr:row>
      <xdr:rowOff>160020</xdr:rowOff>
    </xdr:to>
    <xdr:pic>
      <xdr:nvPicPr>
        <xdr:cNvPr id="95" name="Immagine 94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30F7A3F3-72B7-28A5-D5B2-664FD14E7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0126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48</xdr:row>
      <xdr:rowOff>175260</xdr:rowOff>
    </xdr:from>
    <xdr:to>
      <xdr:col>17</xdr:col>
      <xdr:colOff>289560</xdr:colOff>
      <xdr:row>50</xdr:row>
      <xdr:rowOff>83820</xdr:rowOff>
    </xdr:to>
    <xdr:pic>
      <xdr:nvPicPr>
        <xdr:cNvPr id="96" name="Immagine 95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50EEF92-E550-9179-A9A8-47F9A212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0431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50</xdr:row>
      <xdr:rowOff>99060</xdr:rowOff>
    </xdr:from>
    <xdr:to>
      <xdr:col>17</xdr:col>
      <xdr:colOff>289560</xdr:colOff>
      <xdr:row>52</xdr:row>
      <xdr:rowOff>7620</xdr:rowOff>
    </xdr:to>
    <xdr:pic>
      <xdr:nvPicPr>
        <xdr:cNvPr id="97" name="Immagine 96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B504446B-DBBE-5140-51A3-52B92C8B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0736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52</xdr:row>
      <xdr:rowOff>22860</xdr:rowOff>
    </xdr:from>
    <xdr:to>
      <xdr:col>17</xdr:col>
      <xdr:colOff>289560</xdr:colOff>
      <xdr:row>53</xdr:row>
      <xdr:rowOff>121920</xdr:rowOff>
    </xdr:to>
    <xdr:pic>
      <xdr:nvPicPr>
        <xdr:cNvPr id="98" name="Immagine 97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333A6598-BE5A-7492-7636-D4D4390F3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1041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53</xdr:row>
      <xdr:rowOff>137160</xdr:rowOff>
    </xdr:from>
    <xdr:to>
      <xdr:col>17</xdr:col>
      <xdr:colOff>289560</xdr:colOff>
      <xdr:row>54</xdr:row>
      <xdr:rowOff>236220</xdr:rowOff>
    </xdr:to>
    <xdr:pic>
      <xdr:nvPicPr>
        <xdr:cNvPr id="99" name="Immagine 98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3F286EA-42C8-8E2F-F5CE-D812813F2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1346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54</xdr:row>
      <xdr:rowOff>251460</xdr:rowOff>
    </xdr:from>
    <xdr:to>
      <xdr:col>17</xdr:col>
      <xdr:colOff>289560</xdr:colOff>
      <xdr:row>56</xdr:row>
      <xdr:rowOff>83820</xdr:rowOff>
    </xdr:to>
    <xdr:pic>
      <xdr:nvPicPr>
        <xdr:cNvPr id="100" name="Immagine 99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0181B68-82CC-4454-8730-0765B70C1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1650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56</xdr:row>
      <xdr:rowOff>99060</xdr:rowOff>
    </xdr:from>
    <xdr:to>
      <xdr:col>17</xdr:col>
      <xdr:colOff>289560</xdr:colOff>
      <xdr:row>57</xdr:row>
      <xdr:rowOff>198120</xdr:rowOff>
    </xdr:to>
    <xdr:pic>
      <xdr:nvPicPr>
        <xdr:cNvPr id="101" name="Immagine 100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F2B67FC2-07AF-BF27-849B-0CA35EA7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1955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57</xdr:row>
      <xdr:rowOff>213360</xdr:rowOff>
    </xdr:from>
    <xdr:to>
      <xdr:col>17</xdr:col>
      <xdr:colOff>289560</xdr:colOff>
      <xdr:row>59</xdr:row>
      <xdr:rowOff>45720</xdr:rowOff>
    </xdr:to>
    <xdr:pic>
      <xdr:nvPicPr>
        <xdr:cNvPr id="102" name="Immagine 101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8ADEB300-4520-CF6C-F065-E25176D7D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2260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59</xdr:row>
      <xdr:rowOff>60960</xdr:rowOff>
    </xdr:from>
    <xdr:to>
      <xdr:col>17</xdr:col>
      <xdr:colOff>289560</xdr:colOff>
      <xdr:row>60</xdr:row>
      <xdr:rowOff>160020</xdr:rowOff>
    </xdr:to>
    <xdr:pic>
      <xdr:nvPicPr>
        <xdr:cNvPr id="103" name="Immagine 102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32AAC77-AF2B-E59D-1710-4DD88072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2565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60</xdr:row>
      <xdr:rowOff>175260</xdr:rowOff>
    </xdr:from>
    <xdr:to>
      <xdr:col>17</xdr:col>
      <xdr:colOff>289560</xdr:colOff>
      <xdr:row>62</xdr:row>
      <xdr:rowOff>7620</xdr:rowOff>
    </xdr:to>
    <xdr:pic>
      <xdr:nvPicPr>
        <xdr:cNvPr id="104" name="Immagine 103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3AEC948F-6606-8E47-69BB-2701DB8C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2870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62</xdr:row>
      <xdr:rowOff>22860</xdr:rowOff>
    </xdr:from>
    <xdr:to>
      <xdr:col>17</xdr:col>
      <xdr:colOff>289560</xdr:colOff>
      <xdr:row>63</xdr:row>
      <xdr:rowOff>45720</xdr:rowOff>
    </xdr:to>
    <xdr:pic>
      <xdr:nvPicPr>
        <xdr:cNvPr id="105" name="Immagine 104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306B7229-9094-00F0-94C6-29AD27D63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3174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63</xdr:row>
      <xdr:rowOff>60960</xdr:rowOff>
    </xdr:from>
    <xdr:to>
      <xdr:col>17</xdr:col>
      <xdr:colOff>289560</xdr:colOff>
      <xdr:row>64</xdr:row>
      <xdr:rowOff>160020</xdr:rowOff>
    </xdr:to>
    <xdr:pic>
      <xdr:nvPicPr>
        <xdr:cNvPr id="106" name="Immagine 105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84E81BFA-498D-AADB-7005-76CDE299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3479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64</xdr:row>
      <xdr:rowOff>175260</xdr:rowOff>
    </xdr:from>
    <xdr:to>
      <xdr:col>17</xdr:col>
      <xdr:colOff>289560</xdr:colOff>
      <xdr:row>66</xdr:row>
      <xdr:rowOff>99060</xdr:rowOff>
    </xdr:to>
    <xdr:pic>
      <xdr:nvPicPr>
        <xdr:cNvPr id="107" name="Immagine 106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E6F48A2B-B544-D80F-998F-D2D771481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3784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66</xdr:row>
      <xdr:rowOff>114300</xdr:rowOff>
    </xdr:from>
    <xdr:to>
      <xdr:col>17</xdr:col>
      <xdr:colOff>289560</xdr:colOff>
      <xdr:row>68</xdr:row>
      <xdr:rowOff>38100</xdr:rowOff>
    </xdr:to>
    <xdr:pic>
      <xdr:nvPicPr>
        <xdr:cNvPr id="108" name="Immagine 107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08BE20E-1E89-4E3B-FDDF-6FD1E18C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4089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68</xdr:row>
      <xdr:rowOff>53340</xdr:rowOff>
    </xdr:from>
    <xdr:to>
      <xdr:col>17</xdr:col>
      <xdr:colOff>289560</xdr:colOff>
      <xdr:row>69</xdr:row>
      <xdr:rowOff>160020</xdr:rowOff>
    </xdr:to>
    <xdr:pic>
      <xdr:nvPicPr>
        <xdr:cNvPr id="109" name="Immagine 108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EBF44F21-8F97-BD5D-7975-19B3981D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4394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69</xdr:row>
      <xdr:rowOff>175260</xdr:rowOff>
    </xdr:from>
    <xdr:to>
      <xdr:col>17</xdr:col>
      <xdr:colOff>289560</xdr:colOff>
      <xdr:row>71</xdr:row>
      <xdr:rowOff>99060</xdr:rowOff>
    </xdr:to>
    <xdr:pic>
      <xdr:nvPicPr>
        <xdr:cNvPr id="110" name="Immagine 109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68E1749F-8692-C610-D5B2-37981AE18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4698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72</xdr:row>
      <xdr:rowOff>137160</xdr:rowOff>
    </xdr:from>
    <xdr:to>
      <xdr:col>17</xdr:col>
      <xdr:colOff>289560</xdr:colOff>
      <xdr:row>74</xdr:row>
      <xdr:rowOff>60960</xdr:rowOff>
    </xdr:to>
    <xdr:pic>
      <xdr:nvPicPr>
        <xdr:cNvPr id="111" name="Immagine 110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9900A40E-3547-422F-3061-CDB962B9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52095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74</xdr:row>
      <xdr:rowOff>76200</xdr:rowOff>
    </xdr:from>
    <xdr:to>
      <xdr:col>17</xdr:col>
      <xdr:colOff>289560</xdr:colOff>
      <xdr:row>76</xdr:row>
      <xdr:rowOff>0</xdr:rowOff>
    </xdr:to>
    <xdr:pic>
      <xdr:nvPicPr>
        <xdr:cNvPr id="112" name="Immagine 111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828D0500-F547-8917-3536-016C0C386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55143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76</xdr:row>
      <xdr:rowOff>15240</xdr:rowOff>
    </xdr:from>
    <xdr:to>
      <xdr:col>17</xdr:col>
      <xdr:colOff>289560</xdr:colOff>
      <xdr:row>77</xdr:row>
      <xdr:rowOff>121920</xdr:rowOff>
    </xdr:to>
    <xdr:pic>
      <xdr:nvPicPr>
        <xdr:cNvPr id="113" name="Immagine 112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A89770AB-6621-D5C6-4497-D74825952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5819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77</xdr:row>
      <xdr:rowOff>137160</xdr:rowOff>
    </xdr:from>
    <xdr:to>
      <xdr:col>17</xdr:col>
      <xdr:colOff>289560</xdr:colOff>
      <xdr:row>79</xdr:row>
      <xdr:rowOff>60960</xdr:rowOff>
    </xdr:to>
    <xdr:pic>
      <xdr:nvPicPr>
        <xdr:cNvPr id="114" name="Immagine 113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A07FED74-DBAB-7BA7-697D-8C296AC19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61239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79</xdr:row>
      <xdr:rowOff>76200</xdr:rowOff>
    </xdr:from>
    <xdr:to>
      <xdr:col>17</xdr:col>
      <xdr:colOff>289560</xdr:colOff>
      <xdr:row>81</xdr:row>
      <xdr:rowOff>0</xdr:rowOff>
    </xdr:to>
    <xdr:pic>
      <xdr:nvPicPr>
        <xdr:cNvPr id="115" name="Immagine 114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152A640-84AF-1A13-6B9D-03DFD4D79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64287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81</xdr:row>
      <xdr:rowOff>15240</xdr:rowOff>
    </xdr:from>
    <xdr:to>
      <xdr:col>17</xdr:col>
      <xdr:colOff>289560</xdr:colOff>
      <xdr:row>82</xdr:row>
      <xdr:rowOff>121920</xdr:rowOff>
    </xdr:to>
    <xdr:pic>
      <xdr:nvPicPr>
        <xdr:cNvPr id="116" name="Immagine 115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47B42380-9F8E-7BC9-5EE7-BC6EEA12D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67335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82</xdr:row>
      <xdr:rowOff>137160</xdr:rowOff>
    </xdr:from>
    <xdr:to>
      <xdr:col>17</xdr:col>
      <xdr:colOff>289560</xdr:colOff>
      <xdr:row>84</xdr:row>
      <xdr:rowOff>60960</xdr:rowOff>
    </xdr:to>
    <xdr:pic>
      <xdr:nvPicPr>
        <xdr:cNvPr id="117" name="Immagine 116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ADE88191-89E2-5C31-C335-F4FC22F22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70383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84</xdr:row>
      <xdr:rowOff>76200</xdr:rowOff>
    </xdr:from>
    <xdr:to>
      <xdr:col>17</xdr:col>
      <xdr:colOff>289560</xdr:colOff>
      <xdr:row>86</xdr:row>
      <xdr:rowOff>0</xdr:rowOff>
    </xdr:to>
    <xdr:pic>
      <xdr:nvPicPr>
        <xdr:cNvPr id="118" name="Immagine 117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0CBA89C5-264E-BBF8-5388-1CD7B6CED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7343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86</xdr:row>
      <xdr:rowOff>91440</xdr:rowOff>
    </xdr:from>
    <xdr:to>
      <xdr:col>17</xdr:col>
      <xdr:colOff>289560</xdr:colOff>
      <xdr:row>88</xdr:row>
      <xdr:rowOff>15240</xdr:rowOff>
    </xdr:to>
    <xdr:pic>
      <xdr:nvPicPr>
        <xdr:cNvPr id="119" name="Immagine 118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8F421E2D-1AA9-E681-F3F8-D20921349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7724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88</xdr:row>
      <xdr:rowOff>30480</xdr:rowOff>
    </xdr:from>
    <xdr:to>
      <xdr:col>17</xdr:col>
      <xdr:colOff>289560</xdr:colOff>
      <xdr:row>89</xdr:row>
      <xdr:rowOff>137160</xdr:rowOff>
    </xdr:to>
    <xdr:pic>
      <xdr:nvPicPr>
        <xdr:cNvPr id="120" name="Immagine 119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F925D8A9-C5B9-8514-9FB3-DC80AE31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80289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89</xdr:row>
      <xdr:rowOff>152400</xdr:rowOff>
    </xdr:from>
    <xdr:to>
      <xdr:col>17</xdr:col>
      <xdr:colOff>289560</xdr:colOff>
      <xdr:row>91</xdr:row>
      <xdr:rowOff>76200</xdr:rowOff>
    </xdr:to>
    <xdr:pic>
      <xdr:nvPicPr>
        <xdr:cNvPr id="121" name="Immagine 120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33A11B37-6812-5821-6783-27DBF37DD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83337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91</xdr:row>
      <xdr:rowOff>167640</xdr:rowOff>
    </xdr:from>
    <xdr:to>
      <xdr:col>17</xdr:col>
      <xdr:colOff>289560</xdr:colOff>
      <xdr:row>93</xdr:row>
      <xdr:rowOff>91440</xdr:rowOff>
    </xdr:to>
    <xdr:pic>
      <xdr:nvPicPr>
        <xdr:cNvPr id="122" name="Immagine 121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92F9D861-DBD6-BBC6-6459-E7EE22D07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87147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93</xdr:row>
      <xdr:rowOff>106680</xdr:rowOff>
    </xdr:from>
    <xdr:to>
      <xdr:col>17</xdr:col>
      <xdr:colOff>289560</xdr:colOff>
      <xdr:row>95</xdr:row>
      <xdr:rowOff>30480</xdr:rowOff>
    </xdr:to>
    <xdr:pic>
      <xdr:nvPicPr>
        <xdr:cNvPr id="123" name="Immagine 122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00201B6D-8255-D0CD-388C-77E580C5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90195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95</xdr:row>
      <xdr:rowOff>45720</xdr:rowOff>
    </xdr:from>
    <xdr:to>
      <xdr:col>17</xdr:col>
      <xdr:colOff>289560</xdr:colOff>
      <xdr:row>96</xdr:row>
      <xdr:rowOff>152400</xdr:rowOff>
    </xdr:to>
    <xdr:pic>
      <xdr:nvPicPr>
        <xdr:cNvPr id="124" name="Immagine 123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A40053FD-1538-6613-769A-7EACE695E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93243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96</xdr:row>
      <xdr:rowOff>167640</xdr:rowOff>
    </xdr:from>
    <xdr:to>
      <xdr:col>17</xdr:col>
      <xdr:colOff>289560</xdr:colOff>
      <xdr:row>98</xdr:row>
      <xdr:rowOff>91440</xdr:rowOff>
    </xdr:to>
    <xdr:pic>
      <xdr:nvPicPr>
        <xdr:cNvPr id="125" name="Immagine 124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5D4003A7-AA18-4BF8-A75D-5270CF002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9629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99</xdr:row>
      <xdr:rowOff>0</xdr:rowOff>
    </xdr:from>
    <xdr:to>
      <xdr:col>17</xdr:col>
      <xdr:colOff>289560</xdr:colOff>
      <xdr:row>100</xdr:row>
      <xdr:rowOff>106680</xdr:rowOff>
    </xdr:to>
    <xdr:pic>
      <xdr:nvPicPr>
        <xdr:cNvPr id="126" name="Immagine 125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F56A4280-3E53-BC0D-CF81-9530BB7ED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20010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101</xdr:row>
      <xdr:rowOff>15240</xdr:rowOff>
    </xdr:from>
    <xdr:to>
      <xdr:col>17</xdr:col>
      <xdr:colOff>289560</xdr:colOff>
      <xdr:row>102</xdr:row>
      <xdr:rowOff>121920</xdr:rowOff>
    </xdr:to>
    <xdr:pic>
      <xdr:nvPicPr>
        <xdr:cNvPr id="127" name="Immagine 126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86B0532D-3143-47E0-5540-DF80BCDEF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20391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102</xdr:row>
      <xdr:rowOff>137160</xdr:rowOff>
    </xdr:from>
    <xdr:to>
      <xdr:col>17</xdr:col>
      <xdr:colOff>289560</xdr:colOff>
      <xdr:row>104</xdr:row>
      <xdr:rowOff>60960</xdr:rowOff>
    </xdr:to>
    <xdr:pic>
      <xdr:nvPicPr>
        <xdr:cNvPr id="128" name="Immagine 127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F1C4FA34-E103-C65F-CA73-9F13C3E9B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206959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D60D3-A299-4EA9-8C99-2475A36A3F46}" name="Tabella1" displayName="Tabella1" ref="C3:O54" totalsRowShown="0">
  <autoFilter ref="C3:O54" xr:uid="{3C2D60D3-A299-4EA9-8C99-2475A36A3F46}"/>
  <sortState xmlns:xlrd2="http://schemas.microsoft.com/office/spreadsheetml/2017/richdata2" ref="C4:O54">
    <sortCondition ref="C3:C54"/>
  </sortState>
  <tableColumns count="13">
    <tableColumn id="1" xr3:uid="{B3927999-3E40-4A45-8E98-97918BCBDB9E}" name="Colonna1"/>
    <tableColumn id="2" xr3:uid="{7BA8052B-ABE9-424A-B23C-E4CC5EB4F725}" name="Colonna2" dataDxfId="10"/>
    <tableColumn id="3" xr3:uid="{306468E6-E328-47EF-984B-A47539F7D912}" name="Colonna3" dataDxfId="9"/>
    <tableColumn id="4" xr3:uid="{E75BD408-C316-4440-9812-006CB4CED3AD}" name="Colonna4" dataDxfId="8"/>
    <tableColumn id="5" xr3:uid="{4D82A5B1-0CB9-45A9-BFCE-960013E3E52B}" name="Colonna5" dataDxfId="7"/>
    <tableColumn id="6" xr3:uid="{EDC900F7-81C8-4C4D-AACC-483890DF9B97}" name="Colonna6" dataDxfId="6"/>
    <tableColumn id="7" xr3:uid="{3DE4065C-6BD2-4FB4-B0FE-1B6EE3479E6C}" name="Colonna7" dataDxfId="5"/>
    <tableColumn id="8" xr3:uid="{2789CEC0-DDE8-4236-B629-957E63AC08E0}" name="Colonna8" dataDxfId="4"/>
    <tableColumn id="9" xr3:uid="{A6EAB4B7-1A1D-407E-BC7C-96369239EB82}" name="Colonna9" dataDxfId="3"/>
    <tableColumn id="10" xr3:uid="{DF764B4A-6D99-4556-B2A9-8D4F89731AFF}" name="Colonna10" dataDxfId="2"/>
    <tableColumn id="11" xr3:uid="{7E27EF5F-EEC6-4296-B143-4D1B9828FC48}" name="Colonna11" dataDxfId="1"/>
    <tableColumn id="12" xr3:uid="{B2B7E17D-63A6-4BF8-8AC7-469E12953027}" name="Colonna12" dataDxfId="0"/>
    <tableColumn id="13" xr3:uid="{A9C9A770-52D6-41AB-A917-A6BE7CB6326A}" name="Colonna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lermipianovendite.it/downloads/CEAL/asta6aprile2023/planimetrie/034-23.pdf" TargetMode="External"/><Relationship Id="rId13" Type="http://schemas.openxmlformats.org/officeDocument/2006/relationships/hyperlink" Target="https://alermipianovendite.it/downloads/CEAL/asta6aprile2023/planimetrie/039-23.pdf" TargetMode="External"/><Relationship Id="rId18" Type="http://schemas.openxmlformats.org/officeDocument/2006/relationships/hyperlink" Target="https://alermipianovendite.it/downloads/CEAL/asta6aprile2023/planimetrie/044-23.pdf" TargetMode="External"/><Relationship Id="rId26" Type="http://schemas.openxmlformats.org/officeDocument/2006/relationships/hyperlink" Target="https://alermipianovendite.it/downloads/CEAL/asta6aprile2023/planimetrie/050-23_all.pdf" TargetMode="External"/><Relationship Id="rId3" Type="http://schemas.openxmlformats.org/officeDocument/2006/relationships/hyperlink" Target="https://alermipianovendite.it/downloads/CEAL/asta6aprile2023/planimetrie/029-23.pdf" TargetMode="External"/><Relationship Id="rId21" Type="http://schemas.openxmlformats.org/officeDocument/2006/relationships/hyperlink" Target="https://alermipianovendite.it/downloads/CEAL/asta6aprile2023/planimetrie/047-23.pdf" TargetMode="External"/><Relationship Id="rId7" Type="http://schemas.openxmlformats.org/officeDocument/2006/relationships/hyperlink" Target="https://alermipianovendite.it/downloads/CEAL/asta6aprile2023/planimetrie/033-23.pdf" TargetMode="External"/><Relationship Id="rId12" Type="http://schemas.openxmlformats.org/officeDocument/2006/relationships/hyperlink" Target="https://alermipianovendite.it/downloads/CEAL/asta6aprile2023/planimetrie/038-23.pdf" TargetMode="External"/><Relationship Id="rId17" Type="http://schemas.openxmlformats.org/officeDocument/2006/relationships/hyperlink" Target="https://alermipianovendite.it/downloads/CEAL/asta6aprile2023/planimetrie/043-23.pdf" TargetMode="External"/><Relationship Id="rId25" Type="http://schemas.openxmlformats.org/officeDocument/2006/relationships/hyperlink" Target="https://alermipianovendite.it/downloads/CEAL/asta6aprile2023/planimetrie/049-23_box.pdf" TargetMode="External"/><Relationship Id="rId2" Type="http://schemas.openxmlformats.org/officeDocument/2006/relationships/hyperlink" Target="https://alermipianovendite.it/downloads/CEAL/asta6aprile2023/planimetrie/028-23.pdf" TargetMode="External"/><Relationship Id="rId16" Type="http://schemas.openxmlformats.org/officeDocument/2006/relationships/hyperlink" Target="https://alermipianovendite.it/downloads/CEAL/asta6aprile2023/planimetrie/042-23.pdf" TargetMode="External"/><Relationship Id="rId20" Type="http://schemas.openxmlformats.org/officeDocument/2006/relationships/hyperlink" Target="https://alermipianovendite.it/downloads/CEAL/asta6aprile2023/planimetrie/046-23.pdf" TargetMode="External"/><Relationship Id="rId29" Type="http://schemas.openxmlformats.org/officeDocument/2006/relationships/hyperlink" Target="https://alermipianovendite.it/downloads/CEAL/asta6aprile2023/planimetrie/051-23_box.pdf" TargetMode="External"/><Relationship Id="rId1" Type="http://schemas.openxmlformats.org/officeDocument/2006/relationships/hyperlink" Target="https://alermipianovendite.it/downloads/CEAL/asta6aprile2023/planimetrie/027-23.pdf" TargetMode="External"/><Relationship Id="rId6" Type="http://schemas.openxmlformats.org/officeDocument/2006/relationships/hyperlink" Target="https://alermipianovendite.it/downloads/CEAL/asta6aprile2023/planimetrie/032-23.pdf" TargetMode="External"/><Relationship Id="rId11" Type="http://schemas.openxmlformats.org/officeDocument/2006/relationships/hyperlink" Target="https://alermipianovendite.it/downloads/CEAL/asta6aprile2023/planimetrie/037-23.pdf" TargetMode="External"/><Relationship Id="rId24" Type="http://schemas.openxmlformats.org/officeDocument/2006/relationships/hyperlink" Target="https://alermipianovendite.it/downloads/CEAL/asta6aprile2023/planimetrie/049-23_all.pdf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alermipianovendite.it/downloads/CEAL/asta6aprile2023/planimetrie/031-23.pdf" TargetMode="External"/><Relationship Id="rId15" Type="http://schemas.openxmlformats.org/officeDocument/2006/relationships/hyperlink" Target="https://alermipianovendite.it/downloads/CEAL/asta6aprile2023/planimetrie/041-23.pdf" TargetMode="External"/><Relationship Id="rId23" Type="http://schemas.openxmlformats.org/officeDocument/2006/relationships/hyperlink" Target="https://alermipianovendite.it/downloads/CEAL/asta6aprile2023/planimetrie/048-23_box.pdf" TargetMode="External"/><Relationship Id="rId28" Type="http://schemas.openxmlformats.org/officeDocument/2006/relationships/hyperlink" Target="https://alermipianovendite.it/downloads/CEAL/asta6aprile2023/planimetrie/051-23_all.pdf" TargetMode="External"/><Relationship Id="rId10" Type="http://schemas.openxmlformats.org/officeDocument/2006/relationships/hyperlink" Target="https://alermipianovendite.it/downloads/CEAL/asta6aprile2023/planimetrie/036-23.pdf" TargetMode="External"/><Relationship Id="rId19" Type="http://schemas.openxmlformats.org/officeDocument/2006/relationships/hyperlink" Target="https://alermipianovendite.it/downloads/CEAL/asta6aprile2023/planimetrie/045-23.pdf" TargetMode="External"/><Relationship Id="rId31" Type="http://schemas.openxmlformats.org/officeDocument/2006/relationships/hyperlink" Target="https://alermipianovendite.it/downloads/CEAL/asta6aprile2023/planimetrie/053-23.pdf" TargetMode="External"/><Relationship Id="rId4" Type="http://schemas.openxmlformats.org/officeDocument/2006/relationships/hyperlink" Target="https://alermipianovendite.it/downloads/CEAL/asta6aprile2023/planimetrie/030-23.pdf" TargetMode="External"/><Relationship Id="rId9" Type="http://schemas.openxmlformats.org/officeDocument/2006/relationships/hyperlink" Target="https://alermipianovendite.it/downloads/CEAL/asta6aprile2023/planimetrie/035-23.pdf" TargetMode="External"/><Relationship Id="rId14" Type="http://schemas.openxmlformats.org/officeDocument/2006/relationships/hyperlink" Target="https://alermipianovendite.it/downloads/CEAL/asta6aprile2023/planimetrie/040-23.pdf" TargetMode="External"/><Relationship Id="rId22" Type="http://schemas.openxmlformats.org/officeDocument/2006/relationships/hyperlink" Target="https://alermipianovendite.it/downloads/CEAL/asta6aprile2023/planimetrie/048-23_all.pdf" TargetMode="External"/><Relationship Id="rId27" Type="http://schemas.openxmlformats.org/officeDocument/2006/relationships/hyperlink" Target="https://alermipianovendite.it/downloads/CEAL/asta6aprile2023/planimetrie/050-23_box.pdf" TargetMode="External"/><Relationship Id="rId30" Type="http://schemas.openxmlformats.org/officeDocument/2006/relationships/hyperlink" Target="https://alermipianovendite.it/downloads/CEAL/asta6aprile2023/planimetrie/052-23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lermipianovendite.it/downloads/CEAL/asta19gennaio2023/planimetrie/479-22.pdf" TargetMode="External"/><Relationship Id="rId13" Type="http://schemas.openxmlformats.org/officeDocument/2006/relationships/hyperlink" Target="https://alermipianovendite.it/downloads/CEAL/asta19gennaio2023/planimetrie/484-22.pdf" TargetMode="External"/><Relationship Id="rId18" Type="http://schemas.openxmlformats.org/officeDocument/2006/relationships/hyperlink" Target="https://alermipianovendite.it/downloads/CEAL/asta19gennaio2023/planimetrie/489-22.pdf" TargetMode="External"/><Relationship Id="rId26" Type="http://schemas.openxmlformats.org/officeDocument/2006/relationships/hyperlink" Target="https://alermipianovendite.it/downloads/CEAL/asta19gennaio2023/planimetrie/495-22box.pdf" TargetMode="External"/><Relationship Id="rId3" Type="http://schemas.openxmlformats.org/officeDocument/2006/relationships/hyperlink" Target="https://alermipianovendite.it/downloads/CEAL/asta19gennaio2023/planimetrie/475-22.pdf" TargetMode="External"/><Relationship Id="rId21" Type="http://schemas.openxmlformats.org/officeDocument/2006/relationships/hyperlink" Target="https://alermipianovendite.it/downloads/CEAL/asta19gennaio2023/planimetrie/492-22.pdf" TargetMode="External"/><Relationship Id="rId34" Type="http://schemas.openxmlformats.org/officeDocument/2006/relationships/hyperlink" Target="https://alermipianovendite.it/downloads/CEAL/asta19gennaio2023/planimetrie/502-22.pdf" TargetMode="External"/><Relationship Id="rId7" Type="http://schemas.openxmlformats.org/officeDocument/2006/relationships/hyperlink" Target="https://alermipianovendite.it/downloads/CEAL/asta19gennaio2023/planimetrie/478-22.pdf" TargetMode="External"/><Relationship Id="rId12" Type="http://schemas.openxmlformats.org/officeDocument/2006/relationships/hyperlink" Target="https://alermipianovendite.it/downloads/CEAL/asta19gennaio2023/planimetrie/483-22.pdf" TargetMode="External"/><Relationship Id="rId17" Type="http://schemas.openxmlformats.org/officeDocument/2006/relationships/hyperlink" Target="https://alermipianovendite.it/downloads/CEAL/asta19gennaio2023/planimetrie/488-22.pdf" TargetMode="External"/><Relationship Id="rId25" Type="http://schemas.openxmlformats.org/officeDocument/2006/relationships/hyperlink" Target="https://alermipianovendite.it/downloads/CEAL/asta19gennaio2023/planimetrie/495-22all.pdf" TargetMode="External"/><Relationship Id="rId33" Type="http://schemas.openxmlformats.org/officeDocument/2006/relationships/hyperlink" Target="https://alermipianovendite.it/downloads/CEAL/asta19gennaio2023/planimetrie/501-22.pdf" TargetMode="External"/><Relationship Id="rId2" Type="http://schemas.openxmlformats.org/officeDocument/2006/relationships/hyperlink" Target="https://alermipianovendite.it/downloads/CEAL/asta19gennaio2023/planimetrie/474-22.pdf" TargetMode="External"/><Relationship Id="rId16" Type="http://schemas.openxmlformats.org/officeDocument/2006/relationships/hyperlink" Target="https://alermipianovendite.it/downloads/CEAL/asta19gennaio2023/planimetrie/487-22.pdf" TargetMode="External"/><Relationship Id="rId20" Type="http://schemas.openxmlformats.org/officeDocument/2006/relationships/hyperlink" Target="https://alermipianovendite.it/downloads/CEAL/asta19gennaio2023/planimetrie/491-22.pdf" TargetMode="External"/><Relationship Id="rId29" Type="http://schemas.openxmlformats.org/officeDocument/2006/relationships/hyperlink" Target="https://alermipianovendite.it/downloads/CEAL/asta19gennaio2023/planimetrie/497-22.pdf" TargetMode="External"/><Relationship Id="rId1" Type="http://schemas.openxmlformats.org/officeDocument/2006/relationships/hyperlink" Target="https://alermipianovendite.it/downloads/CEAL/asta19gennaio2023/planimetrie/473-22.pdf" TargetMode="External"/><Relationship Id="rId6" Type="http://schemas.openxmlformats.org/officeDocument/2006/relationships/hyperlink" Target="https://alermipianovendite.it/downloads/CEAL/asta19gennaio2023/planimetrie/477-22.pdf" TargetMode="External"/><Relationship Id="rId11" Type="http://schemas.openxmlformats.org/officeDocument/2006/relationships/hyperlink" Target="https://alermipianovendite.it/downloads/CEAL/asta19gennaio2023/planimetrie/482-22.pdf" TargetMode="External"/><Relationship Id="rId24" Type="http://schemas.openxmlformats.org/officeDocument/2006/relationships/hyperlink" Target="https://alermipianovendite.it/downloads/CEAL/asta19gennaio2023/planimetrie/494-22box.pdf" TargetMode="External"/><Relationship Id="rId32" Type="http://schemas.openxmlformats.org/officeDocument/2006/relationships/hyperlink" Target="https://alermipianovendite.it/downloads/CEAL/asta19gennaio2023/planimetrie/500-22.pdf" TargetMode="External"/><Relationship Id="rId37" Type="http://schemas.openxmlformats.org/officeDocument/2006/relationships/drawing" Target="../drawings/drawing2.xml"/><Relationship Id="rId5" Type="http://schemas.openxmlformats.org/officeDocument/2006/relationships/hyperlink" Target="https://alermipianovendite.it/downloads/CEAL/asta19gennaio2023/planimetrie/476-22box.pdf" TargetMode="External"/><Relationship Id="rId15" Type="http://schemas.openxmlformats.org/officeDocument/2006/relationships/hyperlink" Target="https://alermipianovendite.it/downloads/CEAL/asta19gennaio2023/planimetrie/486-22.pdf" TargetMode="External"/><Relationship Id="rId23" Type="http://schemas.openxmlformats.org/officeDocument/2006/relationships/hyperlink" Target="https://alermipianovendite.it/downloads/CEAL/asta19gennaio2023/planimetrie/494-22all.pdf" TargetMode="External"/><Relationship Id="rId28" Type="http://schemas.openxmlformats.org/officeDocument/2006/relationships/hyperlink" Target="https://alermipianovendite.it/downloads/CEAL/asta19gennaio2023/planimetrie/496-22box.pdf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alermipianovendite.it/downloads/CEAL/asta19gennaio2023/planimetrie/481-22.pdf" TargetMode="External"/><Relationship Id="rId19" Type="http://schemas.openxmlformats.org/officeDocument/2006/relationships/hyperlink" Target="https://alermipianovendite.it/downloads/CEAL/asta19gennaio2023/planimetrie/490-22.pdf" TargetMode="External"/><Relationship Id="rId31" Type="http://schemas.openxmlformats.org/officeDocument/2006/relationships/hyperlink" Target="https://alermipianovendite.it/downloads/CEAL/asta19gennaio2023/planimetrie/499-22.pdf" TargetMode="External"/><Relationship Id="rId4" Type="http://schemas.openxmlformats.org/officeDocument/2006/relationships/hyperlink" Target="https://alermipianovendite.it/downloads/CEAL/asta19gennaio2023/planimetrie/476-22all.pdf" TargetMode="External"/><Relationship Id="rId9" Type="http://schemas.openxmlformats.org/officeDocument/2006/relationships/hyperlink" Target="https://alermipianovendite.it/downloads/CEAL/asta19gennaio2023/planimetrie/480-22.pdf" TargetMode="External"/><Relationship Id="rId14" Type="http://schemas.openxmlformats.org/officeDocument/2006/relationships/hyperlink" Target="https://alermipianovendite.it/downloads/CEAL/asta19gennaio2023/planimetrie/485-22.pdf" TargetMode="External"/><Relationship Id="rId22" Type="http://schemas.openxmlformats.org/officeDocument/2006/relationships/hyperlink" Target="https://alermipianovendite.it/downloads/CEAL/asta19gennaio2023/planimetrie/493-22.pdf" TargetMode="External"/><Relationship Id="rId27" Type="http://schemas.openxmlformats.org/officeDocument/2006/relationships/hyperlink" Target="https://alermipianovendite.it/downloads/CEAL/asta19gennaio2023/planimetrie/496-22all.pdf" TargetMode="External"/><Relationship Id="rId30" Type="http://schemas.openxmlformats.org/officeDocument/2006/relationships/hyperlink" Target="https://alermipianovendite.it/downloads/CEAL/asta19gennaio2023/planimetrie/498-22.pdf" TargetMode="External"/><Relationship Id="rId35" Type="http://schemas.openxmlformats.org/officeDocument/2006/relationships/hyperlink" Target="https://alermipianovendite.it/downloads/CEAL/asta19gennaio2023/planimetrie/503-22.pdf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alermipianovendite.it/downloads/CEAL/asta19maggio2022/PLANIMETRIE/159-22.pdf" TargetMode="External"/><Relationship Id="rId18" Type="http://schemas.openxmlformats.org/officeDocument/2006/relationships/hyperlink" Target="https://alermipianovendite.it/downloads/CEAL/asta19maggio2022/PLANIMETRIE/164-22.pdf" TargetMode="External"/><Relationship Id="rId26" Type="http://schemas.openxmlformats.org/officeDocument/2006/relationships/hyperlink" Target="https://alermipianovendite.it/downloads/CEAL/asta19maggio2022/PLANIMETRIE/172-22.pdf" TargetMode="External"/><Relationship Id="rId39" Type="http://schemas.openxmlformats.org/officeDocument/2006/relationships/hyperlink" Target="https://alermipianovendite.it/downloads/CEAL/asta19maggio2022/PLANIMETRIE/185-22.pdf" TargetMode="External"/><Relationship Id="rId3" Type="http://schemas.openxmlformats.org/officeDocument/2006/relationships/hyperlink" Target="https://alermipianovendite.it/downloads/CEAL/asta19maggio2022/PLANIMETRIE/148-22.pdf" TargetMode="External"/><Relationship Id="rId21" Type="http://schemas.openxmlformats.org/officeDocument/2006/relationships/hyperlink" Target="https://alermipianovendite.it/downloads/CEAL/asta19maggio2022/PLANIMETRIE/167-22.pdf" TargetMode="External"/><Relationship Id="rId34" Type="http://schemas.openxmlformats.org/officeDocument/2006/relationships/hyperlink" Target="https://alermipianovendite.it/downloads/CEAL/asta19maggio2022/PLANIMETRIE/180-22.pdf" TargetMode="External"/><Relationship Id="rId42" Type="http://schemas.openxmlformats.org/officeDocument/2006/relationships/hyperlink" Target="https://alermipianovendite.it/downloads/CEAL/asta19maggio2022/PLANIMETRIE/193-22.pdf" TargetMode="External"/><Relationship Id="rId47" Type="http://schemas.openxmlformats.org/officeDocument/2006/relationships/hyperlink" Target="https://alermipianovendite.it/downloads/CEAL/asta19maggio2022/PLANIMETRIE/207-22_ALL.pdf" TargetMode="External"/><Relationship Id="rId50" Type="http://schemas.openxmlformats.org/officeDocument/2006/relationships/hyperlink" Target="https://alermipianovendite.it/downloads/CEAL/asta19maggio2022/PLANIMETRIE/210-22_ALL.pdf" TargetMode="External"/><Relationship Id="rId7" Type="http://schemas.openxmlformats.org/officeDocument/2006/relationships/hyperlink" Target="https://alermipianovendite.it/downloads/CEAL/asta19maggio2022/PLANIMETRIE/152-22.pdf" TargetMode="External"/><Relationship Id="rId12" Type="http://schemas.openxmlformats.org/officeDocument/2006/relationships/hyperlink" Target="https://alermipianovendite.it/downloads/CEAL/asta19maggio2022/PLANIMETRIE/158-22.pdf" TargetMode="External"/><Relationship Id="rId17" Type="http://schemas.openxmlformats.org/officeDocument/2006/relationships/hyperlink" Target="https://alermipianovendite.it/downloads/CEAL/asta19maggio2022/PLANIMETRIE/163-22.pdf" TargetMode="External"/><Relationship Id="rId25" Type="http://schemas.openxmlformats.org/officeDocument/2006/relationships/hyperlink" Target="https://alermipianovendite.it/downloads/CEAL/asta19maggio2022/PLANIMETRIE/171-22.pdf" TargetMode="External"/><Relationship Id="rId33" Type="http://schemas.openxmlformats.org/officeDocument/2006/relationships/hyperlink" Target="https://alermipianovendite.it/downloads/CEAL/asta19maggio2022/PLANIMETRIE/179-22.pdf" TargetMode="External"/><Relationship Id="rId38" Type="http://schemas.openxmlformats.org/officeDocument/2006/relationships/hyperlink" Target="https://alermipianovendite.it/downloads/CEAL/asta19maggio2022/PLANIMETRIE/184-22.pdf" TargetMode="External"/><Relationship Id="rId46" Type="http://schemas.openxmlformats.org/officeDocument/2006/relationships/hyperlink" Target="https://alermipianovendite.it/downloads/CEAL/asta19maggio2022/PLANIMETRIE/206-22_ALL.pdf" TargetMode="External"/><Relationship Id="rId2" Type="http://schemas.openxmlformats.org/officeDocument/2006/relationships/hyperlink" Target="https://alermipianovendite.it/downloads/CEAL/asta19maggio2022/PLANIMETRIE/147-22.pdf" TargetMode="External"/><Relationship Id="rId16" Type="http://schemas.openxmlformats.org/officeDocument/2006/relationships/hyperlink" Target="https://alermipianovendite.it/downloads/CEAL/asta19maggio2022/PLANIMETRIE/162-22.pdf" TargetMode="External"/><Relationship Id="rId20" Type="http://schemas.openxmlformats.org/officeDocument/2006/relationships/hyperlink" Target="https://alermipianovendite.it/downloads/CEAL/asta19maggio2022/PLANIMETRIE/166-22.pdf" TargetMode="External"/><Relationship Id="rId29" Type="http://schemas.openxmlformats.org/officeDocument/2006/relationships/hyperlink" Target="https://alermipianovendite.it/downloads/CEAL/asta19maggio2022/PLANIMETRIE/175-22.pdf" TargetMode="External"/><Relationship Id="rId41" Type="http://schemas.openxmlformats.org/officeDocument/2006/relationships/hyperlink" Target="https://alermipianovendite.it/downloads/CEAL/asta19maggio2022/PLANIMETRIE/187-22.pdf" TargetMode="External"/><Relationship Id="rId1" Type="http://schemas.openxmlformats.org/officeDocument/2006/relationships/hyperlink" Target="https://alermipianovendite.it/downloads/CEAL/asta19maggio2022/PLANIMETRIE/146-22.pdf" TargetMode="External"/><Relationship Id="rId6" Type="http://schemas.openxmlformats.org/officeDocument/2006/relationships/hyperlink" Target="https://alermipianovendite.it/downloads/CEAL/asta19maggio2022/PLANIMETRIE/151-22.pdf" TargetMode="External"/><Relationship Id="rId11" Type="http://schemas.openxmlformats.org/officeDocument/2006/relationships/hyperlink" Target="https://alermipianovendite.it/downloads/CEAL/asta19maggio2022/PLANIMETRIE/157-22.pdf" TargetMode="External"/><Relationship Id="rId24" Type="http://schemas.openxmlformats.org/officeDocument/2006/relationships/hyperlink" Target="https://alermipianovendite.it/downloads/CEAL/asta19maggio2022/PLANIMETRIE/170-22.pdf" TargetMode="External"/><Relationship Id="rId32" Type="http://schemas.openxmlformats.org/officeDocument/2006/relationships/hyperlink" Target="https://alermipianovendite.it/downloads/CEAL/asta19maggio2022/PLANIMETRIE/178-22.pdf" TargetMode="External"/><Relationship Id="rId37" Type="http://schemas.openxmlformats.org/officeDocument/2006/relationships/hyperlink" Target="https://alermipianovendite.it/downloads/CEAL/asta19maggio2022/PLANIMETRIE/183-22.pdf" TargetMode="External"/><Relationship Id="rId40" Type="http://schemas.openxmlformats.org/officeDocument/2006/relationships/hyperlink" Target="https://alermipianovendite.it/downloads/CEAL/asta19maggio2022/PLANIMETRIE/186-22.pdf" TargetMode="External"/><Relationship Id="rId45" Type="http://schemas.openxmlformats.org/officeDocument/2006/relationships/hyperlink" Target="https://alermipianovendite.it/downloads/CEAL/asta19maggio2022/PLANIMETRIE/200-22.pdf" TargetMode="External"/><Relationship Id="rId5" Type="http://schemas.openxmlformats.org/officeDocument/2006/relationships/hyperlink" Target="https://alermipianovendite.it/downloads/CEAL/asta19maggio2022/PLANIMETRIE/150-22.pdf" TargetMode="External"/><Relationship Id="rId15" Type="http://schemas.openxmlformats.org/officeDocument/2006/relationships/hyperlink" Target="https://alermipianovendite.it/downloads/CEAL/asta19maggio2022/PLANIMETRIE/161-22.pdf" TargetMode="External"/><Relationship Id="rId23" Type="http://schemas.openxmlformats.org/officeDocument/2006/relationships/hyperlink" Target="https://alermipianovendite.it/downloads/CEAL/asta19maggio2022/PLANIMETRIE/169-22.pdf" TargetMode="External"/><Relationship Id="rId28" Type="http://schemas.openxmlformats.org/officeDocument/2006/relationships/hyperlink" Target="https://alermipianovendite.it/downloads/CEAL/asta19maggio2022/PLANIMETRIE/174-22.pdf" TargetMode="External"/><Relationship Id="rId36" Type="http://schemas.openxmlformats.org/officeDocument/2006/relationships/hyperlink" Target="https://alermipianovendite.it/downloads/CEAL/asta19maggio2022/PLANIMETRIE/182-22.pdf" TargetMode="External"/><Relationship Id="rId49" Type="http://schemas.openxmlformats.org/officeDocument/2006/relationships/hyperlink" Target="https://alermipianovendite.it/downloads/CEAL/asta19maggio2022/PLANIMETRIE/209-22.pdf" TargetMode="External"/><Relationship Id="rId10" Type="http://schemas.openxmlformats.org/officeDocument/2006/relationships/hyperlink" Target="https://alermipianovendite.it/downloads/CEAL/asta19maggio2022/PLANIMETRIE/156-22.pdf" TargetMode="External"/><Relationship Id="rId19" Type="http://schemas.openxmlformats.org/officeDocument/2006/relationships/hyperlink" Target="https://alermipianovendite.it/downloads/CEAL/asta19maggio2022/PLANIMETRIE/165-22.pdf" TargetMode="External"/><Relationship Id="rId31" Type="http://schemas.openxmlformats.org/officeDocument/2006/relationships/hyperlink" Target="https://alermipianovendite.it/downloads/CEAL/asta19maggio2022/PLANIMETRIE/177-22.pdf" TargetMode="External"/><Relationship Id="rId44" Type="http://schemas.openxmlformats.org/officeDocument/2006/relationships/hyperlink" Target="https://alermipianovendite.it/downloads/CEAL/asta19maggio2022/PLANIMETRIE/199-22.pdf" TargetMode="External"/><Relationship Id="rId4" Type="http://schemas.openxmlformats.org/officeDocument/2006/relationships/hyperlink" Target="https://alermipianovendite.it/downloads/CEAL/asta19maggio2022/PLANIMETRIE/149-22.pdf" TargetMode="External"/><Relationship Id="rId9" Type="http://schemas.openxmlformats.org/officeDocument/2006/relationships/hyperlink" Target="https://alermipianovendite.it/downloads/CEAL/asta19maggio2022/PLANIMETRIE/155-22.pdf" TargetMode="External"/><Relationship Id="rId14" Type="http://schemas.openxmlformats.org/officeDocument/2006/relationships/hyperlink" Target="https://alermipianovendite.it/downloads/CEAL/asta19maggio2022/PLANIMETRIE/160-22.pdf" TargetMode="External"/><Relationship Id="rId22" Type="http://schemas.openxmlformats.org/officeDocument/2006/relationships/hyperlink" Target="https://alermipianovendite.it/downloads/CEAL/asta19maggio2022/PLANIMETRIE/168-22.pdf" TargetMode="External"/><Relationship Id="rId27" Type="http://schemas.openxmlformats.org/officeDocument/2006/relationships/hyperlink" Target="https://alermipianovendite.it/downloads/CEAL/asta19maggio2022/PLANIMETRIE/173-22.pdf" TargetMode="External"/><Relationship Id="rId30" Type="http://schemas.openxmlformats.org/officeDocument/2006/relationships/hyperlink" Target="https://alermipianovendite.it/downloads/CEAL/asta19maggio2022/PLANIMETRIE/176-22.pdf" TargetMode="External"/><Relationship Id="rId35" Type="http://schemas.openxmlformats.org/officeDocument/2006/relationships/hyperlink" Target="https://alermipianovendite.it/downloads/CEAL/asta19maggio2022/PLANIMETRIE/181-22.pdf" TargetMode="External"/><Relationship Id="rId43" Type="http://schemas.openxmlformats.org/officeDocument/2006/relationships/hyperlink" Target="https://alermipianovendite.it/downloads/CEAL/asta19maggio2022/PLANIMETRIE/198-22.pdf" TargetMode="External"/><Relationship Id="rId48" Type="http://schemas.openxmlformats.org/officeDocument/2006/relationships/hyperlink" Target="https://alermipianovendite.it/downloads/CEAL/asta19maggio2022/PLANIMETRIE/208-22_ALL.pdf" TargetMode="External"/><Relationship Id="rId8" Type="http://schemas.openxmlformats.org/officeDocument/2006/relationships/hyperlink" Target="https://alermipianovendite.it/downloads/CEAL/asta19maggio2022/PLANIMETRIE/153-22.pdf" TargetMode="External"/><Relationship Id="rId5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ermipianovendite.it/downloads/CEAL/asta16giugno2022/planimetrie/224-22.pdf" TargetMode="External"/><Relationship Id="rId18" Type="http://schemas.openxmlformats.org/officeDocument/2006/relationships/hyperlink" Target="https://alermipianovendite.it/downloads/CEAL/asta16giugno2022/planimetrie/229-22.pdf" TargetMode="External"/><Relationship Id="rId26" Type="http://schemas.openxmlformats.org/officeDocument/2006/relationships/hyperlink" Target="https://alermipianovendite.it/downloads/CEAL/asta16giugno2022/planimetrie/237-22.pdf" TargetMode="External"/><Relationship Id="rId39" Type="http://schemas.openxmlformats.org/officeDocument/2006/relationships/hyperlink" Target="https://alermipianovendite.it/downloads/CEAL/asta16giugno2022/planimetrie/250-22.pdf" TargetMode="External"/><Relationship Id="rId21" Type="http://schemas.openxmlformats.org/officeDocument/2006/relationships/hyperlink" Target="https://alermipianovendite.it/downloads/CEAL/asta16giugno2022/planimetrie/232-22.pdf" TargetMode="External"/><Relationship Id="rId34" Type="http://schemas.openxmlformats.org/officeDocument/2006/relationships/hyperlink" Target="https://alermipianovendite.it/downloads/CEAL/asta16giugno2022/planimetrie/245-22.pdf" TargetMode="External"/><Relationship Id="rId42" Type="http://schemas.openxmlformats.org/officeDocument/2006/relationships/hyperlink" Target="https://alermipianovendite.it/downloads/CEAL/asta16giugno2022/planimetrie/253-22.pdf" TargetMode="External"/><Relationship Id="rId47" Type="http://schemas.openxmlformats.org/officeDocument/2006/relationships/hyperlink" Target="https://alermipianovendite.it/downloads/CEAL/asta16giugno2022/planimetrie/258-22.pdf" TargetMode="External"/><Relationship Id="rId50" Type="http://schemas.openxmlformats.org/officeDocument/2006/relationships/hyperlink" Target="https://alermipianovendite.it/downloads/CEAL/asta16giugno2022/planimetrie/261-22.pdf" TargetMode="External"/><Relationship Id="rId55" Type="http://schemas.openxmlformats.org/officeDocument/2006/relationships/hyperlink" Target="https://alermipianovendite.it/downloads/CEAL/asta16giugno2022/planimetrie/266-22.pdf" TargetMode="External"/><Relationship Id="rId63" Type="http://schemas.openxmlformats.org/officeDocument/2006/relationships/hyperlink" Target="https://alermipianovendite.it/downloads/CEAL/asta16giugno2022/planimetrie/274-22.pdf" TargetMode="External"/><Relationship Id="rId7" Type="http://schemas.openxmlformats.org/officeDocument/2006/relationships/hyperlink" Target="https://alermipianovendite.it/downloads/CEAL/asta16giugno2022/planimetrie/218-22.pdf" TargetMode="External"/><Relationship Id="rId2" Type="http://schemas.openxmlformats.org/officeDocument/2006/relationships/hyperlink" Target="https://alermipianovendite.it/downloads/CEAL/asta16giugno2022/planimetrie/213-22.pdf" TargetMode="External"/><Relationship Id="rId16" Type="http://schemas.openxmlformats.org/officeDocument/2006/relationships/hyperlink" Target="https://alermipianovendite.it/downloads/CEAL/asta16giugno2022/planimetrie/227-22.pdf" TargetMode="External"/><Relationship Id="rId20" Type="http://schemas.openxmlformats.org/officeDocument/2006/relationships/hyperlink" Target="https://alermipianovendite.it/downloads/CEAL/asta16giugno2022/planimetrie/231-22.pdf" TargetMode="External"/><Relationship Id="rId29" Type="http://schemas.openxmlformats.org/officeDocument/2006/relationships/hyperlink" Target="https://alermipianovendite.it/downloads/CEAL/asta16giugno2022/planimetrie/240-22.pdf" TargetMode="External"/><Relationship Id="rId41" Type="http://schemas.openxmlformats.org/officeDocument/2006/relationships/hyperlink" Target="https://alermipianovendite.it/downloads/CEAL/asta16giugno2022/planimetrie/252-22.pdf" TargetMode="External"/><Relationship Id="rId54" Type="http://schemas.openxmlformats.org/officeDocument/2006/relationships/hyperlink" Target="https://alermipianovendite.it/downloads/CEAL/asta16giugno2022/planimetrie/265-22.pdf" TargetMode="External"/><Relationship Id="rId62" Type="http://schemas.openxmlformats.org/officeDocument/2006/relationships/hyperlink" Target="https://alermipianovendite.it/downloads/CEAL/asta16giugno2022/planimetrie/273-22.pdf" TargetMode="External"/><Relationship Id="rId1" Type="http://schemas.openxmlformats.org/officeDocument/2006/relationships/hyperlink" Target="https://alermipianovendite.it/downloads/CEAL/asta16giugno2022/planimetrie/212-22.pdf" TargetMode="External"/><Relationship Id="rId6" Type="http://schemas.openxmlformats.org/officeDocument/2006/relationships/hyperlink" Target="https://alermipianovendite.it/downloads/CEAL/asta16giugno2022/planimetrie/217-22.pdf" TargetMode="External"/><Relationship Id="rId11" Type="http://schemas.openxmlformats.org/officeDocument/2006/relationships/hyperlink" Target="https://alermipianovendite.it/downloads/CEAL/asta16giugno2022/planimetrie/222-22.pdf" TargetMode="External"/><Relationship Id="rId24" Type="http://schemas.openxmlformats.org/officeDocument/2006/relationships/hyperlink" Target="https://alermipianovendite.it/downloads/CEAL/asta16giugno2022/planimetrie/235-22.pdf" TargetMode="External"/><Relationship Id="rId32" Type="http://schemas.openxmlformats.org/officeDocument/2006/relationships/hyperlink" Target="https://alermipianovendite.it/downloads/CEAL/asta16giugno2022/planimetrie/243-22.pdf" TargetMode="External"/><Relationship Id="rId37" Type="http://schemas.openxmlformats.org/officeDocument/2006/relationships/hyperlink" Target="https://alermipianovendite.it/downloads/CEAL/asta16giugno2022/planimetrie/248-22.pdf" TargetMode="External"/><Relationship Id="rId40" Type="http://schemas.openxmlformats.org/officeDocument/2006/relationships/hyperlink" Target="https://alermipianovendite.it/downloads/CEAL/asta16giugno2022/planimetrie/251-22.pdf" TargetMode="External"/><Relationship Id="rId45" Type="http://schemas.openxmlformats.org/officeDocument/2006/relationships/hyperlink" Target="https://alermipianovendite.it/downloads/CEAL/asta16giugno2022/planimetrie/256-22.pdf" TargetMode="External"/><Relationship Id="rId53" Type="http://schemas.openxmlformats.org/officeDocument/2006/relationships/hyperlink" Target="https://alermipianovendite.it/downloads/CEAL/asta16giugno2022/planimetrie/264-22.pdf" TargetMode="External"/><Relationship Id="rId58" Type="http://schemas.openxmlformats.org/officeDocument/2006/relationships/hyperlink" Target="https://alermipianovendite.it/downloads/CEAL/asta16giugno2022/planimetrie/269-22.pdf" TargetMode="External"/><Relationship Id="rId5" Type="http://schemas.openxmlformats.org/officeDocument/2006/relationships/hyperlink" Target="https://alermipianovendite.it/downloads/CEAL/asta16giugno2022/planimetrie/216-22.pdf" TargetMode="External"/><Relationship Id="rId15" Type="http://schemas.openxmlformats.org/officeDocument/2006/relationships/hyperlink" Target="https://alermipianovendite.it/downloads/CEAL/asta16giugno2022/planimetrie/226-22.pdf" TargetMode="External"/><Relationship Id="rId23" Type="http://schemas.openxmlformats.org/officeDocument/2006/relationships/hyperlink" Target="https://alermipianovendite.it/downloads/CEAL/asta16giugno2022/planimetrie/234-22.pdf" TargetMode="External"/><Relationship Id="rId28" Type="http://schemas.openxmlformats.org/officeDocument/2006/relationships/hyperlink" Target="https://alermipianovendite.it/downloads/CEAL/asta16giugno2022/planimetrie/239-22.pdf" TargetMode="External"/><Relationship Id="rId36" Type="http://schemas.openxmlformats.org/officeDocument/2006/relationships/hyperlink" Target="https://alermipianovendite.it/downloads/CEAL/asta16giugno2022/planimetrie/247-22.pdf" TargetMode="External"/><Relationship Id="rId49" Type="http://schemas.openxmlformats.org/officeDocument/2006/relationships/hyperlink" Target="https://alermipianovendite.it/downloads/CEAL/asta16giugno2022/planimetrie/260-22.pdf" TargetMode="External"/><Relationship Id="rId57" Type="http://schemas.openxmlformats.org/officeDocument/2006/relationships/hyperlink" Target="https://alermipianovendite.it/downloads/CEAL/asta16giugno2022/planimetrie/268-22.pdf" TargetMode="External"/><Relationship Id="rId61" Type="http://schemas.openxmlformats.org/officeDocument/2006/relationships/hyperlink" Target="https://alermipianovendite.it/downloads/CEAL/asta16giugno2022/planimetrie/272-22.pdf" TargetMode="External"/><Relationship Id="rId10" Type="http://schemas.openxmlformats.org/officeDocument/2006/relationships/hyperlink" Target="https://alermipianovendite.it/downloads/CEAL/asta16giugno2022/planimetrie/221-22.pdf" TargetMode="External"/><Relationship Id="rId19" Type="http://schemas.openxmlformats.org/officeDocument/2006/relationships/hyperlink" Target="https://alermipianovendite.it/downloads/CEAL/asta16giugno2022/planimetrie/230-22.pdf" TargetMode="External"/><Relationship Id="rId31" Type="http://schemas.openxmlformats.org/officeDocument/2006/relationships/hyperlink" Target="https://alermipianovendite.it/downloads/CEAL/asta16giugno2022/planimetrie/242-22.pdf" TargetMode="External"/><Relationship Id="rId44" Type="http://schemas.openxmlformats.org/officeDocument/2006/relationships/hyperlink" Target="https://alermipianovendite.it/downloads/CEAL/asta16giugno2022/planimetrie/255-22.pdf" TargetMode="External"/><Relationship Id="rId52" Type="http://schemas.openxmlformats.org/officeDocument/2006/relationships/hyperlink" Target="https://alermipianovendite.it/downloads/CEAL/asta16giugno2022/planimetrie/263-22.pdf" TargetMode="External"/><Relationship Id="rId60" Type="http://schemas.openxmlformats.org/officeDocument/2006/relationships/hyperlink" Target="https://alermipianovendite.it/downloads/CEAL/asta16giugno2022/planimetrie/271-22.pdf" TargetMode="External"/><Relationship Id="rId65" Type="http://schemas.openxmlformats.org/officeDocument/2006/relationships/drawing" Target="../drawings/drawing3.xml"/><Relationship Id="rId4" Type="http://schemas.openxmlformats.org/officeDocument/2006/relationships/hyperlink" Target="https://alermipianovendite.it/downloads/CEAL/asta16giugno2022/planimetrie/215-22.pdf" TargetMode="External"/><Relationship Id="rId9" Type="http://schemas.openxmlformats.org/officeDocument/2006/relationships/hyperlink" Target="https://alermipianovendite.it/downloads/CEAL/asta16giugno2022/planimetrie/220-22.pdf" TargetMode="External"/><Relationship Id="rId14" Type="http://schemas.openxmlformats.org/officeDocument/2006/relationships/hyperlink" Target="https://alermipianovendite.it/downloads/CEAL/asta16giugno2022/planimetrie/225-22.pdf" TargetMode="External"/><Relationship Id="rId22" Type="http://schemas.openxmlformats.org/officeDocument/2006/relationships/hyperlink" Target="https://alermipianovendite.it/downloads/CEAL/asta16giugno2022/planimetrie/233-22.pdf" TargetMode="External"/><Relationship Id="rId27" Type="http://schemas.openxmlformats.org/officeDocument/2006/relationships/hyperlink" Target="https://alermipianovendite.it/downloads/CEAL/asta16giugno2022/planimetrie/238-22.pdf" TargetMode="External"/><Relationship Id="rId30" Type="http://schemas.openxmlformats.org/officeDocument/2006/relationships/hyperlink" Target="https://alermipianovendite.it/downloads/CEAL/asta16giugno2022/planimetrie/241-22.pdf" TargetMode="External"/><Relationship Id="rId35" Type="http://schemas.openxmlformats.org/officeDocument/2006/relationships/hyperlink" Target="https://alermipianovendite.it/downloads/CEAL/asta16giugno2022/planimetrie/246-22.pdf" TargetMode="External"/><Relationship Id="rId43" Type="http://schemas.openxmlformats.org/officeDocument/2006/relationships/hyperlink" Target="https://alermipianovendite.it/downloads/CEAL/asta16giugno2022/planimetrie/254-22.pdf" TargetMode="External"/><Relationship Id="rId48" Type="http://schemas.openxmlformats.org/officeDocument/2006/relationships/hyperlink" Target="https://alermipianovendite.it/downloads/CEAL/asta16giugno2022/planimetrie/259-22.pdf" TargetMode="External"/><Relationship Id="rId56" Type="http://schemas.openxmlformats.org/officeDocument/2006/relationships/hyperlink" Target="https://alermipianovendite.it/downloads/CEAL/asta16giugno2022/planimetrie/267-22.pdf" TargetMode="External"/><Relationship Id="rId64" Type="http://schemas.openxmlformats.org/officeDocument/2006/relationships/printerSettings" Target="../printerSettings/printerSettings3.bin"/><Relationship Id="rId8" Type="http://schemas.openxmlformats.org/officeDocument/2006/relationships/hyperlink" Target="https://alermipianovendite.it/downloads/CEAL/asta16giugno2022/planimetrie/219-22.pdf" TargetMode="External"/><Relationship Id="rId51" Type="http://schemas.openxmlformats.org/officeDocument/2006/relationships/hyperlink" Target="https://alermipianovendite.it/downloads/CEAL/asta16giugno2022/planimetrie/262-22.pdf" TargetMode="External"/><Relationship Id="rId3" Type="http://schemas.openxmlformats.org/officeDocument/2006/relationships/hyperlink" Target="https://alermipianovendite.it/downloads/CEAL/asta16giugno2022/planimetrie/214-22.pdf" TargetMode="External"/><Relationship Id="rId12" Type="http://schemas.openxmlformats.org/officeDocument/2006/relationships/hyperlink" Target="https://alermipianovendite.it/downloads/CEAL/asta16giugno2022/planimetrie/223-22.pdf" TargetMode="External"/><Relationship Id="rId17" Type="http://schemas.openxmlformats.org/officeDocument/2006/relationships/hyperlink" Target="https://alermipianovendite.it/downloads/CEAL/asta16giugno2022/planimetrie/228-22.pdf" TargetMode="External"/><Relationship Id="rId25" Type="http://schemas.openxmlformats.org/officeDocument/2006/relationships/hyperlink" Target="https://alermipianovendite.it/downloads/CEAL/asta16giugno2022/planimetrie/236-22.pdf" TargetMode="External"/><Relationship Id="rId33" Type="http://schemas.openxmlformats.org/officeDocument/2006/relationships/hyperlink" Target="https://alermipianovendite.it/downloads/CEAL/asta16giugno2022/planimetrie/244-22.pdf" TargetMode="External"/><Relationship Id="rId38" Type="http://schemas.openxmlformats.org/officeDocument/2006/relationships/hyperlink" Target="https://alermipianovendite.it/downloads/CEAL/asta16giugno2022/planimetrie/249-22.pdf" TargetMode="External"/><Relationship Id="rId46" Type="http://schemas.openxmlformats.org/officeDocument/2006/relationships/hyperlink" Target="https://alermipianovendite.it/downloads/CEAL/asta16giugno2022/planimetrie/257-22.pdf" TargetMode="External"/><Relationship Id="rId59" Type="http://schemas.openxmlformats.org/officeDocument/2006/relationships/hyperlink" Target="https://alermipianovendite.it/downloads/CEAL/asta16giugno2022/planimetrie/270-22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CAB4-C5C2-4167-A9E4-8EF85BE06C0B}">
  <dimension ref="A1:J697"/>
  <sheetViews>
    <sheetView tabSelected="1" topLeftCell="A609" workbookViewId="0">
      <selection activeCell="J701" sqref="J701"/>
    </sheetView>
  </sheetViews>
  <sheetFormatPr defaultRowHeight="14.4"/>
  <cols>
    <col min="1" max="1" width="32.44140625" customWidth="1"/>
    <col min="2" max="4" width="16.6640625" customWidth="1"/>
    <col min="5" max="5" width="15.77734375" customWidth="1"/>
    <col min="6" max="6" width="17.33203125" customWidth="1"/>
    <col min="7" max="7" width="16.44140625" customWidth="1"/>
    <col min="8" max="8" width="13.21875" customWidth="1"/>
  </cols>
  <sheetData>
    <row r="1" spans="1:10">
      <c r="A1" s="7" t="s">
        <v>503</v>
      </c>
      <c r="B1" s="7" t="s">
        <v>504</v>
      </c>
      <c r="C1" s="7" t="s">
        <v>509</v>
      </c>
      <c r="D1" s="7" t="s">
        <v>510</v>
      </c>
      <c r="E1" s="7" t="s">
        <v>2</v>
      </c>
      <c r="F1" s="11" t="s">
        <v>505</v>
      </c>
      <c r="G1" s="7" t="s">
        <v>506</v>
      </c>
      <c r="H1" s="7" t="s">
        <v>507</v>
      </c>
      <c r="I1" s="98" t="s">
        <v>508</v>
      </c>
      <c r="J1" s="95" t="s">
        <v>541</v>
      </c>
    </row>
    <row r="2" spans="1:10">
      <c r="A2" t="s">
        <v>19</v>
      </c>
      <c r="B2" s="7">
        <v>4</v>
      </c>
      <c r="C2" s="7">
        <v>8.1999999999999993</v>
      </c>
      <c r="D2" s="7">
        <v>25</v>
      </c>
      <c r="E2" s="7">
        <v>68625</v>
      </c>
      <c r="F2" s="11">
        <v>105300</v>
      </c>
      <c r="G2" s="7">
        <v>20161</v>
      </c>
      <c r="H2" s="66">
        <v>44217</v>
      </c>
      <c r="I2" s="97">
        <v>61</v>
      </c>
      <c r="J2" s="96">
        <v>1650</v>
      </c>
    </row>
    <row r="3" spans="1:10">
      <c r="A3" t="s">
        <v>19</v>
      </c>
      <c r="B3" s="7">
        <v>4</v>
      </c>
      <c r="C3" s="7">
        <v>8.1999999999999993</v>
      </c>
      <c r="D3" s="7">
        <v>25</v>
      </c>
      <c r="E3" s="7">
        <v>67500</v>
      </c>
      <c r="F3" s="11">
        <v>173600</v>
      </c>
      <c r="G3" s="7">
        <v>20161</v>
      </c>
      <c r="H3" s="66">
        <v>44665</v>
      </c>
      <c r="I3" s="97">
        <v>60</v>
      </c>
      <c r="J3" s="96">
        <v>1650</v>
      </c>
    </row>
    <row r="4" spans="1:10">
      <c r="A4" t="s">
        <v>19</v>
      </c>
      <c r="B4" s="7">
        <v>4</v>
      </c>
      <c r="C4" s="7">
        <v>8.1999999999999993</v>
      </c>
      <c r="D4" s="7">
        <v>25</v>
      </c>
      <c r="E4" s="7">
        <v>113625</v>
      </c>
      <c r="F4" s="11">
        <v>210000</v>
      </c>
      <c r="G4" s="7">
        <v>20161</v>
      </c>
      <c r="H4" s="66">
        <v>44700</v>
      </c>
      <c r="I4" s="97">
        <v>101</v>
      </c>
      <c r="J4" s="96">
        <v>1650</v>
      </c>
    </row>
    <row r="5" spans="1:10">
      <c r="A5" t="s">
        <v>19</v>
      </c>
      <c r="B5" s="7">
        <v>4</v>
      </c>
      <c r="C5" s="7">
        <v>8.1999999999999993</v>
      </c>
      <c r="D5" s="7">
        <v>26</v>
      </c>
      <c r="E5" s="7">
        <v>76800</v>
      </c>
      <c r="F5" s="94">
        <v>142550</v>
      </c>
      <c r="G5" s="7">
        <v>20161</v>
      </c>
      <c r="H5" s="66">
        <v>44727</v>
      </c>
      <c r="I5" s="97">
        <v>64</v>
      </c>
      <c r="J5" s="96">
        <v>1650</v>
      </c>
    </row>
    <row r="6" spans="1:10">
      <c r="A6" t="s">
        <v>19</v>
      </c>
      <c r="B6" s="7">
        <v>4</v>
      </c>
      <c r="C6" s="7">
        <v>8.1999999999999993</v>
      </c>
      <c r="D6" s="7">
        <v>26</v>
      </c>
      <c r="E6" s="7">
        <v>104400</v>
      </c>
      <c r="F6" s="94">
        <v>166000</v>
      </c>
      <c r="G6" s="7">
        <v>20161</v>
      </c>
      <c r="H6" s="66">
        <v>44727</v>
      </c>
      <c r="I6" s="97">
        <v>87</v>
      </c>
      <c r="J6" s="96">
        <v>1650</v>
      </c>
    </row>
    <row r="7" spans="1:10">
      <c r="A7" t="s">
        <v>19</v>
      </c>
      <c r="B7" s="7">
        <v>4</v>
      </c>
      <c r="C7" s="7">
        <v>8.1999999999999993</v>
      </c>
      <c r="D7" s="7">
        <v>26</v>
      </c>
      <c r="E7" s="7">
        <v>103200</v>
      </c>
      <c r="F7" s="94">
        <v>202220</v>
      </c>
      <c r="G7" s="7">
        <v>20161</v>
      </c>
      <c r="H7" s="66">
        <v>44727</v>
      </c>
      <c r="I7" s="97">
        <v>86</v>
      </c>
      <c r="J7" s="96">
        <v>1650</v>
      </c>
    </row>
    <row r="8" spans="1:10">
      <c r="A8" t="s">
        <v>19</v>
      </c>
      <c r="B8" s="7">
        <v>4</v>
      </c>
      <c r="C8" s="7">
        <v>8.1999999999999993</v>
      </c>
      <c r="D8" s="7">
        <v>26</v>
      </c>
      <c r="E8" s="7">
        <v>68400</v>
      </c>
      <c r="F8" s="94">
        <v>118889</v>
      </c>
      <c r="G8" s="7">
        <v>20161</v>
      </c>
      <c r="H8" s="66">
        <v>44727</v>
      </c>
      <c r="I8" s="97">
        <v>57</v>
      </c>
      <c r="J8" s="96">
        <v>1650</v>
      </c>
    </row>
    <row r="9" spans="1:10">
      <c r="A9" t="s">
        <v>19</v>
      </c>
      <c r="B9" s="7">
        <v>4</v>
      </c>
      <c r="C9" s="7">
        <v>8.1999999999999993</v>
      </c>
      <c r="D9" s="7">
        <v>26</v>
      </c>
      <c r="E9" s="7">
        <v>72000</v>
      </c>
      <c r="F9" s="94">
        <v>86999</v>
      </c>
      <c r="G9" s="7">
        <v>20161</v>
      </c>
      <c r="H9" s="66">
        <v>44756</v>
      </c>
      <c r="I9" s="98">
        <v>58</v>
      </c>
      <c r="J9" s="96">
        <v>1650</v>
      </c>
    </row>
    <row r="10" spans="1:10">
      <c r="A10" t="s">
        <v>19</v>
      </c>
      <c r="B10" s="7">
        <v>4</v>
      </c>
      <c r="C10" s="7">
        <v>8.1999999999999993</v>
      </c>
      <c r="D10" s="7">
        <v>26</v>
      </c>
      <c r="E10" s="7">
        <v>86400</v>
      </c>
      <c r="F10" s="94">
        <v>151200</v>
      </c>
      <c r="G10" s="7">
        <v>20161</v>
      </c>
      <c r="H10" s="66">
        <v>44756</v>
      </c>
      <c r="I10" s="98">
        <v>70</v>
      </c>
      <c r="J10" s="96">
        <v>1650</v>
      </c>
    </row>
    <row r="11" spans="1:10">
      <c r="A11" t="s">
        <v>19</v>
      </c>
      <c r="B11" s="7">
        <v>4</v>
      </c>
      <c r="C11" s="7">
        <v>8.1999999999999993</v>
      </c>
      <c r="D11" s="7">
        <v>26</v>
      </c>
      <c r="E11" s="7">
        <v>73200</v>
      </c>
      <c r="F11" s="94">
        <v>126289</v>
      </c>
      <c r="G11" s="7">
        <v>20161</v>
      </c>
      <c r="H11" s="66">
        <v>44825</v>
      </c>
      <c r="I11" s="97">
        <v>60</v>
      </c>
      <c r="J11" s="96">
        <v>1650</v>
      </c>
    </row>
    <row r="12" spans="1:10">
      <c r="A12" t="s">
        <v>19</v>
      </c>
      <c r="B12" s="7">
        <v>4</v>
      </c>
      <c r="C12" s="7">
        <v>8.1999999999999993</v>
      </c>
      <c r="D12" s="7">
        <v>26</v>
      </c>
      <c r="E12" s="7">
        <v>99200</v>
      </c>
      <c r="F12" s="94">
        <v>168888</v>
      </c>
      <c r="G12" s="7">
        <v>20161</v>
      </c>
      <c r="H12" s="66">
        <v>44854</v>
      </c>
      <c r="I12" s="97">
        <v>82</v>
      </c>
      <c r="J12" s="96">
        <v>1650</v>
      </c>
    </row>
    <row r="13" spans="1:10">
      <c r="A13" t="s">
        <v>19</v>
      </c>
      <c r="B13" s="7">
        <v>4</v>
      </c>
      <c r="C13" s="7">
        <v>8.1999999999999993</v>
      </c>
      <c r="D13" s="7">
        <v>26</v>
      </c>
      <c r="E13" s="7">
        <v>86925</v>
      </c>
      <c r="F13" s="11">
        <v>146500</v>
      </c>
      <c r="G13" s="7">
        <v>20161</v>
      </c>
      <c r="H13" s="66">
        <v>44152</v>
      </c>
      <c r="I13" s="97">
        <v>70</v>
      </c>
      <c r="J13" s="96">
        <v>1650</v>
      </c>
    </row>
    <row r="14" spans="1:10">
      <c r="A14" s="103" t="s">
        <v>201</v>
      </c>
      <c r="B14" s="7">
        <v>2</v>
      </c>
      <c r="C14" s="7">
        <v>5.3</v>
      </c>
      <c r="D14" s="7">
        <v>35</v>
      </c>
      <c r="E14" s="7">
        <v>73200</v>
      </c>
      <c r="F14" s="11">
        <v>156600</v>
      </c>
      <c r="G14" s="7">
        <v>20155</v>
      </c>
      <c r="H14" s="66">
        <v>44610</v>
      </c>
      <c r="I14" s="97">
        <v>60</v>
      </c>
      <c r="J14" s="96">
        <v>1700</v>
      </c>
    </row>
    <row r="15" spans="1:10">
      <c r="A15" s="103" t="s">
        <v>490</v>
      </c>
      <c r="B15" s="7">
        <v>10</v>
      </c>
      <c r="C15" s="7">
        <v>3</v>
      </c>
      <c r="D15" s="7">
        <v>24</v>
      </c>
      <c r="E15" s="7">
        <v>101584</v>
      </c>
      <c r="F15" s="11">
        <v>202000</v>
      </c>
      <c r="G15" s="7">
        <v>20133</v>
      </c>
      <c r="H15" s="66">
        <v>44217</v>
      </c>
      <c r="I15" s="97">
        <v>68.040187541862025</v>
      </c>
      <c r="J15" s="96">
        <v>2250</v>
      </c>
    </row>
    <row r="16" spans="1:10">
      <c r="A16" s="103" t="s">
        <v>490</v>
      </c>
      <c r="B16" s="7">
        <v>10</v>
      </c>
      <c r="C16" s="7">
        <v>3</v>
      </c>
      <c r="D16" s="7">
        <v>24</v>
      </c>
      <c r="E16" s="7">
        <v>115028</v>
      </c>
      <c r="F16" s="11">
        <v>337643</v>
      </c>
      <c r="G16" s="7">
        <v>20133</v>
      </c>
      <c r="H16" s="66">
        <v>44217</v>
      </c>
      <c r="I16" s="97">
        <v>77.044876088412593</v>
      </c>
      <c r="J16" s="96">
        <v>2250</v>
      </c>
    </row>
    <row r="17" spans="1:10">
      <c r="A17" s="103" t="s">
        <v>490</v>
      </c>
      <c r="B17" s="7">
        <v>10</v>
      </c>
      <c r="C17" s="7">
        <v>3</v>
      </c>
      <c r="D17" s="7">
        <v>24</v>
      </c>
      <c r="E17" s="7">
        <v>73200</v>
      </c>
      <c r="F17" s="94">
        <v>245710</v>
      </c>
      <c r="G17" s="7">
        <v>20133</v>
      </c>
      <c r="H17" s="66">
        <v>44941</v>
      </c>
      <c r="I17" s="97">
        <v>49</v>
      </c>
      <c r="J17" s="96">
        <v>2250</v>
      </c>
    </row>
    <row r="18" spans="1:10">
      <c r="A18" s="103" t="s">
        <v>555</v>
      </c>
      <c r="B18" s="7">
        <v>94</v>
      </c>
      <c r="C18" s="7">
        <v>5.5</v>
      </c>
      <c r="D18" s="7">
        <v>43</v>
      </c>
      <c r="E18" s="7">
        <v>80520</v>
      </c>
      <c r="F18" s="94">
        <v>131000</v>
      </c>
      <c r="G18" s="7">
        <v>20138</v>
      </c>
      <c r="H18" s="66">
        <v>44880</v>
      </c>
      <c r="I18" s="97">
        <v>61</v>
      </c>
      <c r="J18" s="96">
        <v>1900</v>
      </c>
    </row>
    <row r="19" spans="1:10">
      <c r="A19" s="103" t="s">
        <v>555</v>
      </c>
      <c r="B19" s="7">
        <v>94</v>
      </c>
      <c r="C19" s="7">
        <v>5.5</v>
      </c>
      <c r="D19" s="7">
        <v>43</v>
      </c>
      <c r="E19" s="7">
        <v>96360</v>
      </c>
      <c r="F19" s="94">
        <v>173200</v>
      </c>
      <c r="G19" s="7">
        <v>20138</v>
      </c>
      <c r="H19" s="66">
        <v>44880</v>
      </c>
      <c r="I19" s="97">
        <v>73</v>
      </c>
      <c r="J19" s="96">
        <v>1900</v>
      </c>
    </row>
    <row r="20" spans="1:10">
      <c r="A20" s="103" t="s">
        <v>555</v>
      </c>
      <c r="B20" s="7">
        <v>98</v>
      </c>
      <c r="C20" s="7">
        <v>5.5</v>
      </c>
      <c r="D20" s="7">
        <v>43</v>
      </c>
      <c r="E20" s="7">
        <v>89300</v>
      </c>
      <c r="F20" s="94">
        <v>135120</v>
      </c>
      <c r="G20" s="7">
        <v>20138</v>
      </c>
      <c r="H20" s="66">
        <v>44941</v>
      </c>
      <c r="I20" s="97">
        <v>60</v>
      </c>
      <c r="J20" s="96">
        <v>1900</v>
      </c>
    </row>
    <row r="21" spans="1:10">
      <c r="A21" s="103" t="s">
        <v>538</v>
      </c>
      <c r="B21" s="7">
        <v>8</v>
      </c>
      <c r="C21" s="7">
        <v>8.6999999999999993</v>
      </c>
      <c r="D21" s="7">
        <v>20</v>
      </c>
      <c r="E21" s="7">
        <v>112455</v>
      </c>
      <c r="F21" s="94">
        <v>202000</v>
      </c>
      <c r="G21" s="7">
        <v>20151</v>
      </c>
      <c r="H21" s="66">
        <v>44727</v>
      </c>
      <c r="I21" s="97">
        <v>84</v>
      </c>
      <c r="J21" s="96">
        <v>1550</v>
      </c>
    </row>
    <row r="22" spans="1:10">
      <c r="A22" s="103" t="s">
        <v>538</v>
      </c>
      <c r="B22" s="7">
        <v>2</v>
      </c>
      <c r="C22" s="7">
        <v>7.3</v>
      </c>
      <c r="D22" s="7">
        <v>20</v>
      </c>
      <c r="E22" s="7">
        <v>66000</v>
      </c>
      <c r="F22" s="11">
        <v>152010</v>
      </c>
      <c r="G22" s="7">
        <v>20151</v>
      </c>
      <c r="H22" s="66">
        <v>43847</v>
      </c>
      <c r="I22" s="97">
        <v>50</v>
      </c>
      <c r="J22" s="96">
        <v>1550</v>
      </c>
    </row>
    <row r="23" spans="1:10">
      <c r="A23" s="103" t="s">
        <v>580</v>
      </c>
      <c r="B23" s="7">
        <v>82</v>
      </c>
      <c r="C23" s="7">
        <v>9.5</v>
      </c>
      <c r="D23" s="7">
        <v>27</v>
      </c>
      <c r="E23" s="7">
        <v>75900</v>
      </c>
      <c r="F23" s="11">
        <v>122168</v>
      </c>
      <c r="G23" s="7">
        <v>20151</v>
      </c>
      <c r="H23" s="66">
        <v>43847</v>
      </c>
      <c r="I23" s="97">
        <v>60</v>
      </c>
      <c r="J23" s="96">
        <v>1550</v>
      </c>
    </row>
    <row r="24" spans="1:10">
      <c r="A24" s="103" t="s">
        <v>535</v>
      </c>
      <c r="B24" s="7">
        <v>27</v>
      </c>
      <c r="C24" s="7">
        <v>8.4</v>
      </c>
      <c r="D24" s="7">
        <v>34</v>
      </c>
      <c r="E24" s="7">
        <v>101808</v>
      </c>
      <c r="F24" s="94">
        <v>187500</v>
      </c>
      <c r="G24" s="7">
        <v>20142</v>
      </c>
      <c r="H24" s="66">
        <v>44727</v>
      </c>
      <c r="I24" s="97">
        <v>101</v>
      </c>
      <c r="J24" s="96">
        <v>1450</v>
      </c>
    </row>
    <row r="25" spans="1:10">
      <c r="A25" s="103" t="s">
        <v>535</v>
      </c>
      <c r="B25" s="7">
        <v>49</v>
      </c>
      <c r="C25" s="7">
        <v>8.4</v>
      </c>
      <c r="D25" s="7">
        <v>34</v>
      </c>
      <c r="E25" s="7">
        <v>84672</v>
      </c>
      <c r="F25" s="94">
        <v>142999</v>
      </c>
      <c r="G25" s="7">
        <v>20142</v>
      </c>
      <c r="H25" s="66">
        <v>44727</v>
      </c>
      <c r="I25" s="97">
        <v>84</v>
      </c>
      <c r="J25" s="96">
        <v>1450</v>
      </c>
    </row>
    <row r="26" spans="1:10">
      <c r="A26" s="103" t="s">
        <v>535</v>
      </c>
      <c r="B26" s="7">
        <v>55</v>
      </c>
      <c r="C26" s="7">
        <v>8.4</v>
      </c>
      <c r="D26" s="7">
        <v>34</v>
      </c>
      <c r="E26" s="7">
        <v>82656</v>
      </c>
      <c r="F26" s="94">
        <v>153000</v>
      </c>
      <c r="G26" s="7">
        <v>20142</v>
      </c>
      <c r="H26" s="66">
        <v>44727</v>
      </c>
      <c r="I26" s="97">
        <v>82</v>
      </c>
      <c r="J26" s="96">
        <v>1450</v>
      </c>
    </row>
    <row r="27" spans="1:10">
      <c r="A27" s="103" t="s">
        <v>536</v>
      </c>
      <c r="B27" s="7">
        <v>7</v>
      </c>
      <c r="C27" s="7">
        <v>5.8</v>
      </c>
      <c r="D27" s="7">
        <v>34</v>
      </c>
      <c r="E27" s="7">
        <v>67481</v>
      </c>
      <c r="F27" s="11">
        <v>138890</v>
      </c>
      <c r="G27" s="7">
        <v>20155</v>
      </c>
      <c r="H27" s="66">
        <v>44217</v>
      </c>
      <c r="I27" s="97">
        <v>55.312295081967214</v>
      </c>
      <c r="J27" s="96">
        <v>1700</v>
      </c>
    </row>
    <row r="28" spans="1:10">
      <c r="A28" s="103" t="s">
        <v>536</v>
      </c>
      <c r="B28" s="7">
        <v>7</v>
      </c>
      <c r="C28" s="7">
        <v>7</v>
      </c>
      <c r="D28" s="7">
        <v>5.8</v>
      </c>
      <c r="E28" s="7">
        <v>70913</v>
      </c>
      <c r="F28" s="94">
        <v>153456.78</v>
      </c>
      <c r="G28" s="7">
        <v>20155</v>
      </c>
      <c r="H28" s="66">
        <v>44880</v>
      </c>
      <c r="I28" s="97">
        <v>61</v>
      </c>
      <c r="J28" s="96">
        <v>1700</v>
      </c>
    </row>
    <row r="29" spans="1:10">
      <c r="A29" s="103" t="s">
        <v>539</v>
      </c>
      <c r="B29" s="7">
        <v>43</v>
      </c>
      <c r="C29" s="7">
        <v>11</v>
      </c>
      <c r="D29" s="7">
        <v>26</v>
      </c>
      <c r="E29" s="7">
        <v>109778</v>
      </c>
      <c r="F29" s="94">
        <v>180030</v>
      </c>
      <c r="G29" s="7">
        <v>20151</v>
      </c>
      <c r="H29" s="66">
        <v>44727</v>
      </c>
      <c r="I29" s="97">
        <v>82</v>
      </c>
      <c r="J29" s="96">
        <v>1600</v>
      </c>
    </row>
    <row r="30" spans="1:10">
      <c r="A30" s="103" t="s">
        <v>534</v>
      </c>
      <c r="B30" s="7">
        <v>54</v>
      </c>
      <c r="C30" s="7">
        <v>9.1</v>
      </c>
      <c r="D30" s="7">
        <v>38</v>
      </c>
      <c r="E30" s="7">
        <v>73584</v>
      </c>
      <c r="F30" s="94">
        <v>115500</v>
      </c>
      <c r="G30" s="7">
        <v>20157</v>
      </c>
      <c r="H30" s="66">
        <v>44727</v>
      </c>
      <c r="I30" s="97">
        <v>73</v>
      </c>
      <c r="J30" s="96">
        <v>1450</v>
      </c>
    </row>
    <row r="31" spans="1:10">
      <c r="A31" s="103" t="s">
        <v>554</v>
      </c>
      <c r="B31" s="7">
        <v>77</v>
      </c>
      <c r="C31" s="7">
        <v>8.4</v>
      </c>
      <c r="D31" s="7">
        <v>26</v>
      </c>
      <c r="E31" s="7">
        <v>102480</v>
      </c>
      <c r="F31" s="94">
        <v>105500</v>
      </c>
      <c r="G31" s="7">
        <v>20157</v>
      </c>
      <c r="H31" s="66">
        <v>44854</v>
      </c>
      <c r="I31" s="97">
        <v>100</v>
      </c>
      <c r="J31" s="96">
        <v>1450</v>
      </c>
    </row>
    <row r="32" spans="1:10">
      <c r="A32" s="103" t="s">
        <v>581</v>
      </c>
      <c r="B32" s="7">
        <v>2</v>
      </c>
      <c r="C32" s="7">
        <v>2.2999999999999998</v>
      </c>
      <c r="D32" s="7">
        <v>19</v>
      </c>
      <c r="E32" s="7">
        <v>152440</v>
      </c>
      <c r="F32" s="11">
        <v>383000</v>
      </c>
      <c r="G32" s="7">
        <v>20133</v>
      </c>
      <c r="H32" s="66">
        <v>43847</v>
      </c>
      <c r="I32" s="97">
        <v>84</v>
      </c>
      <c r="J32" s="96">
        <v>2400</v>
      </c>
    </row>
    <row r="33" spans="1:10">
      <c r="A33" s="103" t="s">
        <v>154</v>
      </c>
      <c r="B33" s="7">
        <v>1</v>
      </c>
      <c r="C33" s="7">
        <v>4.9000000000000004</v>
      </c>
      <c r="D33" s="7">
        <v>23</v>
      </c>
      <c r="E33" s="7">
        <v>35581</v>
      </c>
      <c r="F33" s="11">
        <v>91100</v>
      </c>
      <c r="G33" s="7">
        <v>20148</v>
      </c>
      <c r="H33" s="66">
        <v>44392</v>
      </c>
      <c r="I33" s="97">
        <v>37.375</v>
      </c>
      <c r="J33" s="96">
        <v>2100</v>
      </c>
    </row>
    <row r="34" spans="1:10">
      <c r="A34" s="103" t="s">
        <v>154</v>
      </c>
      <c r="B34" s="7">
        <v>1</v>
      </c>
      <c r="C34" s="7">
        <v>4.9000000000000004</v>
      </c>
      <c r="D34" s="7">
        <v>23</v>
      </c>
      <c r="E34" s="7">
        <v>50278</v>
      </c>
      <c r="F34" s="11">
        <v>133380</v>
      </c>
      <c r="G34" s="7">
        <v>20148</v>
      </c>
      <c r="H34" s="66">
        <v>44462</v>
      </c>
      <c r="I34" s="97">
        <v>52.813025210084035</v>
      </c>
      <c r="J34" s="96">
        <v>2100</v>
      </c>
    </row>
    <row r="35" spans="1:10">
      <c r="A35" s="103" t="s">
        <v>154</v>
      </c>
      <c r="B35" s="7">
        <v>1</v>
      </c>
      <c r="C35" s="7">
        <v>4.9000000000000004</v>
      </c>
      <c r="D35" s="7">
        <v>23</v>
      </c>
      <c r="E35" s="7">
        <v>30167</v>
      </c>
      <c r="F35" s="11">
        <v>91100</v>
      </c>
      <c r="G35" s="7">
        <v>20148</v>
      </c>
      <c r="H35" s="66">
        <v>44462</v>
      </c>
      <c r="I35" s="97">
        <v>31.688025210084035</v>
      </c>
      <c r="J35" s="96">
        <v>2100</v>
      </c>
    </row>
    <row r="36" spans="1:10">
      <c r="A36" s="103" t="s">
        <v>154</v>
      </c>
      <c r="B36" s="7">
        <v>1</v>
      </c>
      <c r="C36" s="7">
        <v>4.9000000000000004</v>
      </c>
      <c r="D36" s="7">
        <v>23</v>
      </c>
      <c r="E36" s="7">
        <v>30167</v>
      </c>
      <c r="F36" s="11">
        <v>87828</v>
      </c>
      <c r="G36" s="7">
        <v>20148</v>
      </c>
      <c r="H36" s="66">
        <v>44490</v>
      </c>
      <c r="I36" s="97">
        <v>31.688025210084035</v>
      </c>
      <c r="J36" s="96">
        <v>2100</v>
      </c>
    </row>
    <row r="37" spans="1:10">
      <c r="A37" s="103" t="s">
        <v>154</v>
      </c>
      <c r="B37" s="7">
        <v>1</v>
      </c>
      <c r="C37" s="7">
        <v>4.9000000000000004</v>
      </c>
      <c r="D37" s="7">
        <v>23</v>
      </c>
      <c r="E37" s="7">
        <v>30940</v>
      </c>
      <c r="F37" s="11">
        <v>75564</v>
      </c>
      <c r="G37" s="7">
        <v>20148</v>
      </c>
      <c r="H37" s="66">
        <v>44490</v>
      </c>
      <c r="I37" s="97">
        <v>32.5</v>
      </c>
      <c r="J37" s="96">
        <v>2100</v>
      </c>
    </row>
    <row r="38" spans="1:10">
      <c r="A38" s="103" t="s">
        <v>154</v>
      </c>
      <c r="B38" s="7">
        <v>1</v>
      </c>
      <c r="C38" s="7">
        <v>4.9000000000000004</v>
      </c>
      <c r="D38" s="7">
        <v>23</v>
      </c>
      <c r="E38" s="7">
        <v>61268</v>
      </c>
      <c r="F38" s="94">
        <v>105400</v>
      </c>
      <c r="G38" s="7">
        <v>20148</v>
      </c>
      <c r="H38" s="66">
        <v>44756</v>
      </c>
      <c r="I38" s="98">
        <v>60</v>
      </c>
      <c r="J38" s="96">
        <v>2100</v>
      </c>
    </row>
    <row r="39" spans="1:10">
      <c r="A39" t="s">
        <v>154</v>
      </c>
      <c r="B39" s="7">
        <v>1</v>
      </c>
      <c r="C39" s="7">
        <v>4.9000000000000004</v>
      </c>
      <c r="D39" s="7">
        <v>23</v>
      </c>
      <c r="E39" s="7">
        <v>41769</v>
      </c>
      <c r="F39" s="11">
        <v>107700</v>
      </c>
      <c r="G39" s="7">
        <v>20148</v>
      </c>
      <c r="H39" s="66">
        <v>44152</v>
      </c>
      <c r="I39" s="97">
        <v>42</v>
      </c>
      <c r="J39" s="96">
        <v>2100</v>
      </c>
    </row>
    <row r="40" spans="1:10">
      <c r="A40" t="s">
        <v>154</v>
      </c>
      <c r="B40" s="7">
        <v>1</v>
      </c>
      <c r="C40" s="7">
        <v>4.9000000000000004</v>
      </c>
      <c r="D40" s="7">
        <v>23</v>
      </c>
      <c r="E40" s="33">
        <v>47957</v>
      </c>
      <c r="F40" s="94">
        <v>120000</v>
      </c>
      <c r="G40" s="7">
        <v>20148</v>
      </c>
      <c r="H40" s="66">
        <v>44098</v>
      </c>
      <c r="I40" s="97">
        <v>50</v>
      </c>
      <c r="J40" s="96">
        <v>2100</v>
      </c>
    </row>
    <row r="41" spans="1:10">
      <c r="A41" s="103" t="s">
        <v>211</v>
      </c>
      <c r="B41" s="7">
        <v>3</v>
      </c>
      <c r="C41" s="7">
        <v>9.4</v>
      </c>
      <c r="D41" s="7">
        <v>40</v>
      </c>
      <c r="E41" s="7">
        <v>71775</v>
      </c>
      <c r="F41" s="11">
        <v>91000</v>
      </c>
      <c r="G41" s="7">
        <v>20152</v>
      </c>
      <c r="H41" s="66">
        <v>44665</v>
      </c>
      <c r="I41" s="97">
        <v>65.969669117647058</v>
      </c>
      <c r="J41" s="96">
        <v>1400</v>
      </c>
    </row>
    <row r="42" spans="1:10">
      <c r="A42" s="103" t="s">
        <v>520</v>
      </c>
      <c r="B42" s="7">
        <v>25</v>
      </c>
      <c r="C42" s="7">
        <v>9</v>
      </c>
      <c r="D42" s="7">
        <v>22</v>
      </c>
      <c r="E42" s="7">
        <v>164666</v>
      </c>
      <c r="F42" s="94">
        <v>316170</v>
      </c>
      <c r="G42" s="7">
        <v>20151</v>
      </c>
      <c r="H42" s="66">
        <v>44727</v>
      </c>
      <c r="I42" s="97">
        <v>123</v>
      </c>
      <c r="J42" s="96">
        <v>1650</v>
      </c>
    </row>
    <row r="43" spans="1:10">
      <c r="A43" s="103" t="s">
        <v>208</v>
      </c>
      <c r="B43" s="7">
        <v>3</v>
      </c>
      <c r="C43" s="7">
        <v>6.6</v>
      </c>
      <c r="D43" s="7">
        <v>28</v>
      </c>
      <c r="E43" s="7">
        <v>72056</v>
      </c>
      <c r="F43" s="11">
        <v>108000</v>
      </c>
      <c r="G43" s="7">
        <v>20156</v>
      </c>
      <c r="H43" s="66">
        <v>44665</v>
      </c>
      <c r="I43" s="97">
        <v>58.534524776604385</v>
      </c>
      <c r="J43" s="96">
        <v>1700</v>
      </c>
    </row>
    <row r="44" spans="1:10">
      <c r="A44" s="103" t="s">
        <v>208</v>
      </c>
      <c r="B44" s="7">
        <v>3</v>
      </c>
      <c r="C44" s="7">
        <v>6.6</v>
      </c>
      <c r="D44" s="7">
        <v>28</v>
      </c>
      <c r="E44" s="7">
        <v>84333</v>
      </c>
      <c r="F44" s="11">
        <v>143800</v>
      </c>
      <c r="G44" s="7">
        <v>20156</v>
      </c>
      <c r="H44" s="66">
        <v>44700</v>
      </c>
      <c r="I44" s="97">
        <v>79</v>
      </c>
      <c r="J44" s="96">
        <v>1700</v>
      </c>
    </row>
    <row r="45" spans="1:10">
      <c r="A45" s="103" t="s">
        <v>183</v>
      </c>
      <c r="B45" s="7">
        <v>9</v>
      </c>
      <c r="C45" s="7">
        <v>5.0999999999999996</v>
      </c>
      <c r="D45" s="7">
        <v>22</v>
      </c>
      <c r="E45" s="7">
        <v>41769</v>
      </c>
      <c r="F45" s="11">
        <v>132100</v>
      </c>
      <c r="G45" s="7">
        <v>20148</v>
      </c>
      <c r="H45" s="66">
        <v>44490</v>
      </c>
      <c r="I45" s="97">
        <v>43.875</v>
      </c>
      <c r="J45" s="96">
        <v>2100</v>
      </c>
    </row>
    <row r="46" spans="1:10">
      <c r="A46" s="103" t="s">
        <v>183</v>
      </c>
      <c r="B46" s="7">
        <v>9</v>
      </c>
      <c r="C46" s="7">
        <v>5.0999999999999996</v>
      </c>
      <c r="D46" s="7">
        <v>22</v>
      </c>
      <c r="E46" s="7">
        <v>46410</v>
      </c>
      <c r="F46" s="11">
        <v>149700</v>
      </c>
      <c r="G46" s="7">
        <v>20148</v>
      </c>
      <c r="H46" s="66">
        <v>44518</v>
      </c>
      <c r="I46" s="97">
        <v>48.75</v>
      </c>
      <c r="J46" s="96">
        <v>2100</v>
      </c>
    </row>
    <row r="47" spans="1:10">
      <c r="A47" s="103" t="s">
        <v>183</v>
      </c>
      <c r="B47" s="7">
        <v>9</v>
      </c>
      <c r="C47" s="7">
        <v>5.0999999999999996</v>
      </c>
      <c r="D47" s="7">
        <v>22</v>
      </c>
      <c r="E47" s="7">
        <v>44090</v>
      </c>
      <c r="F47" s="11">
        <v>116000</v>
      </c>
      <c r="G47" s="7">
        <v>20148</v>
      </c>
      <c r="H47" s="66">
        <v>44518</v>
      </c>
      <c r="I47" s="97">
        <v>46.313025210084035</v>
      </c>
      <c r="J47" s="96">
        <v>2100</v>
      </c>
    </row>
    <row r="48" spans="1:10">
      <c r="A48" s="103" t="s">
        <v>183</v>
      </c>
      <c r="B48" s="7">
        <v>9</v>
      </c>
      <c r="C48" s="7">
        <v>5.0999999999999996</v>
      </c>
      <c r="D48" s="7">
        <v>22</v>
      </c>
      <c r="E48" s="7">
        <v>44863</v>
      </c>
      <c r="F48" s="11">
        <v>143339</v>
      </c>
      <c r="G48" s="7">
        <v>20148</v>
      </c>
      <c r="H48" s="66">
        <v>44581</v>
      </c>
      <c r="I48" s="97">
        <v>47.125</v>
      </c>
      <c r="J48" s="96">
        <v>2100</v>
      </c>
    </row>
    <row r="49" spans="1:10">
      <c r="A49" s="103" t="s">
        <v>66</v>
      </c>
      <c r="B49" s="7">
        <v>5</v>
      </c>
      <c r="C49" s="7">
        <v>10</v>
      </c>
      <c r="D49" s="7">
        <v>33</v>
      </c>
      <c r="E49" s="7">
        <v>62770</v>
      </c>
      <c r="F49" s="11">
        <v>119000</v>
      </c>
      <c r="G49" s="7">
        <v>20151</v>
      </c>
      <c r="H49" s="66">
        <v>44364</v>
      </c>
      <c r="I49" s="97">
        <v>47.842987804878049</v>
      </c>
      <c r="J49" s="96">
        <v>2000</v>
      </c>
    </row>
    <row r="50" spans="1:10">
      <c r="A50" t="s">
        <v>603</v>
      </c>
      <c r="B50" s="7">
        <v>15</v>
      </c>
      <c r="C50" s="7">
        <v>10</v>
      </c>
      <c r="D50" s="7">
        <v>33</v>
      </c>
      <c r="E50" s="33">
        <v>62700</v>
      </c>
      <c r="F50" s="94">
        <v>123610</v>
      </c>
      <c r="G50" s="7">
        <v>20151</v>
      </c>
      <c r="H50" s="66">
        <v>44126</v>
      </c>
      <c r="I50" s="97">
        <v>47.842987804878049</v>
      </c>
      <c r="J50" s="96">
        <v>2000</v>
      </c>
    </row>
    <row r="51" spans="1:10">
      <c r="A51" s="103" t="s">
        <v>25</v>
      </c>
      <c r="B51" s="7">
        <v>4</v>
      </c>
      <c r="C51" s="7">
        <v>10</v>
      </c>
      <c r="D51" s="7">
        <v>28</v>
      </c>
      <c r="E51" s="7">
        <v>93375</v>
      </c>
      <c r="F51" s="11">
        <v>137600</v>
      </c>
      <c r="G51" s="7">
        <v>20157</v>
      </c>
      <c r="H51" s="66">
        <v>44217</v>
      </c>
      <c r="I51" s="97">
        <v>86.941340782122907</v>
      </c>
      <c r="J51" s="96">
        <v>2000</v>
      </c>
    </row>
    <row r="52" spans="1:10">
      <c r="A52" s="103" t="s">
        <v>41</v>
      </c>
      <c r="B52" s="7">
        <v>23</v>
      </c>
      <c r="C52" s="7">
        <v>9.1999999999999993</v>
      </c>
      <c r="D52" s="7">
        <v>25</v>
      </c>
      <c r="E52" s="7">
        <v>78100</v>
      </c>
      <c r="F52" s="11">
        <v>149000</v>
      </c>
      <c r="G52" s="7">
        <v>20151</v>
      </c>
      <c r="H52" s="66">
        <v>43847</v>
      </c>
      <c r="I52" s="97">
        <v>58</v>
      </c>
      <c r="J52" s="96">
        <v>1550</v>
      </c>
    </row>
    <row r="53" spans="1:10">
      <c r="A53" s="103" t="s">
        <v>41</v>
      </c>
      <c r="B53" s="7">
        <v>9</v>
      </c>
      <c r="C53" s="7">
        <v>9.1999999999999993</v>
      </c>
      <c r="D53" s="7">
        <v>25</v>
      </c>
      <c r="E53" s="7">
        <v>92400</v>
      </c>
      <c r="F53" s="11">
        <v>166000</v>
      </c>
      <c r="G53" s="7">
        <v>20151</v>
      </c>
      <c r="H53" s="66">
        <v>43847</v>
      </c>
      <c r="I53" s="97">
        <v>70</v>
      </c>
      <c r="J53" s="96">
        <v>1550</v>
      </c>
    </row>
    <row r="54" spans="1:10">
      <c r="A54" s="103" t="s">
        <v>41</v>
      </c>
      <c r="B54" s="7">
        <v>51</v>
      </c>
      <c r="C54" s="7">
        <v>9.1999999999999993</v>
      </c>
      <c r="D54" s="7">
        <v>25</v>
      </c>
      <c r="E54" s="7">
        <v>94600</v>
      </c>
      <c r="F54" s="11">
        <v>150020</v>
      </c>
      <c r="G54" s="7">
        <v>20151</v>
      </c>
      <c r="H54" s="66">
        <v>44245</v>
      </c>
      <c r="I54" s="97">
        <v>72.103658536585371</v>
      </c>
      <c r="J54" s="96">
        <v>1550</v>
      </c>
    </row>
    <row r="55" spans="1:10">
      <c r="A55" s="103" t="s">
        <v>41</v>
      </c>
      <c r="B55" s="7">
        <v>51</v>
      </c>
      <c r="C55" s="7">
        <v>9.1999999999999993</v>
      </c>
      <c r="D55" s="7">
        <v>25</v>
      </c>
      <c r="E55" s="7">
        <v>97900</v>
      </c>
      <c r="F55" s="11">
        <v>195000</v>
      </c>
      <c r="G55" s="7">
        <v>20151</v>
      </c>
      <c r="H55" s="66">
        <v>44245</v>
      </c>
      <c r="I55" s="97">
        <v>74.618902439024396</v>
      </c>
      <c r="J55" s="96">
        <v>1550</v>
      </c>
    </row>
    <row r="56" spans="1:10">
      <c r="A56" s="103" t="s">
        <v>41</v>
      </c>
      <c r="B56" s="7">
        <v>51</v>
      </c>
      <c r="C56" s="7">
        <v>9.1999999999999993</v>
      </c>
      <c r="D56" s="7">
        <v>25</v>
      </c>
      <c r="E56" s="7">
        <v>79200</v>
      </c>
      <c r="F56" s="11">
        <v>138888</v>
      </c>
      <c r="G56" s="7">
        <v>20151</v>
      </c>
      <c r="H56" s="66">
        <v>44301</v>
      </c>
      <c r="I56" s="97">
        <v>60.365853658536587</v>
      </c>
      <c r="J56" s="96">
        <v>1550</v>
      </c>
    </row>
    <row r="57" spans="1:10">
      <c r="A57" s="103" t="s">
        <v>41</v>
      </c>
      <c r="B57" s="7">
        <v>51</v>
      </c>
      <c r="C57" s="7">
        <v>9.1999999999999993</v>
      </c>
      <c r="D57" s="7">
        <v>25</v>
      </c>
      <c r="E57" s="7">
        <v>95700</v>
      </c>
      <c r="F57" s="11">
        <v>193380</v>
      </c>
      <c r="G57" s="7">
        <v>20151</v>
      </c>
      <c r="H57" s="66">
        <v>44301</v>
      </c>
      <c r="I57" s="97">
        <v>72.942073170731703</v>
      </c>
      <c r="J57" s="96">
        <v>1550</v>
      </c>
    </row>
    <row r="58" spans="1:10">
      <c r="A58" s="103" t="s">
        <v>41</v>
      </c>
      <c r="B58" s="7">
        <v>51</v>
      </c>
      <c r="C58" s="7">
        <v>9.1999999999999993</v>
      </c>
      <c r="D58" s="7">
        <v>25</v>
      </c>
      <c r="E58" s="7">
        <v>91980</v>
      </c>
      <c r="F58" s="11">
        <v>176888</v>
      </c>
      <c r="G58" s="7">
        <v>20151</v>
      </c>
      <c r="H58" s="66">
        <v>44610</v>
      </c>
      <c r="I58" s="97">
        <v>70.106707317073173</v>
      </c>
      <c r="J58" s="96">
        <v>1550</v>
      </c>
    </row>
    <row r="59" spans="1:10">
      <c r="A59" s="103" t="s">
        <v>41</v>
      </c>
      <c r="B59" s="7">
        <v>51</v>
      </c>
      <c r="C59" s="7">
        <v>9.1999999999999993</v>
      </c>
      <c r="D59" s="7">
        <v>25</v>
      </c>
      <c r="E59" s="7">
        <v>89460</v>
      </c>
      <c r="F59" s="11">
        <v>140000</v>
      </c>
      <c r="G59" s="7">
        <v>20151</v>
      </c>
      <c r="H59" s="66">
        <v>44638</v>
      </c>
      <c r="I59" s="97">
        <v>68.185975609756099</v>
      </c>
      <c r="J59" s="96">
        <v>1550</v>
      </c>
    </row>
    <row r="60" spans="1:10">
      <c r="A60" s="103" t="s">
        <v>41</v>
      </c>
      <c r="B60" s="7">
        <v>51</v>
      </c>
      <c r="C60" s="7">
        <v>9.1999999999999993</v>
      </c>
      <c r="D60" s="7">
        <v>25</v>
      </c>
      <c r="E60" s="7">
        <v>88358</v>
      </c>
      <c r="F60" s="11">
        <v>140290</v>
      </c>
      <c r="G60" s="7">
        <v>20151</v>
      </c>
      <c r="H60" s="66">
        <v>44665</v>
      </c>
      <c r="I60" s="97">
        <v>67.346036585365852</v>
      </c>
      <c r="J60" s="96">
        <v>1550</v>
      </c>
    </row>
    <row r="61" spans="1:10">
      <c r="A61" s="103" t="s">
        <v>41</v>
      </c>
      <c r="B61" s="7">
        <v>51</v>
      </c>
      <c r="C61" s="7">
        <v>9.1999999999999993</v>
      </c>
      <c r="D61" s="7">
        <v>25</v>
      </c>
      <c r="E61" s="7">
        <v>95051</v>
      </c>
      <c r="F61" s="11">
        <v>160777</v>
      </c>
      <c r="G61" s="7">
        <v>20151</v>
      </c>
      <c r="H61" s="66">
        <v>44665</v>
      </c>
      <c r="I61" s="97">
        <v>72.447408536585371</v>
      </c>
      <c r="J61" s="96">
        <v>1550</v>
      </c>
    </row>
    <row r="62" spans="1:10">
      <c r="A62" s="103" t="s">
        <v>41</v>
      </c>
      <c r="B62" s="7">
        <v>51</v>
      </c>
      <c r="C62" s="7">
        <v>9.1999999999999993</v>
      </c>
      <c r="D62" s="7">
        <v>25</v>
      </c>
      <c r="E62" s="7">
        <v>113794</v>
      </c>
      <c r="F62" s="94">
        <v>168920</v>
      </c>
      <c r="G62" s="7">
        <v>20151</v>
      </c>
      <c r="H62" s="66">
        <v>44700</v>
      </c>
      <c r="I62" s="97">
        <v>85</v>
      </c>
      <c r="J62" s="96">
        <v>1550</v>
      </c>
    </row>
    <row r="63" spans="1:10">
      <c r="A63" s="103" t="s">
        <v>41</v>
      </c>
      <c r="B63" s="7">
        <v>51</v>
      </c>
      <c r="C63" s="7">
        <v>9.1999999999999993</v>
      </c>
      <c r="D63" s="7">
        <v>25</v>
      </c>
      <c r="E63" s="7">
        <v>79380</v>
      </c>
      <c r="F63" s="94">
        <v>141670</v>
      </c>
      <c r="G63" s="7">
        <v>20151</v>
      </c>
      <c r="H63" s="66">
        <v>44700</v>
      </c>
      <c r="I63" s="97">
        <v>63</v>
      </c>
      <c r="J63" s="96">
        <v>1550</v>
      </c>
    </row>
    <row r="64" spans="1:10">
      <c r="A64" s="103" t="s">
        <v>41</v>
      </c>
      <c r="B64" s="7">
        <v>51</v>
      </c>
      <c r="C64" s="7">
        <v>9.1999999999999993</v>
      </c>
      <c r="D64" s="7">
        <v>25</v>
      </c>
      <c r="E64" s="7">
        <v>95051</v>
      </c>
      <c r="F64" s="94">
        <v>155340</v>
      </c>
      <c r="G64" s="7">
        <v>20151</v>
      </c>
      <c r="H64" s="66">
        <v>44700</v>
      </c>
      <c r="I64" s="97">
        <v>71</v>
      </c>
      <c r="J64" s="96">
        <v>1550</v>
      </c>
    </row>
    <row r="65" spans="1:10">
      <c r="A65" s="103" t="s">
        <v>41</v>
      </c>
      <c r="B65" s="7">
        <v>37</v>
      </c>
      <c r="C65" s="7">
        <v>9.1999999999999993</v>
      </c>
      <c r="D65" s="7">
        <v>25</v>
      </c>
      <c r="E65" s="7">
        <v>84420</v>
      </c>
      <c r="F65" s="94">
        <v>142000</v>
      </c>
      <c r="G65" s="7">
        <v>20151</v>
      </c>
      <c r="H65" s="66">
        <v>44727</v>
      </c>
      <c r="I65" s="97">
        <v>67</v>
      </c>
      <c r="J65" s="96">
        <v>1550</v>
      </c>
    </row>
    <row r="66" spans="1:10">
      <c r="A66" s="103" t="s">
        <v>41</v>
      </c>
      <c r="B66" s="7">
        <v>33</v>
      </c>
      <c r="C66" s="7">
        <v>9.1999999999999993</v>
      </c>
      <c r="D66" s="7">
        <v>25</v>
      </c>
      <c r="E66" s="7">
        <v>116471</v>
      </c>
      <c r="F66" s="94">
        <v>184550</v>
      </c>
      <c r="G66" s="7">
        <v>20151</v>
      </c>
      <c r="H66" s="66">
        <v>44727</v>
      </c>
      <c r="I66" s="97">
        <v>87</v>
      </c>
      <c r="J66" s="96">
        <v>1550</v>
      </c>
    </row>
    <row r="67" spans="1:10">
      <c r="A67" s="103" t="s">
        <v>41</v>
      </c>
      <c r="B67" s="7">
        <v>3</v>
      </c>
      <c r="C67" s="7">
        <v>9.1999999999999993</v>
      </c>
      <c r="D67" s="7">
        <v>25</v>
      </c>
      <c r="E67" s="7">
        <v>87755</v>
      </c>
      <c r="F67" s="94">
        <v>155550</v>
      </c>
      <c r="G67" s="7">
        <v>20151</v>
      </c>
      <c r="H67" s="66">
        <v>44880</v>
      </c>
      <c r="I67" s="97">
        <v>69</v>
      </c>
      <c r="J67" s="96">
        <v>1550</v>
      </c>
    </row>
    <row r="68" spans="1:10">
      <c r="A68" s="103" t="s">
        <v>41</v>
      </c>
      <c r="B68" s="7">
        <v>51</v>
      </c>
      <c r="C68" s="7">
        <v>9.1999999999999993</v>
      </c>
      <c r="D68" s="7">
        <v>25</v>
      </c>
      <c r="E68" s="7">
        <v>90720</v>
      </c>
      <c r="F68" s="94">
        <v>161700</v>
      </c>
      <c r="G68" s="7">
        <v>20151</v>
      </c>
      <c r="H68" s="66">
        <v>44941</v>
      </c>
      <c r="I68" s="97">
        <v>72</v>
      </c>
      <c r="J68" s="96">
        <v>1550</v>
      </c>
    </row>
    <row r="69" spans="1:10">
      <c r="A69" s="103" t="s">
        <v>41</v>
      </c>
      <c r="B69" s="7">
        <v>53</v>
      </c>
      <c r="C69" s="7">
        <v>9.1999999999999993</v>
      </c>
      <c r="D69" s="7">
        <v>25</v>
      </c>
      <c r="E69" s="7">
        <v>109620</v>
      </c>
      <c r="F69" s="94">
        <v>151000</v>
      </c>
      <c r="G69" s="7">
        <v>20151</v>
      </c>
      <c r="H69" s="66">
        <v>44941</v>
      </c>
      <c r="I69" s="97">
        <v>87</v>
      </c>
      <c r="J69" s="96">
        <v>1550</v>
      </c>
    </row>
    <row r="70" spans="1:10">
      <c r="A70" s="103" t="s">
        <v>59</v>
      </c>
      <c r="B70" s="7">
        <v>10</v>
      </c>
      <c r="C70" s="7">
        <v>2.8</v>
      </c>
      <c r="D70" s="7">
        <v>24</v>
      </c>
      <c r="E70" s="7">
        <v>141918</v>
      </c>
      <c r="F70" s="11">
        <v>346900</v>
      </c>
      <c r="G70" s="7">
        <v>20133</v>
      </c>
      <c r="H70" s="66">
        <v>44336</v>
      </c>
      <c r="I70" s="97">
        <v>95.055592766242469</v>
      </c>
      <c r="J70" s="96">
        <v>2250</v>
      </c>
    </row>
    <row r="71" spans="1:10">
      <c r="A71" s="103" t="s">
        <v>59</v>
      </c>
      <c r="B71" s="7">
        <v>10</v>
      </c>
      <c r="C71" s="7">
        <v>2.8</v>
      </c>
      <c r="D71" s="7">
        <v>24</v>
      </c>
      <c r="E71" s="7">
        <v>70212</v>
      </c>
      <c r="F71" s="11">
        <v>202100</v>
      </c>
      <c r="G71" s="7">
        <v>20133</v>
      </c>
      <c r="H71" s="66">
        <v>44638</v>
      </c>
      <c r="I71" s="97">
        <v>47.027461486939046</v>
      </c>
      <c r="J71" s="96">
        <v>2250</v>
      </c>
    </row>
    <row r="72" spans="1:10">
      <c r="A72" s="103" t="s">
        <v>59</v>
      </c>
      <c r="B72" s="7">
        <v>10</v>
      </c>
      <c r="C72" s="7">
        <v>2.8</v>
      </c>
      <c r="D72" s="7">
        <v>24</v>
      </c>
      <c r="E72" s="7">
        <v>115028</v>
      </c>
      <c r="F72" s="11">
        <v>220000</v>
      </c>
      <c r="G72" s="7">
        <v>20133</v>
      </c>
      <c r="H72" s="66">
        <v>44700</v>
      </c>
      <c r="I72" s="97">
        <v>77</v>
      </c>
      <c r="J72" s="96">
        <v>2250</v>
      </c>
    </row>
    <row r="73" spans="1:10">
      <c r="A73" s="103" t="s">
        <v>548</v>
      </c>
      <c r="B73" s="7">
        <v>10</v>
      </c>
      <c r="C73" s="7">
        <v>2.8</v>
      </c>
      <c r="D73" s="7">
        <v>24</v>
      </c>
      <c r="E73" s="7">
        <v>73200</v>
      </c>
      <c r="F73" s="94">
        <v>233500</v>
      </c>
      <c r="G73" s="7">
        <v>20133</v>
      </c>
      <c r="H73" s="66">
        <v>44825</v>
      </c>
      <c r="I73" s="97">
        <v>42</v>
      </c>
      <c r="J73" s="96">
        <v>2250</v>
      </c>
    </row>
    <row r="74" spans="1:10">
      <c r="A74" s="103" t="s">
        <v>49</v>
      </c>
      <c r="B74" s="7">
        <v>5</v>
      </c>
      <c r="C74" s="7">
        <v>4.0999999999999996</v>
      </c>
      <c r="D74" s="7">
        <v>19</v>
      </c>
      <c r="E74" s="7">
        <v>115163</v>
      </c>
      <c r="F74" s="11">
        <v>172000</v>
      </c>
      <c r="G74" s="7">
        <v>20127</v>
      </c>
      <c r="H74" s="66">
        <v>44273</v>
      </c>
      <c r="I74" s="97">
        <v>93.568231829107276</v>
      </c>
      <c r="J74" s="96">
        <v>2000</v>
      </c>
    </row>
    <row r="75" spans="1:10">
      <c r="A75" s="103" t="s">
        <v>49</v>
      </c>
      <c r="B75" s="7">
        <v>32</v>
      </c>
      <c r="C75" s="7">
        <v>4.0999999999999996</v>
      </c>
      <c r="D75" s="7">
        <v>19</v>
      </c>
      <c r="E75" s="7">
        <v>110880</v>
      </c>
      <c r="F75" s="94">
        <v>165590</v>
      </c>
      <c r="G75" s="7">
        <v>20127</v>
      </c>
      <c r="H75" s="66">
        <v>44727</v>
      </c>
      <c r="I75" s="97">
        <v>77</v>
      </c>
      <c r="J75" s="96">
        <v>2000</v>
      </c>
    </row>
    <row r="76" spans="1:10">
      <c r="A76" s="103" t="s">
        <v>157</v>
      </c>
      <c r="B76" s="7">
        <v>125</v>
      </c>
      <c r="C76" s="7">
        <v>8.3000000000000007</v>
      </c>
      <c r="D76" s="7">
        <v>23</v>
      </c>
      <c r="E76" s="7">
        <v>92400</v>
      </c>
      <c r="F76" s="11">
        <v>150800</v>
      </c>
      <c r="G76" s="7">
        <v>20151</v>
      </c>
      <c r="H76" s="66">
        <v>44392</v>
      </c>
      <c r="I76" s="97">
        <v>70.426829268292678</v>
      </c>
      <c r="J76" s="96">
        <v>1600</v>
      </c>
    </row>
    <row r="77" spans="1:10">
      <c r="A77" s="103" t="s">
        <v>157</v>
      </c>
      <c r="B77" s="7">
        <v>125</v>
      </c>
      <c r="C77" s="7">
        <v>8.3000000000000007</v>
      </c>
      <c r="D77" s="7">
        <v>23</v>
      </c>
      <c r="E77" s="7">
        <v>73700</v>
      </c>
      <c r="F77" s="11">
        <v>140100</v>
      </c>
      <c r="G77" s="7">
        <v>20151</v>
      </c>
      <c r="H77" s="66">
        <v>44392</v>
      </c>
      <c r="I77" s="97">
        <v>56.173780487804876</v>
      </c>
      <c r="J77" s="96">
        <v>1600</v>
      </c>
    </row>
    <row r="78" spans="1:10">
      <c r="A78" s="103" t="s">
        <v>157</v>
      </c>
      <c r="B78" s="7">
        <v>125</v>
      </c>
      <c r="C78" s="7">
        <v>8.3000000000000007</v>
      </c>
      <c r="D78" s="7">
        <v>23</v>
      </c>
      <c r="E78" s="7">
        <v>73700</v>
      </c>
      <c r="F78" s="11">
        <v>167000</v>
      </c>
      <c r="G78" s="7">
        <v>20151</v>
      </c>
      <c r="H78" s="66">
        <v>44392</v>
      </c>
      <c r="I78" s="97">
        <v>56.173780487804876</v>
      </c>
      <c r="J78" s="96">
        <v>1600</v>
      </c>
    </row>
    <row r="79" spans="1:10">
      <c r="A79" s="103" t="s">
        <v>157</v>
      </c>
      <c r="B79" s="7">
        <v>125</v>
      </c>
      <c r="C79" s="7">
        <v>8.3000000000000007</v>
      </c>
      <c r="D79" s="7">
        <v>23</v>
      </c>
      <c r="E79" s="7">
        <v>73700</v>
      </c>
      <c r="F79" s="11">
        <v>131888</v>
      </c>
      <c r="G79" s="7">
        <v>20151</v>
      </c>
      <c r="H79" s="66">
        <v>44490</v>
      </c>
      <c r="I79" s="97">
        <v>56.173780487804876</v>
      </c>
      <c r="J79" s="96">
        <v>1600</v>
      </c>
    </row>
    <row r="80" spans="1:10">
      <c r="A80" s="103" t="s">
        <v>157</v>
      </c>
      <c r="B80" s="7">
        <v>125</v>
      </c>
      <c r="C80" s="7">
        <v>8.3000000000000007</v>
      </c>
      <c r="D80" s="7">
        <v>23</v>
      </c>
      <c r="E80" s="7">
        <v>119900</v>
      </c>
      <c r="F80" s="11">
        <v>181000</v>
      </c>
      <c r="G80" s="7">
        <v>20151</v>
      </c>
      <c r="H80" s="66">
        <v>44518</v>
      </c>
      <c r="I80" s="97">
        <v>91.387195121951223</v>
      </c>
      <c r="J80" s="96">
        <v>1600</v>
      </c>
    </row>
    <row r="81" spans="1:10">
      <c r="A81" s="103" t="s">
        <v>157</v>
      </c>
      <c r="B81" s="7">
        <v>125</v>
      </c>
      <c r="C81" s="7">
        <v>8.3000000000000007</v>
      </c>
      <c r="D81" s="7">
        <v>23</v>
      </c>
      <c r="E81" s="7">
        <v>136080</v>
      </c>
      <c r="F81" s="11">
        <v>180500</v>
      </c>
      <c r="G81" s="7">
        <v>20151</v>
      </c>
      <c r="H81" s="66">
        <v>44638</v>
      </c>
      <c r="I81" s="97">
        <v>103.71951219512195</v>
      </c>
      <c r="J81" s="96">
        <v>1600</v>
      </c>
    </row>
    <row r="82" spans="1:10">
      <c r="A82" s="103" t="s">
        <v>157</v>
      </c>
      <c r="B82" s="7">
        <v>125</v>
      </c>
      <c r="C82" s="7">
        <v>8.3000000000000007</v>
      </c>
      <c r="D82" s="7">
        <v>23</v>
      </c>
      <c r="E82" s="7">
        <v>105840</v>
      </c>
      <c r="F82" s="94">
        <v>196728</v>
      </c>
      <c r="G82" s="7">
        <v>20151</v>
      </c>
      <c r="H82" s="66">
        <v>44825</v>
      </c>
      <c r="I82" s="97">
        <v>90</v>
      </c>
      <c r="J82" s="96">
        <v>1600</v>
      </c>
    </row>
    <row r="83" spans="1:10">
      <c r="A83" t="s">
        <v>157</v>
      </c>
      <c r="B83" s="7">
        <v>46</v>
      </c>
      <c r="C83" s="7">
        <v>8.3000000000000007</v>
      </c>
      <c r="D83" s="7">
        <v>23</v>
      </c>
      <c r="E83" s="7">
        <v>92400</v>
      </c>
      <c r="F83" s="11">
        <v>151222</v>
      </c>
      <c r="G83" s="7">
        <v>20151</v>
      </c>
      <c r="H83" s="66">
        <v>44152</v>
      </c>
      <c r="I83" s="97">
        <v>80</v>
      </c>
      <c r="J83" s="96">
        <v>1600</v>
      </c>
    </row>
    <row r="84" spans="1:10">
      <c r="A84" s="103" t="s">
        <v>545</v>
      </c>
      <c r="B84" s="7">
        <v>52</v>
      </c>
      <c r="C84" s="7">
        <v>8.3000000000000007</v>
      </c>
      <c r="D84" s="7">
        <v>23</v>
      </c>
      <c r="E84" s="7">
        <v>107100</v>
      </c>
      <c r="F84" s="94">
        <v>185999</v>
      </c>
      <c r="G84" s="7">
        <v>20151</v>
      </c>
      <c r="H84" s="66">
        <v>44756</v>
      </c>
      <c r="I84" s="98">
        <v>100</v>
      </c>
      <c r="J84" s="96">
        <v>1600</v>
      </c>
    </row>
    <row r="85" spans="1:10">
      <c r="A85" s="103" t="s">
        <v>34</v>
      </c>
      <c r="B85" s="7">
        <v>4</v>
      </c>
      <c r="C85" s="7">
        <v>2.8</v>
      </c>
      <c r="D85" s="7">
        <v>25</v>
      </c>
      <c r="E85" s="7">
        <v>94905</v>
      </c>
      <c r="F85" s="11">
        <v>223110</v>
      </c>
      <c r="G85" s="7">
        <v>20133</v>
      </c>
      <c r="H85" s="66">
        <v>44245</v>
      </c>
      <c r="I85" s="97">
        <v>63.56664434025452</v>
      </c>
      <c r="J85" s="96">
        <v>2250</v>
      </c>
    </row>
    <row r="86" spans="1:10">
      <c r="A86" s="103" t="s">
        <v>45</v>
      </c>
      <c r="B86" s="7">
        <v>4</v>
      </c>
      <c r="C86" s="7">
        <v>2.8</v>
      </c>
      <c r="D86" s="7">
        <v>25</v>
      </c>
      <c r="E86" s="7">
        <v>76451</v>
      </c>
      <c r="F86" s="11">
        <v>151200</v>
      </c>
      <c r="G86" s="7">
        <v>20133</v>
      </c>
      <c r="H86" s="66">
        <v>44273</v>
      </c>
      <c r="I86" s="97">
        <v>51.206296048225049</v>
      </c>
      <c r="J86" s="96">
        <v>2250</v>
      </c>
    </row>
    <row r="87" spans="1:10">
      <c r="A87" s="103" t="s">
        <v>45</v>
      </c>
      <c r="B87" s="7">
        <v>4</v>
      </c>
      <c r="C87" s="7">
        <v>2.8</v>
      </c>
      <c r="D87" s="7">
        <v>25</v>
      </c>
      <c r="E87" s="7">
        <v>77682</v>
      </c>
      <c r="F87" s="11">
        <v>173223</v>
      </c>
      <c r="G87" s="7">
        <v>20133</v>
      </c>
      <c r="H87" s="66">
        <v>44665</v>
      </c>
      <c r="I87" s="97">
        <v>52.030810448760882</v>
      </c>
      <c r="J87" s="96">
        <v>2250</v>
      </c>
    </row>
    <row r="88" spans="1:10">
      <c r="A88" s="103" t="s">
        <v>45</v>
      </c>
      <c r="B88" s="7">
        <v>4</v>
      </c>
      <c r="C88" s="7">
        <v>2.8</v>
      </c>
      <c r="D88" s="7">
        <v>25</v>
      </c>
      <c r="E88" s="7">
        <v>73200</v>
      </c>
      <c r="F88" s="11">
        <v>180868</v>
      </c>
      <c r="G88" s="7">
        <v>20133</v>
      </c>
      <c r="H88" s="66">
        <v>44700</v>
      </c>
      <c r="I88" s="97">
        <v>49</v>
      </c>
      <c r="J88" s="96">
        <v>2250</v>
      </c>
    </row>
    <row r="89" spans="1:10">
      <c r="A89" s="103" t="s">
        <v>45</v>
      </c>
      <c r="B89" s="7">
        <v>4</v>
      </c>
      <c r="C89" s="7">
        <v>2.8</v>
      </c>
      <c r="D89" s="7">
        <v>25</v>
      </c>
      <c r="E89" s="7">
        <v>82163</v>
      </c>
      <c r="F89" s="11">
        <v>191190</v>
      </c>
      <c r="G89" s="7">
        <v>20133</v>
      </c>
      <c r="H89" s="66">
        <v>44700</v>
      </c>
      <c r="I89" s="97">
        <v>55</v>
      </c>
      <c r="J89" s="96">
        <v>2250</v>
      </c>
    </row>
    <row r="90" spans="1:10">
      <c r="A90" s="103" t="s">
        <v>45</v>
      </c>
      <c r="B90" s="7">
        <v>4</v>
      </c>
      <c r="C90" s="7">
        <v>2.8</v>
      </c>
      <c r="D90" s="7">
        <v>25</v>
      </c>
      <c r="E90" s="7">
        <v>86645</v>
      </c>
      <c r="F90" s="11">
        <v>181720</v>
      </c>
      <c r="G90" s="7">
        <v>20133</v>
      </c>
      <c r="H90" s="66">
        <v>44700</v>
      </c>
      <c r="I90" s="97">
        <v>55</v>
      </c>
      <c r="J90" s="96">
        <v>2250</v>
      </c>
    </row>
    <row r="91" spans="1:10">
      <c r="A91" t="s">
        <v>34</v>
      </c>
      <c r="B91" s="7">
        <v>4</v>
      </c>
      <c r="C91" s="7">
        <v>2.8</v>
      </c>
      <c r="D91" s="7">
        <v>25</v>
      </c>
      <c r="E91" s="33">
        <v>67224</v>
      </c>
      <c r="F91" s="94">
        <v>153100</v>
      </c>
      <c r="G91" s="7">
        <v>20133</v>
      </c>
      <c r="H91" s="66">
        <v>44126</v>
      </c>
      <c r="I91" s="97">
        <v>45</v>
      </c>
      <c r="J91" s="96">
        <v>2250</v>
      </c>
    </row>
    <row r="92" spans="1:10">
      <c r="A92" t="s">
        <v>34</v>
      </c>
      <c r="B92" s="7">
        <v>2</v>
      </c>
      <c r="C92" s="7">
        <v>2.8</v>
      </c>
      <c r="D92" s="7">
        <v>25</v>
      </c>
      <c r="E92" s="33">
        <v>76451</v>
      </c>
      <c r="F92" s="94">
        <v>166600</v>
      </c>
      <c r="G92" s="7">
        <v>20133</v>
      </c>
      <c r="H92" s="66">
        <v>44098</v>
      </c>
      <c r="I92" s="97">
        <v>52</v>
      </c>
      <c r="J92" s="96">
        <v>2250</v>
      </c>
    </row>
    <row r="93" spans="1:10">
      <c r="A93" s="103" t="s">
        <v>156</v>
      </c>
      <c r="B93" s="7">
        <v>94</v>
      </c>
      <c r="C93" s="7">
        <v>5.5</v>
      </c>
      <c r="D93" s="7">
        <v>43</v>
      </c>
      <c r="E93" s="7">
        <v>88088</v>
      </c>
      <c r="F93" s="11">
        <v>161666</v>
      </c>
      <c r="G93" s="7">
        <v>20138</v>
      </c>
      <c r="H93" s="66">
        <v>44392</v>
      </c>
      <c r="I93" s="97">
        <v>71.570195334980866</v>
      </c>
      <c r="J93" s="96">
        <v>1800</v>
      </c>
    </row>
    <row r="94" spans="1:10">
      <c r="A94" s="103" t="s">
        <v>156</v>
      </c>
      <c r="B94" s="7">
        <v>94</v>
      </c>
      <c r="C94" s="7">
        <v>5.5</v>
      </c>
      <c r="D94" s="7">
        <v>43</v>
      </c>
      <c r="E94" s="7">
        <v>84656</v>
      </c>
      <c r="F94" s="11">
        <v>140150</v>
      </c>
      <c r="G94" s="7">
        <v>20138</v>
      </c>
      <c r="H94" s="66">
        <v>44392</v>
      </c>
      <c r="I94" s="97">
        <v>68.781746166085512</v>
      </c>
      <c r="J94" s="96">
        <v>1800</v>
      </c>
    </row>
    <row r="95" spans="1:10">
      <c r="A95" s="103" t="s">
        <v>156</v>
      </c>
      <c r="B95" s="7">
        <v>94</v>
      </c>
      <c r="C95" s="7">
        <v>5.5</v>
      </c>
      <c r="D95" s="7">
        <v>43</v>
      </c>
      <c r="E95" s="7">
        <v>89232</v>
      </c>
      <c r="F95" s="11">
        <v>139200</v>
      </c>
      <c r="G95" s="7">
        <v>20138</v>
      </c>
      <c r="H95" s="66">
        <v>44518</v>
      </c>
      <c r="I95" s="97">
        <v>72.499678391279318</v>
      </c>
      <c r="J95" s="96">
        <v>1800</v>
      </c>
    </row>
    <row r="96" spans="1:10">
      <c r="A96" s="103" t="s">
        <v>156</v>
      </c>
      <c r="B96" s="7">
        <v>98</v>
      </c>
      <c r="C96" s="7">
        <v>5.5</v>
      </c>
      <c r="D96" s="7">
        <v>43</v>
      </c>
      <c r="E96" s="7">
        <v>74008</v>
      </c>
      <c r="F96" s="94">
        <v>80000</v>
      </c>
      <c r="G96" s="7">
        <v>20138</v>
      </c>
      <c r="H96" s="66">
        <v>44825</v>
      </c>
      <c r="I96" s="97">
        <v>60</v>
      </c>
      <c r="J96" s="96">
        <v>1800</v>
      </c>
    </row>
    <row r="97" spans="1:10">
      <c r="A97" s="103" t="s">
        <v>156</v>
      </c>
      <c r="B97" s="7">
        <v>98</v>
      </c>
      <c r="C97" s="7">
        <v>5.5</v>
      </c>
      <c r="D97" s="7">
        <v>43</v>
      </c>
      <c r="E97" s="7">
        <v>79112</v>
      </c>
      <c r="F97" s="94">
        <v>127000</v>
      </c>
      <c r="G97" s="7">
        <v>20138</v>
      </c>
      <c r="H97" s="66">
        <v>44825</v>
      </c>
      <c r="I97" s="97">
        <v>64</v>
      </c>
      <c r="J97" s="96">
        <v>1800</v>
      </c>
    </row>
    <row r="98" spans="1:10">
      <c r="A98" s="103" t="s">
        <v>156</v>
      </c>
      <c r="B98" s="7">
        <v>98</v>
      </c>
      <c r="C98" s="7">
        <v>5.5</v>
      </c>
      <c r="D98" s="7">
        <v>43</v>
      </c>
      <c r="E98" s="7">
        <v>94424</v>
      </c>
      <c r="F98" s="94">
        <v>148888</v>
      </c>
      <c r="G98" s="7">
        <v>20138</v>
      </c>
      <c r="H98" s="66">
        <v>44825</v>
      </c>
      <c r="I98" s="97">
        <v>75</v>
      </c>
      <c r="J98" s="96">
        <v>1800</v>
      </c>
    </row>
    <row r="99" spans="1:10">
      <c r="A99" s="103" t="s">
        <v>156</v>
      </c>
      <c r="B99" s="7">
        <v>98</v>
      </c>
      <c r="C99" s="7">
        <v>5.5</v>
      </c>
      <c r="D99" s="7">
        <v>43</v>
      </c>
      <c r="E99" s="7">
        <v>71456</v>
      </c>
      <c r="F99" s="94">
        <v>114100</v>
      </c>
      <c r="G99" s="7">
        <v>20138</v>
      </c>
      <c r="H99" s="66">
        <v>44825</v>
      </c>
      <c r="I99" s="97">
        <v>60</v>
      </c>
      <c r="J99" s="96">
        <v>1800</v>
      </c>
    </row>
    <row r="100" spans="1:10">
      <c r="A100" s="103" t="s">
        <v>156</v>
      </c>
      <c r="B100" s="7">
        <v>94</v>
      </c>
      <c r="C100" s="7">
        <v>5.5</v>
      </c>
      <c r="D100" s="7">
        <v>43</v>
      </c>
      <c r="E100" s="7">
        <v>97680</v>
      </c>
      <c r="F100" s="94">
        <v>153999</v>
      </c>
      <c r="G100" s="7">
        <v>20138</v>
      </c>
      <c r="H100" s="66">
        <v>44854</v>
      </c>
      <c r="I100" s="97">
        <v>77</v>
      </c>
      <c r="J100" s="96">
        <v>1800</v>
      </c>
    </row>
    <row r="101" spans="1:10">
      <c r="A101" s="103" t="s">
        <v>156</v>
      </c>
      <c r="B101" s="7">
        <v>94</v>
      </c>
      <c r="C101" s="7">
        <v>5.5</v>
      </c>
      <c r="D101" s="7">
        <v>43</v>
      </c>
      <c r="E101" s="7">
        <v>97680</v>
      </c>
      <c r="F101" s="94">
        <v>140000</v>
      </c>
      <c r="G101" s="7">
        <v>20138</v>
      </c>
      <c r="H101" s="66">
        <v>44854</v>
      </c>
      <c r="I101" s="97">
        <v>77</v>
      </c>
      <c r="J101" s="96">
        <v>1800</v>
      </c>
    </row>
    <row r="102" spans="1:10">
      <c r="A102" s="103" t="s">
        <v>160</v>
      </c>
      <c r="B102" s="7">
        <v>18</v>
      </c>
      <c r="C102" s="7">
        <v>3.5</v>
      </c>
      <c r="D102" s="7">
        <v>24</v>
      </c>
      <c r="E102" s="7">
        <v>162105</v>
      </c>
      <c r="F102" s="11">
        <v>307100</v>
      </c>
      <c r="G102" s="7">
        <v>20143</v>
      </c>
      <c r="H102" s="66">
        <v>44462</v>
      </c>
      <c r="I102" s="97">
        <v>89.314049586776861</v>
      </c>
      <c r="J102" s="96">
        <v>2850</v>
      </c>
    </row>
    <row r="103" spans="1:10">
      <c r="A103" s="103" t="s">
        <v>160</v>
      </c>
      <c r="B103" s="7">
        <v>18</v>
      </c>
      <c r="C103" s="7">
        <v>3.5</v>
      </c>
      <c r="D103" s="7">
        <v>24</v>
      </c>
      <c r="E103" s="7">
        <v>214028</v>
      </c>
      <c r="F103" s="11">
        <v>447000</v>
      </c>
      <c r="G103" s="7">
        <v>20143</v>
      </c>
      <c r="H103" s="66">
        <v>44700</v>
      </c>
      <c r="I103" s="97">
        <v>93</v>
      </c>
      <c r="J103" s="96">
        <v>2850</v>
      </c>
    </row>
    <row r="104" spans="1:10">
      <c r="A104" t="s">
        <v>584</v>
      </c>
      <c r="B104" s="7">
        <v>1</v>
      </c>
      <c r="C104" s="7">
        <v>7.1</v>
      </c>
      <c r="D104" s="7">
        <v>25</v>
      </c>
      <c r="E104" s="7">
        <v>63945</v>
      </c>
      <c r="F104" s="11">
        <v>130000</v>
      </c>
      <c r="G104" s="7">
        <v>20132</v>
      </c>
      <c r="H104" s="66">
        <v>45247</v>
      </c>
      <c r="I104" s="97">
        <v>45</v>
      </c>
      <c r="J104" s="96">
        <v>1900</v>
      </c>
    </row>
    <row r="105" spans="1:10">
      <c r="A105" s="103" t="s">
        <v>187</v>
      </c>
      <c r="B105" s="7">
        <v>1</v>
      </c>
      <c r="C105" s="7">
        <v>7.1</v>
      </c>
      <c r="D105" s="7">
        <v>25</v>
      </c>
      <c r="E105" s="7">
        <v>82950</v>
      </c>
      <c r="F105" s="11">
        <v>171500</v>
      </c>
      <c r="G105" s="7">
        <v>20132</v>
      </c>
      <c r="H105" s="66">
        <v>44490</v>
      </c>
      <c r="I105" s="97">
        <v>64.8046875</v>
      </c>
      <c r="J105" s="96">
        <v>1900</v>
      </c>
    </row>
    <row r="106" spans="1:10">
      <c r="A106" s="103" t="s">
        <v>159</v>
      </c>
      <c r="B106" s="7">
        <v>5</v>
      </c>
      <c r="C106" s="7">
        <v>6.2</v>
      </c>
      <c r="D106" s="7">
        <v>41</v>
      </c>
      <c r="E106" s="7">
        <v>83250</v>
      </c>
      <c r="F106" s="11">
        <v>170700</v>
      </c>
      <c r="G106" s="7">
        <v>20155</v>
      </c>
      <c r="H106" s="66">
        <v>44462</v>
      </c>
      <c r="I106" s="97">
        <v>68.23770491803279</v>
      </c>
      <c r="J106" s="96">
        <v>1700</v>
      </c>
    </row>
    <row r="107" spans="1:10">
      <c r="A107" s="103" t="s">
        <v>188</v>
      </c>
      <c r="B107" s="7">
        <v>2</v>
      </c>
      <c r="C107" s="7">
        <v>6.1</v>
      </c>
      <c r="D107" s="7">
        <v>22</v>
      </c>
      <c r="E107" s="7">
        <v>81000</v>
      </c>
      <c r="F107" s="11">
        <v>145150</v>
      </c>
      <c r="G107" s="7">
        <v>20156</v>
      </c>
      <c r="H107" s="66">
        <v>44490</v>
      </c>
      <c r="I107" s="97">
        <v>65.811300314838007</v>
      </c>
      <c r="J107" s="96">
        <v>1700</v>
      </c>
    </row>
    <row r="108" spans="1:10">
      <c r="A108" s="103" t="s">
        <v>188</v>
      </c>
      <c r="B108" s="7">
        <v>6</v>
      </c>
      <c r="C108" s="7">
        <v>6.1</v>
      </c>
      <c r="D108" s="7">
        <v>22</v>
      </c>
      <c r="E108" s="7">
        <v>83080</v>
      </c>
      <c r="F108" s="94">
        <v>131000</v>
      </c>
      <c r="G108" s="7">
        <v>20156</v>
      </c>
      <c r="H108" s="66">
        <v>44854</v>
      </c>
      <c r="I108" s="97">
        <v>68</v>
      </c>
      <c r="J108" s="96">
        <v>1700</v>
      </c>
    </row>
    <row r="109" spans="1:10">
      <c r="A109" s="103" t="s">
        <v>188</v>
      </c>
      <c r="B109" s="7">
        <v>6</v>
      </c>
      <c r="C109" s="7">
        <v>6.1</v>
      </c>
      <c r="D109" s="7">
        <v>22</v>
      </c>
      <c r="E109" s="7">
        <v>75640</v>
      </c>
      <c r="F109" s="94">
        <v>128750</v>
      </c>
      <c r="G109" s="7">
        <v>20156</v>
      </c>
      <c r="H109" s="66">
        <v>44854</v>
      </c>
      <c r="I109" s="97">
        <v>64</v>
      </c>
      <c r="J109" s="96">
        <v>1700</v>
      </c>
    </row>
    <row r="110" spans="1:10">
      <c r="A110" s="103" t="s">
        <v>188</v>
      </c>
      <c r="B110" s="7">
        <v>6</v>
      </c>
      <c r="C110" s="7">
        <v>6.1</v>
      </c>
      <c r="D110" s="7">
        <v>22</v>
      </c>
      <c r="E110" s="7">
        <v>79050</v>
      </c>
      <c r="F110" s="94">
        <v>150000</v>
      </c>
      <c r="G110" s="7">
        <v>20156</v>
      </c>
      <c r="H110" s="66">
        <v>44880</v>
      </c>
      <c r="I110" s="97">
        <v>68</v>
      </c>
      <c r="J110" s="96">
        <v>1700</v>
      </c>
    </row>
    <row r="111" spans="1:10">
      <c r="A111" s="103" t="s">
        <v>551</v>
      </c>
      <c r="B111" s="7">
        <v>15</v>
      </c>
      <c r="C111" s="7">
        <v>2.5</v>
      </c>
      <c r="D111" s="7">
        <v>12</v>
      </c>
      <c r="E111" s="7">
        <v>363888</v>
      </c>
      <c r="F111" s="94">
        <v>415935</v>
      </c>
      <c r="G111" s="7">
        <v>20122</v>
      </c>
      <c r="H111" s="66">
        <v>44825</v>
      </c>
      <c r="I111" s="97">
        <v>110</v>
      </c>
      <c r="J111" s="96">
        <v>4400</v>
      </c>
    </row>
    <row r="112" spans="1:10">
      <c r="A112" s="103" t="s">
        <v>161</v>
      </c>
      <c r="B112" s="7">
        <v>2</v>
      </c>
      <c r="C112" s="7">
        <v>2.9</v>
      </c>
      <c r="D112" s="7">
        <v>25</v>
      </c>
      <c r="E112" s="7">
        <v>104571</v>
      </c>
      <c r="F112" s="11">
        <v>301670</v>
      </c>
      <c r="G112" s="7">
        <v>20133</v>
      </c>
      <c r="H112" s="66">
        <v>44462</v>
      </c>
      <c r="I112" s="97">
        <v>70.040857334226388</v>
      </c>
      <c r="J112" s="96">
        <v>2250</v>
      </c>
    </row>
    <row r="113" spans="1:10">
      <c r="A113" s="103" t="s">
        <v>212</v>
      </c>
      <c r="B113" s="7">
        <v>96</v>
      </c>
      <c r="C113" s="7">
        <v>6.5</v>
      </c>
      <c r="D113" s="7">
        <v>27</v>
      </c>
      <c r="E113" s="7">
        <v>65100</v>
      </c>
      <c r="F113" s="11">
        <v>106250</v>
      </c>
      <c r="G113" s="7">
        <v>20147</v>
      </c>
      <c r="H113" s="66">
        <v>44665</v>
      </c>
      <c r="I113" s="97">
        <v>53.360655737704917</v>
      </c>
      <c r="J113" s="96">
        <v>2000</v>
      </c>
    </row>
    <row r="114" spans="1:10">
      <c r="A114" s="103" t="s">
        <v>212</v>
      </c>
      <c r="B114" s="7">
        <v>96</v>
      </c>
      <c r="C114" s="7">
        <v>6.5</v>
      </c>
      <c r="D114" s="7">
        <v>27</v>
      </c>
      <c r="E114" s="7">
        <v>78120</v>
      </c>
      <c r="F114" s="94">
        <v>141000</v>
      </c>
      <c r="G114" s="7">
        <v>20147</v>
      </c>
      <c r="H114" s="66">
        <v>44700</v>
      </c>
      <c r="I114" s="97">
        <v>63</v>
      </c>
      <c r="J114" s="96">
        <v>2000</v>
      </c>
    </row>
    <row r="115" spans="1:10">
      <c r="A115" s="103" t="s">
        <v>212</v>
      </c>
      <c r="B115" s="7">
        <v>96</v>
      </c>
      <c r="C115" s="7">
        <v>6.5</v>
      </c>
      <c r="D115" s="7">
        <v>27</v>
      </c>
      <c r="E115" s="7">
        <v>83080</v>
      </c>
      <c r="F115" s="94">
        <v>167610</v>
      </c>
      <c r="G115" s="7">
        <v>20147</v>
      </c>
      <c r="H115" s="66">
        <v>44727</v>
      </c>
      <c r="I115" s="97">
        <v>67</v>
      </c>
      <c r="J115" s="96">
        <v>2400</v>
      </c>
    </row>
    <row r="116" spans="1:10">
      <c r="A116" s="103" t="s">
        <v>212</v>
      </c>
      <c r="B116" s="7">
        <v>96</v>
      </c>
      <c r="C116" s="7">
        <v>6.5</v>
      </c>
      <c r="D116" s="7">
        <v>27</v>
      </c>
      <c r="E116" s="7">
        <v>97960</v>
      </c>
      <c r="F116" s="94">
        <v>213750</v>
      </c>
      <c r="G116" s="7">
        <v>20147</v>
      </c>
      <c r="H116" s="66">
        <v>44727</v>
      </c>
      <c r="I116" s="97">
        <v>79</v>
      </c>
      <c r="J116" s="96">
        <v>2400</v>
      </c>
    </row>
    <row r="117" spans="1:10">
      <c r="A117" s="103" t="s">
        <v>166</v>
      </c>
      <c r="B117" s="7">
        <v>3</v>
      </c>
      <c r="C117" s="7">
        <v>7.3</v>
      </c>
      <c r="D117" s="7">
        <v>20</v>
      </c>
      <c r="E117" s="7">
        <v>104500</v>
      </c>
      <c r="F117" s="11">
        <v>231900</v>
      </c>
      <c r="G117" s="7">
        <v>20151</v>
      </c>
      <c r="H117" s="66">
        <v>44462</v>
      </c>
      <c r="I117" s="97">
        <v>79.649390243902445</v>
      </c>
      <c r="J117" s="96">
        <v>1550</v>
      </c>
    </row>
    <row r="118" spans="1:10">
      <c r="A118" s="103" t="s">
        <v>166</v>
      </c>
      <c r="B118" s="7">
        <v>3</v>
      </c>
      <c r="C118" s="7">
        <v>7.3</v>
      </c>
      <c r="D118" s="7">
        <v>20</v>
      </c>
      <c r="E118" s="7">
        <v>138600</v>
      </c>
      <c r="F118" s="11">
        <v>276000</v>
      </c>
      <c r="G118" s="7">
        <v>20151</v>
      </c>
      <c r="H118" s="66">
        <v>44462</v>
      </c>
      <c r="I118" s="97">
        <v>105.64024390243902</v>
      </c>
      <c r="J118" s="96">
        <v>1550</v>
      </c>
    </row>
    <row r="119" spans="1:10">
      <c r="A119" s="103" t="s">
        <v>166</v>
      </c>
      <c r="B119" s="7">
        <v>12</v>
      </c>
      <c r="C119" s="7">
        <v>7.3</v>
      </c>
      <c r="D119" s="7">
        <v>20</v>
      </c>
      <c r="E119" s="7">
        <v>121826</v>
      </c>
      <c r="F119" s="94">
        <v>228889</v>
      </c>
      <c r="G119" s="7">
        <v>20151</v>
      </c>
      <c r="H119" s="66">
        <v>44825</v>
      </c>
      <c r="I119" s="97">
        <v>90</v>
      </c>
      <c r="J119" s="96">
        <v>1550</v>
      </c>
    </row>
    <row r="120" spans="1:10">
      <c r="A120" s="103" t="s">
        <v>185</v>
      </c>
      <c r="B120" s="7">
        <v>5</v>
      </c>
      <c r="C120" s="7">
        <v>5.4</v>
      </c>
      <c r="D120" s="7">
        <v>40</v>
      </c>
      <c r="E120" s="7">
        <v>77625</v>
      </c>
      <c r="F120" s="11">
        <v>165700</v>
      </c>
      <c r="G120" s="7">
        <v>20155</v>
      </c>
      <c r="H120" s="66">
        <v>44490</v>
      </c>
      <c r="I120" s="97">
        <v>63.627049180327866</v>
      </c>
      <c r="J120" s="96">
        <v>1700</v>
      </c>
    </row>
    <row r="121" spans="1:10">
      <c r="A121" s="103" t="s">
        <v>185</v>
      </c>
      <c r="B121" s="7">
        <v>5</v>
      </c>
      <c r="C121" s="7">
        <v>5.4</v>
      </c>
      <c r="D121" s="7">
        <v>40</v>
      </c>
      <c r="E121" s="7">
        <v>115875</v>
      </c>
      <c r="F121" s="11">
        <v>170000</v>
      </c>
      <c r="G121" s="7">
        <v>20155</v>
      </c>
      <c r="H121" s="66">
        <v>44518</v>
      </c>
      <c r="I121" s="97">
        <v>94.979508196721312</v>
      </c>
      <c r="J121" s="96">
        <v>1700</v>
      </c>
    </row>
    <row r="122" spans="1:10">
      <c r="A122" s="103" t="s">
        <v>185</v>
      </c>
      <c r="B122" s="7">
        <v>5</v>
      </c>
      <c r="C122" s="7">
        <v>5.4</v>
      </c>
      <c r="D122" s="7">
        <v>40</v>
      </c>
      <c r="E122" s="7">
        <v>73125</v>
      </c>
      <c r="F122" s="11">
        <v>153800</v>
      </c>
      <c r="G122" s="7">
        <v>20155</v>
      </c>
      <c r="H122" s="66">
        <v>44581</v>
      </c>
      <c r="I122" s="97">
        <v>59.938524590163937</v>
      </c>
      <c r="J122" s="96">
        <v>1700</v>
      </c>
    </row>
    <row r="123" spans="1:10">
      <c r="A123" s="103" t="s">
        <v>185</v>
      </c>
      <c r="B123" s="7">
        <v>5</v>
      </c>
      <c r="C123" s="7">
        <v>5.4</v>
      </c>
      <c r="D123" s="7">
        <v>40</v>
      </c>
      <c r="E123" s="7">
        <v>82960</v>
      </c>
      <c r="F123" s="11">
        <v>88000</v>
      </c>
      <c r="G123" s="7">
        <v>20155</v>
      </c>
      <c r="H123" s="66">
        <v>44665</v>
      </c>
      <c r="I123" s="97">
        <v>68</v>
      </c>
      <c r="J123" s="96">
        <v>1700</v>
      </c>
    </row>
    <row r="124" spans="1:10">
      <c r="A124" s="103" t="s">
        <v>23</v>
      </c>
      <c r="B124" s="7">
        <v>48</v>
      </c>
      <c r="C124" s="7">
        <v>9.5</v>
      </c>
      <c r="D124" s="7">
        <v>27</v>
      </c>
      <c r="E124" s="7">
        <v>88000</v>
      </c>
      <c r="F124" s="11">
        <v>173120</v>
      </c>
      <c r="G124" s="7">
        <v>20151</v>
      </c>
      <c r="H124" s="66">
        <v>44217</v>
      </c>
      <c r="I124" s="97">
        <v>67.073170731707322</v>
      </c>
      <c r="J124" s="96">
        <v>1550</v>
      </c>
    </row>
    <row r="125" spans="1:10">
      <c r="A125" s="103" t="s">
        <v>23</v>
      </c>
      <c r="B125" s="7">
        <v>48</v>
      </c>
      <c r="C125" s="7">
        <v>9.5</v>
      </c>
      <c r="D125" s="7">
        <v>27</v>
      </c>
      <c r="E125" s="7">
        <v>84700</v>
      </c>
      <c r="F125" s="11">
        <v>128736</v>
      </c>
      <c r="G125" s="7">
        <v>20151</v>
      </c>
      <c r="H125" s="66">
        <v>44217</v>
      </c>
      <c r="I125" s="97">
        <v>64.557926829268297</v>
      </c>
      <c r="J125" s="96">
        <v>1550</v>
      </c>
    </row>
    <row r="126" spans="1:10">
      <c r="A126" s="103" t="s">
        <v>23</v>
      </c>
      <c r="B126" s="7">
        <v>48</v>
      </c>
      <c r="C126" s="7">
        <v>9.5</v>
      </c>
      <c r="D126" s="7">
        <v>27</v>
      </c>
      <c r="E126" s="7">
        <v>95700</v>
      </c>
      <c r="F126" s="11">
        <v>178888</v>
      </c>
      <c r="G126" s="7">
        <v>20151</v>
      </c>
      <c r="H126" s="66">
        <v>44245</v>
      </c>
      <c r="I126" s="97">
        <v>72.942073170731703</v>
      </c>
      <c r="J126" s="96">
        <v>1550</v>
      </c>
    </row>
    <row r="127" spans="1:10">
      <c r="A127" s="103" t="s">
        <v>23</v>
      </c>
      <c r="B127" s="7">
        <v>48</v>
      </c>
      <c r="C127" s="7">
        <v>9.5</v>
      </c>
      <c r="D127" s="7">
        <v>27</v>
      </c>
      <c r="E127" s="7">
        <v>83600</v>
      </c>
      <c r="F127" s="11">
        <v>132200</v>
      </c>
      <c r="G127" s="7">
        <v>20151</v>
      </c>
      <c r="H127" s="66">
        <v>44245</v>
      </c>
      <c r="I127" s="97">
        <v>63.719512195121951</v>
      </c>
      <c r="J127" s="96">
        <v>1550</v>
      </c>
    </row>
    <row r="128" spans="1:10">
      <c r="A128" s="103" t="s">
        <v>23</v>
      </c>
      <c r="B128" s="7">
        <v>48</v>
      </c>
      <c r="C128" s="7">
        <v>9.5</v>
      </c>
      <c r="D128" s="7">
        <v>27</v>
      </c>
      <c r="E128" s="7">
        <v>105600</v>
      </c>
      <c r="F128" s="11">
        <v>177281</v>
      </c>
      <c r="G128" s="7">
        <v>20151</v>
      </c>
      <c r="H128" s="66">
        <v>44273</v>
      </c>
      <c r="I128" s="97">
        <v>80.487804878048777</v>
      </c>
      <c r="J128" s="96">
        <v>1550</v>
      </c>
    </row>
    <row r="129" spans="1:10">
      <c r="A129" s="103" t="s">
        <v>23</v>
      </c>
      <c r="B129" s="7">
        <v>48</v>
      </c>
      <c r="C129" s="7">
        <v>9.5</v>
      </c>
      <c r="D129" s="7">
        <v>27</v>
      </c>
      <c r="E129" s="7">
        <v>74800</v>
      </c>
      <c r="F129" s="11">
        <v>132000</v>
      </c>
      <c r="G129" s="7">
        <v>20151</v>
      </c>
      <c r="H129" s="66">
        <v>44301</v>
      </c>
      <c r="I129" s="97">
        <v>57.012195121951223</v>
      </c>
      <c r="J129" s="96">
        <v>1550</v>
      </c>
    </row>
    <row r="130" spans="1:10">
      <c r="A130" s="103" t="s">
        <v>23</v>
      </c>
      <c r="B130" s="7">
        <v>48</v>
      </c>
      <c r="C130" s="7">
        <v>9.5</v>
      </c>
      <c r="D130" s="7">
        <v>27</v>
      </c>
      <c r="E130" s="7">
        <v>104500</v>
      </c>
      <c r="F130" s="11">
        <v>193380</v>
      </c>
      <c r="G130" s="7">
        <v>20151</v>
      </c>
      <c r="H130" s="66">
        <v>44336</v>
      </c>
      <c r="I130" s="97">
        <v>79.649390243902445</v>
      </c>
      <c r="J130" s="96">
        <v>1550</v>
      </c>
    </row>
    <row r="131" spans="1:10">
      <c r="A131" s="103" t="s">
        <v>23</v>
      </c>
      <c r="B131" s="7">
        <v>48</v>
      </c>
      <c r="C131" s="7">
        <v>9.5</v>
      </c>
      <c r="D131" s="7">
        <v>27</v>
      </c>
      <c r="E131" s="7">
        <v>74800</v>
      </c>
      <c r="F131" s="11">
        <v>143000</v>
      </c>
      <c r="G131" s="7">
        <v>20151</v>
      </c>
      <c r="H131" s="66">
        <v>44364</v>
      </c>
      <c r="I131" s="97">
        <v>57.012195121951223</v>
      </c>
      <c r="J131" s="96">
        <v>1550</v>
      </c>
    </row>
    <row r="132" spans="1:10">
      <c r="A132" s="103" t="s">
        <v>23</v>
      </c>
      <c r="B132" s="7">
        <v>48</v>
      </c>
      <c r="C132" s="7">
        <v>9.5</v>
      </c>
      <c r="D132" s="7">
        <v>27</v>
      </c>
      <c r="E132" s="7">
        <v>92400</v>
      </c>
      <c r="F132" s="11">
        <v>175398</v>
      </c>
      <c r="G132" s="7">
        <v>20151</v>
      </c>
      <c r="H132" s="66">
        <v>44364</v>
      </c>
      <c r="I132" s="97">
        <v>70.426829268292678</v>
      </c>
      <c r="J132" s="96">
        <v>1550</v>
      </c>
    </row>
    <row r="133" spans="1:10">
      <c r="A133" s="103" t="s">
        <v>23</v>
      </c>
      <c r="B133" s="7">
        <v>48</v>
      </c>
      <c r="C133" s="7">
        <v>9.5</v>
      </c>
      <c r="D133" s="7">
        <v>27</v>
      </c>
      <c r="E133" s="7">
        <v>81400</v>
      </c>
      <c r="F133" s="11">
        <v>145900</v>
      </c>
      <c r="G133" s="7">
        <v>20151</v>
      </c>
      <c r="H133" s="66">
        <v>44392</v>
      </c>
      <c r="I133" s="97">
        <v>62.042682926829265</v>
      </c>
      <c r="J133" s="96">
        <v>1550</v>
      </c>
    </row>
    <row r="134" spans="1:10">
      <c r="A134" s="103" t="s">
        <v>23</v>
      </c>
      <c r="B134" s="7">
        <v>48</v>
      </c>
      <c r="C134" s="7">
        <v>9.5</v>
      </c>
      <c r="D134" s="7">
        <v>27</v>
      </c>
      <c r="E134" s="7">
        <v>73700</v>
      </c>
      <c r="F134" s="11">
        <v>175350</v>
      </c>
      <c r="G134" s="7">
        <v>20151</v>
      </c>
      <c r="H134" s="66">
        <v>44518</v>
      </c>
      <c r="I134" s="97">
        <v>56.173780487804876</v>
      </c>
      <c r="J134" s="96">
        <v>1550</v>
      </c>
    </row>
    <row r="135" spans="1:10">
      <c r="A135" s="103" t="s">
        <v>23</v>
      </c>
      <c r="B135" s="7">
        <v>48</v>
      </c>
      <c r="C135" s="7">
        <v>9.5</v>
      </c>
      <c r="D135" s="7">
        <v>27</v>
      </c>
      <c r="E135" s="7">
        <v>112455</v>
      </c>
      <c r="F135" s="11">
        <v>187600</v>
      </c>
      <c r="G135" s="7">
        <v>20151</v>
      </c>
      <c r="H135" s="66">
        <v>44665</v>
      </c>
      <c r="I135" s="97">
        <v>85.712652439024396</v>
      </c>
      <c r="J135" s="96">
        <v>1550</v>
      </c>
    </row>
    <row r="136" spans="1:10">
      <c r="A136" s="103" t="s">
        <v>23</v>
      </c>
      <c r="B136" s="7">
        <v>48</v>
      </c>
      <c r="C136" s="7">
        <v>9.5</v>
      </c>
      <c r="D136" s="7">
        <v>27</v>
      </c>
      <c r="E136" s="7">
        <v>92374</v>
      </c>
      <c r="F136" s="11">
        <v>150000</v>
      </c>
      <c r="G136" s="7">
        <v>20151</v>
      </c>
      <c r="H136" s="66">
        <v>44665</v>
      </c>
      <c r="I136" s="97">
        <v>70.407012195121951</v>
      </c>
      <c r="J136" s="96">
        <v>1550</v>
      </c>
    </row>
    <row r="137" spans="1:10">
      <c r="A137" s="103" t="s">
        <v>23</v>
      </c>
      <c r="B137" s="7">
        <v>48</v>
      </c>
      <c r="C137" s="7">
        <v>9.5</v>
      </c>
      <c r="D137" s="7">
        <v>27</v>
      </c>
      <c r="E137" s="7">
        <v>115133</v>
      </c>
      <c r="F137" s="94">
        <v>196600</v>
      </c>
      <c r="G137" s="7">
        <v>20151</v>
      </c>
      <c r="H137" s="66">
        <v>44700</v>
      </c>
      <c r="I137" s="97">
        <v>86</v>
      </c>
      <c r="J137" s="96">
        <v>1550</v>
      </c>
    </row>
    <row r="138" spans="1:10">
      <c r="A138" s="103" t="s">
        <v>23</v>
      </c>
      <c r="B138" s="7">
        <v>48</v>
      </c>
      <c r="C138" s="7">
        <v>9.5</v>
      </c>
      <c r="D138" s="7">
        <v>27</v>
      </c>
      <c r="E138" s="7">
        <v>95051</v>
      </c>
      <c r="F138" s="94">
        <v>127800</v>
      </c>
      <c r="G138" s="7">
        <v>20151</v>
      </c>
      <c r="H138" s="66">
        <v>44700</v>
      </c>
      <c r="I138" s="97">
        <v>71</v>
      </c>
      <c r="J138" s="96">
        <v>1550</v>
      </c>
    </row>
    <row r="139" spans="1:10">
      <c r="A139" s="103" t="s">
        <v>23</v>
      </c>
      <c r="B139" s="7">
        <v>48</v>
      </c>
      <c r="C139" s="7">
        <v>9.5</v>
      </c>
      <c r="D139" s="7">
        <v>27</v>
      </c>
      <c r="E139" s="7">
        <v>97020</v>
      </c>
      <c r="F139" s="94">
        <v>165800</v>
      </c>
      <c r="G139" s="7">
        <v>20151</v>
      </c>
      <c r="H139" s="66">
        <v>44700</v>
      </c>
      <c r="I139" s="97">
        <v>77</v>
      </c>
      <c r="J139" s="96">
        <v>1550</v>
      </c>
    </row>
    <row r="140" spans="1:10">
      <c r="A140" s="103" t="s">
        <v>23</v>
      </c>
      <c r="B140" s="7">
        <v>46</v>
      </c>
      <c r="C140" s="7">
        <v>9.5</v>
      </c>
      <c r="D140" s="7">
        <v>34</v>
      </c>
      <c r="E140" s="7">
        <v>115133</v>
      </c>
      <c r="F140" s="94">
        <v>158880</v>
      </c>
      <c r="G140" s="7">
        <v>20151</v>
      </c>
      <c r="H140" s="66">
        <v>44727</v>
      </c>
      <c r="I140" s="97">
        <v>86</v>
      </c>
      <c r="J140" s="96">
        <v>1550</v>
      </c>
    </row>
    <row r="141" spans="1:10">
      <c r="A141" s="103" t="s">
        <v>23</v>
      </c>
      <c r="B141" s="7">
        <v>154</v>
      </c>
      <c r="C141" s="7">
        <v>9.5</v>
      </c>
      <c r="D141" s="7">
        <v>34</v>
      </c>
      <c r="E141" s="7">
        <v>123165</v>
      </c>
      <c r="F141" s="94">
        <v>177200</v>
      </c>
      <c r="G141" s="7">
        <v>20151</v>
      </c>
      <c r="H141" s="66">
        <v>44727</v>
      </c>
      <c r="I141" s="97">
        <v>92</v>
      </c>
      <c r="J141" s="96">
        <v>1550</v>
      </c>
    </row>
    <row r="142" spans="1:10">
      <c r="A142" s="103" t="s">
        <v>23</v>
      </c>
      <c r="B142" s="7">
        <v>32</v>
      </c>
      <c r="C142" s="7">
        <v>9.5</v>
      </c>
      <c r="D142" s="7">
        <v>27</v>
      </c>
      <c r="E142" s="7">
        <v>88358</v>
      </c>
      <c r="F142" s="94">
        <v>155260</v>
      </c>
      <c r="G142" s="7">
        <v>20151</v>
      </c>
      <c r="H142" s="66">
        <v>44756</v>
      </c>
      <c r="I142" s="98">
        <v>67</v>
      </c>
      <c r="J142" s="96">
        <v>1550</v>
      </c>
    </row>
    <row r="143" spans="1:10">
      <c r="A143" s="103" t="s">
        <v>23</v>
      </c>
      <c r="B143" s="7">
        <v>38</v>
      </c>
      <c r="C143" s="7">
        <v>9.5</v>
      </c>
      <c r="D143" s="7">
        <v>27</v>
      </c>
      <c r="E143" s="7">
        <v>93713</v>
      </c>
      <c r="F143" s="94">
        <v>163199</v>
      </c>
      <c r="G143" s="7">
        <v>20151</v>
      </c>
      <c r="H143" s="66">
        <v>44756</v>
      </c>
      <c r="I143" s="98">
        <v>70</v>
      </c>
      <c r="J143" s="96">
        <v>1550</v>
      </c>
    </row>
    <row r="144" spans="1:10">
      <c r="A144" s="103" t="s">
        <v>23</v>
      </c>
      <c r="B144" s="7">
        <v>94</v>
      </c>
      <c r="C144" s="7">
        <v>9.5</v>
      </c>
      <c r="D144" s="7">
        <v>27</v>
      </c>
      <c r="E144" s="7">
        <v>109778</v>
      </c>
      <c r="F144" s="94">
        <v>182000</v>
      </c>
      <c r="G144" s="7">
        <v>20151</v>
      </c>
      <c r="H144" s="66">
        <v>44756</v>
      </c>
      <c r="I144" s="98">
        <v>84</v>
      </c>
      <c r="J144" s="96">
        <v>1550</v>
      </c>
    </row>
    <row r="145" spans="1:10">
      <c r="A145" s="103" t="s">
        <v>23</v>
      </c>
      <c r="B145" s="7">
        <v>62</v>
      </c>
      <c r="C145" s="7">
        <v>9.5</v>
      </c>
      <c r="D145" s="7">
        <v>27</v>
      </c>
      <c r="E145" s="7">
        <v>93713</v>
      </c>
      <c r="F145" s="94">
        <v>160060</v>
      </c>
      <c r="G145" s="7">
        <v>20151</v>
      </c>
      <c r="H145" s="66">
        <v>44825</v>
      </c>
      <c r="I145" s="98">
        <v>70</v>
      </c>
      <c r="J145" s="96">
        <v>1550</v>
      </c>
    </row>
    <row r="146" spans="1:10">
      <c r="A146" s="103" t="s">
        <v>23</v>
      </c>
      <c r="B146" s="7">
        <v>152</v>
      </c>
      <c r="C146" s="7">
        <v>9.5</v>
      </c>
      <c r="D146" s="7">
        <v>27</v>
      </c>
      <c r="E146" s="7">
        <v>96390</v>
      </c>
      <c r="F146" s="94">
        <v>151000</v>
      </c>
      <c r="G146" s="7">
        <v>20151</v>
      </c>
      <c r="H146" s="66">
        <v>44825</v>
      </c>
      <c r="I146" s="98">
        <v>70</v>
      </c>
      <c r="J146" s="96">
        <v>1550</v>
      </c>
    </row>
    <row r="147" spans="1:10">
      <c r="A147" s="103" t="s">
        <v>23</v>
      </c>
      <c r="B147" s="7">
        <v>48</v>
      </c>
      <c r="C147" s="7">
        <v>9.5</v>
      </c>
      <c r="D147" s="7">
        <v>27</v>
      </c>
      <c r="E147" s="7">
        <v>93713</v>
      </c>
      <c r="F147" s="94">
        <v>155000</v>
      </c>
      <c r="G147" s="7">
        <v>20151</v>
      </c>
      <c r="H147" s="66">
        <v>44854</v>
      </c>
      <c r="I147" s="98">
        <v>70</v>
      </c>
      <c r="J147" s="96">
        <v>1550</v>
      </c>
    </row>
    <row r="148" spans="1:10">
      <c r="A148" t="s">
        <v>23</v>
      </c>
      <c r="B148" s="7">
        <v>24</v>
      </c>
      <c r="C148" s="7">
        <v>9.5</v>
      </c>
      <c r="D148" s="7">
        <v>27</v>
      </c>
      <c r="E148" s="7">
        <v>96800</v>
      </c>
      <c r="F148" s="11">
        <v>128300</v>
      </c>
      <c r="G148" s="7">
        <v>20151</v>
      </c>
      <c r="H148" s="66">
        <v>45247</v>
      </c>
      <c r="I148" s="98">
        <v>70</v>
      </c>
      <c r="J148" s="96">
        <v>1550</v>
      </c>
    </row>
    <row r="149" spans="1:10">
      <c r="A149" t="s">
        <v>23</v>
      </c>
      <c r="B149" s="7">
        <v>88</v>
      </c>
      <c r="C149" s="7">
        <v>9.5</v>
      </c>
      <c r="D149" s="7">
        <v>27</v>
      </c>
      <c r="E149" s="7">
        <v>91300</v>
      </c>
      <c r="F149" s="11">
        <v>170100</v>
      </c>
      <c r="G149" s="7">
        <v>20151</v>
      </c>
      <c r="H149" s="66">
        <v>45247</v>
      </c>
      <c r="I149" s="98">
        <v>67</v>
      </c>
      <c r="J149" s="96">
        <v>1550</v>
      </c>
    </row>
    <row r="150" spans="1:10">
      <c r="A150" t="s">
        <v>23</v>
      </c>
      <c r="B150" s="7">
        <v>62</v>
      </c>
      <c r="C150" s="7">
        <v>9.5</v>
      </c>
      <c r="D150" s="7">
        <v>27</v>
      </c>
      <c r="E150" s="7">
        <v>78100</v>
      </c>
      <c r="F150" s="11">
        <v>146300</v>
      </c>
      <c r="G150" s="7">
        <v>20151</v>
      </c>
      <c r="H150" s="66">
        <v>45247</v>
      </c>
      <c r="I150" s="98">
        <v>60</v>
      </c>
      <c r="J150" s="96">
        <v>1550</v>
      </c>
    </row>
    <row r="151" spans="1:10">
      <c r="A151" t="s">
        <v>23</v>
      </c>
      <c r="B151" s="7">
        <v>138</v>
      </c>
      <c r="C151" s="7">
        <v>9.5</v>
      </c>
      <c r="D151" s="7">
        <v>27</v>
      </c>
      <c r="E151" s="7">
        <v>104500</v>
      </c>
      <c r="F151" s="11">
        <v>173300</v>
      </c>
      <c r="G151" s="7">
        <v>20151</v>
      </c>
      <c r="H151" s="66">
        <v>45247</v>
      </c>
      <c r="I151" s="98">
        <v>82</v>
      </c>
      <c r="J151" s="96">
        <v>1550</v>
      </c>
    </row>
    <row r="152" spans="1:10">
      <c r="A152" t="s">
        <v>23</v>
      </c>
      <c r="B152" s="7">
        <v>32</v>
      </c>
      <c r="C152" s="7">
        <v>9.5</v>
      </c>
      <c r="D152" s="7">
        <v>27</v>
      </c>
      <c r="E152" s="33">
        <v>96800</v>
      </c>
      <c r="F152" s="94">
        <v>142000</v>
      </c>
      <c r="G152" s="7">
        <v>20151</v>
      </c>
      <c r="H152" s="66">
        <v>44126</v>
      </c>
      <c r="I152" s="98">
        <v>70</v>
      </c>
      <c r="J152" s="96">
        <v>1550</v>
      </c>
    </row>
    <row r="153" spans="1:10">
      <c r="A153" t="s">
        <v>23</v>
      </c>
      <c r="B153" s="7">
        <v>32</v>
      </c>
      <c r="C153" s="7">
        <v>9.5</v>
      </c>
      <c r="D153" s="7">
        <v>27</v>
      </c>
      <c r="E153" s="33">
        <v>77000</v>
      </c>
      <c r="F153" s="94">
        <v>150200</v>
      </c>
      <c r="G153" s="7">
        <v>20151</v>
      </c>
      <c r="H153" s="66">
        <v>44126</v>
      </c>
      <c r="I153" s="98">
        <v>60</v>
      </c>
      <c r="J153" s="96">
        <v>1550</v>
      </c>
    </row>
    <row r="154" spans="1:10">
      <c r="A154" t="s">
        <v>23</v>
      </c>
      <c r="B154" s="7">
        <v>96</v>
      </c>
      <c r="C154" s="7">
        <v>9.5</v>
      </c>
      <c r="D154" s="7">
        <v>27</v>
      </c>
      <c r="E154" s="33">
        <v>91300</v>
      </c>
      <c r="F154" s="94">
        <v>128000</v>
      </c>
      <c r="G154" s="7">
        <v>20151</v>
      </c>
      <c r="H154" s="66">
        <v>44126</v>
      </c>
      <c r="I154" s="98">
        <v>67</v>
      </c>
      <c r="J154" s="96">
        <v>1550</v>
      </c>
    </row>
    <row r="155" spans="1:10">
      <c r="A155" t="s">
        <v>23</v>
      </c>
      <c r="B155" s="7">
        <v>94</v>
      </c>
      <c r="C155" s="7">
        <v>9.5</v>
      </c>
      <c r="D155" s="7">
        <v>27</v>
      </c>
      <c r="E155" s="33">
        <v>77000</v>
      </c>
      <c r="F155" s="94">
        <v>142560</v>
      </c>
      <c r="G155" s="7">
        <v>20151</v>
      </c>
      <c r="H155" s="66">
        <v>44126</v>
      </c>
      <c r="I155" s="98">
        <v>60</v>
      </c>
      <c r="J155" s="96">
        <v>1550</v>
      </c>
    </row>
    <row r="156" spans="1:10">
      <c r="A156" s="103" t="s">
        <v>214</v>
      </c>
      <c r="B156" s="7">
        <v>1</v>
      </c>
      <c r="C156" s="7">
        <v>9.5</v>
      </c>
      <c r="D156" s="7">
        <v>53</v>
      </c>
      <c r="E156" s="7">
        <v>86625</v>
      </c>
      <c r="F156" s="11">
        <v>118220</v>
      </c>
      <c r="G156" s="7">
        <v>20157</v>
      </c>
      <c r="H156" s="66">
        <v>44665</v>
      </c>
      <c r="I156" s="97">
        <v>80.656424581005581</v>
      </c>
      <c r="J156" s="96">
        <v>1800</v>
      </c>
    </row>
    <row r="157" spans="1:10">
      <c r="A157" s="103" t="s">
        <v>512</v>
      </c>
      <c r="B157" s="7">
        <v>57</v>
      </c>
      <c r="C157" s="7">
        <v>9.3000000000000007</v>
      </c>
      <c r="D157" s="7">
        <v>23</v>
      </c>
      <c r="E157" s="7">
        <v>62906</v>
      </c>
      <c r="F157" s="11">
        <v>115120</v>
      </c>
      <c r="G157" s="7">
        <v>20161</v>
      </c>
      <c r="H157" s="66">
        <v>43847</v>
      </c>
      <c r="I157" s="98">
        <v>54</v>
      </c>
      <c r="J157" s="96">
        <v>1800</v>
      </c>
    </row>
    <row r="158" spans="1:10">
      <c r="A158" s="103" t="s">
        <v>512</v>
      </c>
      <c r="B158" s="7">
        <v>57</v>
      </c>
      <c r="C158" s="7">
        <v>9.3000000000000007</v>
      </c>
      <c r="D158" s="7">
        <v>23</v>
      </c>
      <c r="E158" s="7">
        <v>70800</v>
      </c>
      <c r="F158" s="94">
        <v>115200</v>
      </c>
      <c r="G158" s="7">
        <v>20161</v>
      </c>
      <c r="H158" s="66">
        <v>44727</v>
      </c>
      <c r="I158" s="97">
        <v>59</v>
      </c>
      <c r="J158" s="96">
        <v>1800</v>
      </c>
    </row>
    <row r="159" spans="1:10">
      <c r="A159" s="103" t="s">
        <v>512</v>
      </c>
      <c r="B159" s="7">
        <v>57</v>
      </c>
      <c r="C159" s="7">
        <v>9.3000000000000007</v>
      </c>
      <c r="D159" s="7">
        <v>23</v>
      </c>
      <c r="E159" s="7">
        <v>68400</v>
      </c>
      <c r="F159" s="94">
        <v>136999</v>
      </c>
      <c r="G159" s="7">
        <v>20161</v>
      </c>
      <c r="H159" s="66">
        <v>44727</v>
      </c>
      <c r="I159" s="97">
        <v>57</v>
      </c>
      <c r="J159" s="96">
        <v>1800</v>
      </c>
    </row>
    <row r="160" spans="1:10">
      <c r="A160" s="103" t="s">
        <v>512</v>
      </c>
      <c r="B160" s="7">
        <v>57</v>
      </c>
      <c r="C160" s="7">
        <v>9.3000000000000007</v>
      </c>
      <c r="D160" s="7">
        <v>23</v>
      </c>
      <c r="E160" s="7">
        <v>62400</v>
      </c>
      <c r="F160" s="94">
        <v>122000</v>
      </c>
      <c r="G160" s="7">
        <v>20161</v>
      </c>
      <c r="H160" s="66">
        <v>44825</v>
      </c>
      <c r="I160" s="97">
        <v>54</v>
      </c>
      <c r="J160" s="96">
        <v>1800</v>
      </c>
    </row>
    <row r="161" spans="1:10">
      <c r="A161" t="s">
        <v>512</v>
      </c>
      <c r="B161" s="7">
        <v>57</v>
      </c>
      <c r="C161" s="7">
        <v>9.3000000000000007</v>
      </c>
      <c r="D161" s="7">
        <v>23</v>
      </c>
      <c r="E161" s="7">
        <v>64050</v>
      </c>
      <c r="F161" s="11">
        <v>121700</v>
      </c>
      <c r="G161" s="7">
        <v>20161</v>
      </c>
      <c r="H161" s="66">
        <v>44152</v>
      </c>
      <c r="I161" s="97">
        <v>56</v>
      </c>
      <c r="J161" s="96">
        <v>1800</v>
      </c>
    </row>
    <row r="162" spans="1:10">
      <c r="A162" t="s">
        <v>512</v>
      </c>
      <c r="B162" s="7">
        <v>57</v>
      </c>
      <c r="C162" s="7">
        <v>9.3000000000000007</v>
      </c>
      <c r="D162" s="7">
        <v>23</v>
      </c>
      <c r="E162" s="33">
        <v>62906</v>
      </c>
      <c r="F162" s="94">
        <v>110600</v>
      </c>
      <c r="G162" s="7">
        <v>20161</v>
      </c>
      <c r="H162" s="66">
        <v>44126</v>
      </c>
      <c r="I162" s="97">
        <v>55</v>
      </c>
      <c r="J162" s="96">
        <v>1800</v>
      </c>
    </row>
    <row r="163" spans="1:10">
      <c r="A163" s="103" t="s">
        <v>21</v>
      </c>
      <c r="B163" s="7">
        <v>2</v>
      </c>
      <c r="C163" s="7">
        <v>7.7</v>
      </c>
      <c r="D163" s="7">
        <v>32</v>
      </c>
      <c r="E163" s="7">
        <v>68600</v>
      </c>
      <c r="F163" s="11">
        <v>90100</v>
      </c>
      <c r="G163" s="7">
        <v>20157</v>
      </c>
      <c r="H163" s="66">
        <v>44217</v>
      </c>
      <c r="I163" s="97">
        <v>63.873370577281193</v>
      </c>
      <c r="J163" s="96">
        <v>1450</v>
      </c>
    </row>
    <row r="164" spans="1:10">
      <c r="A164" s="103" t="s">
        <v>21</v>
      </c>
      <c r="B164" s="7">
        <v>2</v>
      </c>
      <c r="C164" s="7">
        <v>7.7</v>
      </c>
      <c r="D164" s="7">
        <v>32</v>
      </c>
      <c r="E164" s="7">
        <v>62790</v>
      </c>
      <c r="F164" s="11">
        <v>82300</v>
      </c>
      <c r="G164" s="7">
        <v>20157</v>
      </c>
      <c r="H164" s="66">
        <v>44364</v>
      </c>
      <c r="I164" s="97">
        <v>58.463687150837991</v>
      </c>
      <c r="J164" s="96">
        <v>1450</v>
      </c>
    </row>
    <row r="165" spans="1:10">
      <c r="A165" s="103" t="s">
        <v>21</v>
      </c>
      <c r="B165" s="7">
        <v>2</v>
      </c>
      <c r="C165" s="7">
        <v>7.7</v>
      </c>
      <c r="D165" s="7">
        <v>32</v>
      </c>
      <c r="E165" s="7">
        <v>57330</v>
      </c>
      <c r="F165" s="11">
        <v>120100</v>
      </c>
      <c r="G165" s="7">
        <v>20157</v>
      </c>
      <c r="H165" s="66">
        <v>44490</v>
      </c>
      <c r="I165" s="97">
        <v>53.379888268156428</v>
      </c>
      <c r="J165" s="96">
        <v>1450</v>
      </c>
    </row>
    <row r="166" spans="1:10">
      <c r="A166" s="103" t="s">
        <v>540</v>
      </c>
      <c r="B166" s="7">
        <v>4</v>
      </c>
      <c r="C166" s="7">
        <v>7.7</v>
      </c>
      <c r="D166" s="7">
        <v>32</v>
      </c>
      <c r="E166" s="7">
        <v>101920</v>
      </c>
      <c r="F166" s="94">
        <v>150100</v>
      </c>
      <c r="G166" s="7">
        <v>20157</v>
      </c>
      <c r="H166" s="66">
        <v>44854</v>
      </c>
      <c r="I166" s="97">
        <v>92</v>
      </c>
      <c r="J166" s="96">
        <v>1450</v>
      </c>
    </row>
    <row r="167" spans="1:10">
      <c r="A167" s="103" t="s">
        <v>540</v>
      </c>
      <c r="B167" s="7">
        <v>10</v>
      </c>
      <c r="C167" s="7">
        <v>7.7</v>
      </c>
      <c r="D167" s="7">
        <v>32</v>
      </c>
      <c r="E167" s="7">
        <v>100800</v>
      </c>
      <c r="F167" s="94">
        <v>142500</v>
      </c>
      <c r="G167" s="7">
        <v>20157</v>
      </c>
      <c r="H167" s="66">
        <v>44854</v>
      </c>
      <c r="I167" s="97">
        <v>90</v>
      </c>
      <c r="J167" s="96">
        <v>1450</v>
      </c>
    </row>
    <row r="168" spans="1:10">
      <c r="A168" s="103" t="s">
        <v>540</v>
      </c>
      <c r="B168" s="7">
        <v>1</v>
      </c>
      <c r="C168" s="7">
        <v>7.7</v>
      </c>
      <c r="D168" s="7">
        <v>32</v>
      </c>
      <c r="E168" s="7">
        <v>86240</v>
      </c>
      <c r="F168" s="94">
        <v>105500</v>
      </c>
      <c r="G168" s="7">
        <v>20157</v>
      </c>
      <c r="H168" s="66">
        <v>44854</v>
      </c>
      <c r="I168" s="97">
        <v>80</v>
      </c>
      <c r="J168" s="96">
        <v>1450</v>
      </c>
    </row>
    <row r="169" spans="1:10">
      <c r="A169" s="103" t="s">
        <v>540</v>
      </c>
      <c r="B169" s="7">
        <v>4</v>
      </c>
      <c r="C169" s="7">
        <v>7.7</v>
      </c>
      <c r="D169" s="7">
        <v>32</v>
      </c>
      <c r="E169" s="7">
        <v>99680</v>
      </c>
      <c r="F169" s="94">
        <v>168200</v>
      </c>
      <c r="G169" s="7">
        <v>20157</v>
      </c>
      <c r="H169" s="66">
        <v>44880</v>
      </c>
      <c r="I169" s="97">
        <v>89</v>
      </c>
      <c r="J169" s="96">
        <v>1450</v>
      </c>
    </row>
    <row r="170" spans="1:10">
      <c r="A170" s="103" t="s">
        <v>540</v>
      </c>
      <c r="B170" s="7">
        <v>4</v>
      </c>
      <c r="C170" s="7">
        <v>7.7</v>
      </c>
      <c r="D170" s="7">
        <v>32</v>
      </c>
      <c r="E170" s="7">
        <v>70560</v>
      </c>
      <c r="F170" s="11">
        <v>85110</v>
      </c>
      <c r="G170" s="7">
        <v>20156</v>
      </c>
      <c r="H170" s="66">
        <v>43847</v>
      </c>
      <c r="I170" s="97">
        <v>66</v>
      </c>
      <c r="J170" s="96">
        <v>1450</v>
      </c>
    </row>
    <row r="171" spans="1:10">
      <c r="A171" s="103" t="s">
        <v>540</v>
      </c>
      <c r="B171" s="7">
        <v>4</v>
      </c>
      <c r="C171" s="7">
        <v>7.7</v>
      </c>
      <c r="D171" s="7">
        <v>32</v>
      </c>
      <c r="E171" s="7">
        <v>66640</v>
      </c>
      <c r="F171" s="11">
        <v>72500</v>
      </c>
      <c r="G171" s="7">
        <v>20156</v>
      </c>
      <c r="H171" s="66">
        <v>43847</v>
      </c>
      <c r="I171" s="97">
        <v>62</v>
      </c>
      <c r="J171" s="96">
        <v>1450</v>
      </c>
    </row>
    <row r="172" spans="1:10">
      <c r="A172" t="s">
        <v>540</v>
      </c>
      <c r="B172" s="7">
        <v>10</v>
      </c>
      <c r="C172" s="7">
        <v>7.7</v>
      </c>
      <c r="D172" s="7">
        <v>32</v>
      </c>
      <c r="E172" s="33">
        <v>68600</v>
      </c>
      <c r="F172" s="94">
        <v>88888</v>
      </c>
      <c r="G172" s="7">
        <v>20156</v>
      </c>
      <c r="H172" s="66">
        <v>44098</v>
      </c>
      <c r="I172" s="97">
        <v>62</v>
      </c>
      <c r="J172" s="96">
        <v>1450</v>
      </c>
    </row>
    <row r="173" spans="1:10">
      <c r="A173" s="103" t="s">
        <v>164</v>
      </c>
      <c r="B173" s="7">
        <v>2</v>
      </c>
      <c r="C173" s="7">
        <v>6.2</v>
      </c>
      <c r="D173" s="7">
        <v>23</v>
      </c>
      <c r="E173" s="7">
        <v>73125</v>
      </c>
      <c r="F173" s="11">
        <v>95700</v>
      </c>
      <c r="G173" s="7">
        <v>20156</v>
      </c>
      <c r="H173" s="66">
        <v>44462</v>
      </c>
      <c r="I173" s="97">
        <v>59.412979450895421</v>
      </c>
      <c r="J173" s="96">
        <v>1700</v>
      </c>
    </row>
    <row r="174" spans="1:10">
      <c r="A174" s="103" t="s">
        <v>164</v>
      </c>
      <c r="B174" s="7">
        <v>2</v>
      </c>
      <c r="C174" s="7">
        <v>6.2</v>
      </c>
      <c r="D174" s="7">
        <v>23</v>
      </c>
      <c r="E174" s="7">
        <v>64125</v>
      </c>
      <c r="F174" s="11">
        <v>101688</v>
      </c>
      <c r="G174" s="7">
        <v>20156</v>
      </c>
      <c r="H174" s="66">
        <v>44518</v>
      </c>
      <c r="I174" s="97">
        <v>52.100612749246757</v>
      </c>
      <c r="J174" s="96">
        <v>1700</v>
      </c>
    </row>
    <row r="175" spans="1:10">
      <c r="A175" s="103" t="s">
        <v>164</v>
      </c>
      <c r="B175" s="7">
        <v>36</v>
      </c>
      <c r="C175" s="7">
        <v>6.2</v>
      </c>
      <c r="D175" s="7">
        <v>23</v>
      </c>
      <c r="E175" s="7">
        <v>74400</v>
      </c>
      <c r="F175" s="94">
        <v>82100</v>
      </c>
      <c r="G175" s="7">
        <v>20156</v>
      </c>
      <c r="H175" s="66">
        <v>44854</v>
      </c>
      <c r="I175" s="97">
        <v>59</v>
      </c>
      <c r="J175" s="96">
        <v>1700</v>
      </c>
    </row>
    <row r="176" spans="1:10">
      <c r="A176" s="103" t="s">
        <v>164</v>
      </c>
      <c r="B176" s="7">
        <v>36</v>
      </c>
      <c r="C176" s="7">
        <v>6.2</v>
      </c>
      <c r="D176" s="7">
        <v>23</v>
      </c>
      <c r="E176" s="7">
        <v>74400</v>
      </c>
      <c r="F176" s="94">
        <v>102400</v>
      </c>
      <c r="G176" s="7">
        <v>20156</v>
      </c>
      <c r="H176" s="66">
        <v>44854</v>
      </c>
      <c r="I176" s="97">
        <v>59</v>
      </c>
      <c r="J176" s="96">
        <v>1700</v>
      </c>
    </row>
    <row r="177" spans="1:10">
      <c r="A177" s="103" t="s">
        <v>164</v>
      </c>
      <c r="B177" s="7">
        <v>36</v>
      </c>
      <c r="C177" s="7">
        <v>6.2</v>
      </c>
      <c r="D177" s="7">
        <v>23</v>
      </c>
      <c r="E177" s="7">
        <v>89280</v>
      </c>
      <c r="F177" s="94">
        <v>121000</v>
      </c>
      <c r="G177" s="7">
        <v>20156</v>
      </c>
      <c r="H177" s="66">
        <v>44854</v>
      </c>
      <c r="I177" s="97">
        <v>70</v>
      </c>
      <c r="J177" s="96">
        <v>1700</v>
      </c>
    </row>
    <row r="178" spans="1:10">
      <c r="A178" s="103" t="s">
        <v>202</v>
      </c>
      <c r="B178" s="7">
        <v>10</v>
      </c>
      <c r="C178" s="7">
        <v>7.1</v>
      </c>
      <c r="D178" s="7">
        <v>31</v>
      </c>
      <c r="E178" s="7">
        <v>128744</v>
      </c>
      <c r="F178" s="11">
        <v>170000</v>
      </c>
      <c r="G178" s="7">
        <v>20153</v>
      </c>
      <c r="H178" s="66">
        <v>44610</v>
      </c>
      <c r="I178" s="97">
        <v>105.52786885245902</v>
      </c>
      <c r="J178" s="96">
        <v>2100</v>
      </c>
    </row>
    <row r="179" spans="1:10">
      <c r="A179" s="103" t="s">
        <v>202</v>
      </c>
      <c r="B179" s="7">
        <v>10</v>
      </c>
      <c r="C179" s="7">
        <v>7.1</v>
      </c>
      <c r="D179" s="7">
        <v>31</v>
      </c>
      <c r="E179" s="7">
        <v>152304</v>
      </c>
      <c r="F179" s="11">
        <v>201000</v>
      </c>
      <c r="G179" s="7">
        <v>20153</v>
      </c>
      <c r="H179" s="66">
        <v>44665</v>
      </c>
      <c r="I179" s="97">
        <v>124.83934426229509</v>
      </c>
      <c r="J179" s="96">
        <v>2100</v>
      </c>
    </row>
    <row r="180" spans="1:10">
      <c r="A180" s="103" t="s">
        <v>202</v>
      </c>
      <c r="B180" s="7">
        <v>10</v>
      </c>
      <c r="C180" s="7">
        <v>7.1</v>
      </c>
      <c r="D180" s="7">
        <v>31</v>
      </c>
      <c r="E180" s="7">
        <v>170535</v>
      </c>
      <c r="F180" s="94">
        <v>262000</v>
      </c>
      <c r="G180" s="7">
        <v>20153</v>
      </c>
      <c r="H180" s="66">
        <v>44700</v>
      </c>
      <c r="I180" s="97">
        <v>139</v>
      </c>
      <c r="J180" s="96">
        <v>2100</v>
      </c>
    </row>
    <row r="181" spans="1:10">
      <c r="A181" s="103" t="s">
        <v>202</v>
      </c>
      <c r="B181" s="7">
        <v>10</v>
      </c>
      <c r="C181" s="7">
        <v>7.1</v>
      </c>
      <c r="D181" s="7">
        <v>31</v>
      </c>
      <c r="E181" s="7">
        <v>170535</v>
      </c>
      <c r="F181" s="94">
        <v>240000</v>
      </c>
      <c r="G181" s="7">
        <v>20153</v>
      </c>
      <c r="H181" s="66">
        <v>44700</v>
      </c>
      <c r="I181" s="97">
        <v>139</v>
      </c>
      <c r="J181" s="96">
        <v>2100</v>
      </c>
    </row>
    <row r="182" spans="1:10">
      <c r="A182" s="103" t="s">
        <v>202</v>
      </c>
      <c r="B182" s="7">
        <v>10</v>
      </c>
      <c r="C182" s="7">
        <v>7.1</v>
      </c>
      <c r="D182" s="7">
        <v>31</v>
      </c>
      <c r="E182" s="7">
        <v>148428</v>
      </c>
      <c r="F182" s="94">
        <v>241680</v>
      </c>
      <c r="G182" s="7">
        <v>20153</v>
      </c>
      <c r="H182" s="66">
        <v>44756</v>
      </c>
      <c r="I182" s="98">
        <v>126</v>
      </c>
      <c r="J182" s="96">
        <v>2100</v>
      </c>
    </row>
    <row r="183" spans="1:10">
      <c r="A183" s="103" t="s">
        <v>552</v>
      </c>
      <c r="B183" s="7">
        <v>69</v>
      </c>
      <c r="C183" s="7">
        <v>9.6999999999999993</v>
      </c>
      <c r="D183" s="7">
        <v>46</v>
      </c>
      <c r="E183" s="7">
        <v>68320</v>
      </c>
      <c r="F183" s="94">
        <v>110100</v>
      </c>
      <c r="G183" s="7">
        <v>20142</v>
      </c>
      <c r="H183" s="66">
        <v>44854</v>
      </c>
      <c r="I183" s="97">
        <v>70</v>
      </c>
      <c r="J183" s="96">
        <v>1800</v>
      </c>
    </row>
    <row r="184" spans="1:10">
      <c r="A184" s="103" t="s">
        <v>67</v>
      </c>
      <c r="B184" s="7">
        <v>1</v>
      </c>
      <c r="C184" s="7">
        <v>7.1</v>
      </c>
      <c r="D184" s="7">
        <v>39</v>
      </c>
      <c r="E184" s="7">
        <v>192231</v>
      </c>
      <c r="F184" s="11">
        <v>331434</v>
      </c>
      <c r="G184" s="7">
        <v>20162</v>
      </c>
      <c r="H184" s="66">
        <v>44364</v>
      </c>
      <c r="I184" s="97">
        <v>156.18484038051389</v>
      </c>
      <c r="J184" s="96">
        <v>1800</v>
      </c>
    </row>
    <row r="185" spans="1:10">
      <c r="A185" s="103" t="s">
        <v>67</v>
      </c>
      <c r="B185" s="7">
        <v>1</v>
      </c>
      <c r="C185" s="7">
        <v>7.1</v>
      </c>
      <c r="D185" s="7">
        <v>39</v>
      </c>
      <c r="E185" s="7">
        <v>192231</v>
      </c>
      <c r="F185" s="11">
        <v>340700</v>
      </c>
      <c r="G185" s="7">
        <v>20162</v>
      </c>
      <c r="H185" s="66">
        <v>44518</v>
      </c>
      <c r="I185" s="97">
        <v>156.18484038051389</v>
      </c>
      <c r="J185" s="96">
        <v>1800</v>
      </c>
    </row>
    <row r="186" spans="1:10">
      <c r="A186" s="103" t="s">
        <v>67</v>
      </c>
      <c r="B186" s="7">
        <v>3</v>
      </c>
      <c r="C186" s="7">
        <v>7.1</v>
      </c>
      <c r="D186" s="7">
        <v>39</v>
      </c>
      <c r="E186" s="7">
        <v>169085</v>
      </c>
      <c r="F186" s="94">
        <v>326784</v>
      </c>
      <c r="G186" s="7">
        <v>20162</v>
      </c>
      <c r="H186" s="66">
        <v>44756</v>
      </c>
      <c r="I186" s="98">
        <v>140</v>
      </c>
      <c r="J186" s="96">
        <v>1800</v>
      </c>
    </row>
    <row r="187" spans="1:10">
      <c r="A187" s="103" t="s">
        <v>67</v>
      </c>
      <c r="B187" s="7">
        <v>1</v>
      </c>
      <c r="C187" s="7">
        <v>7.1</v>
      </c>
      <c r="D187" s="7">
        <v>39</v>
      </c>
      <c r="E187" s="7">
        <v>169085</v>
      </c>
      <c r="F187" s="94">
        <v>326874</v>
      </c>
      <c r="G187" s="7">
        <v>20162</v>
      </c>
      <c r="H187" s="66">
        <v>44756</v>
      </c>
      <c r="I187" s="98">
        <v>140</v>
      </c>
      <c r="J187" s="96">
        <v>1800</v>
      </c>
    </row>
    <row r="188" spans="1:10">
      <c r="A188" s="103" t="s">
        <v>67</v>
      </c>
      <c r="B188" s="7">
        <v>1</v>
      </c>
      <c r="C188" s="7">
        <v>7.1</v>
      </c>
      <c r="D188" s="7">
        <v>39</v>
      </c>
      <c r="E188" s="7">
        <v>145145</v>
      </c>
      <c r="F188" s="94">
        <v>295100</v>
      </c>
      <c r="G188" s="7">
        <v>20162</v>
      </c>
      <c r="H188" s="66">
        <v>44825</v>
      </c>
      <c r="I188" s="98">
        <v>120</v>
      </c>
      <c r="J188" s="96">
        <v>1800</v>
      </c>
    </row>
    <row r="189" spans="1:10">
      <c r="A189" s="103" t="s">
        <v>67</v>
      </c>
      <c r="B189" s="7">
        <v>1</v>
      </c>
      <c r="C189" s="7">
        <v>7.1</v>
      </c>
      <c r="D189" s="7">
        <v>39</v>
      </c>
      <c r="E189" s="7">
        <v>167755</v>
      </c>
      <c r="F189" s="94">
        <v>326784</v>
      </c>
      <c r="G189" s="7">
        <v>20162</v>
      </c>
      <c r="H189" s="66">
        <v>44825</v>
      </c>
      <c r="I189" s="98">
        <v>140</v>
      </c>
      <c r="J189" s="96">
        <v>1800</v>
      </c>
    </row>
    <row r="190" spans="1:10">
      <c r="A190" s="103" t="s">
        <v>67</v>
      </c>
      <c r="B190" s="7">
        <v>1</v>
      </c>
      <c r="C190" s="7">
        <v>7.1</v>
      </c>
      <c r="D190" s="7">
        <v>39</v>
      </c>
      <c r="E190" s="7">
        <v>143815</v>
      </c>
      <c r="F190" s="94">
        <v>230000</v>
      </c>
      <c r="G190" s="7">
        <v>20162</v>
      </c>
      <c r="H190" s="66">
        <v>44825</v>
      </c>
      <c r="I190" s="98">
        <v>120</v>
      </c>
      <c r="J190" s="96">
        <v>1800</v>
      </c>
    </row>
    <row r="191" spans="1:10">
      <c r="A191" s="103" t="s">
        <v>57</v>
      </c>
      <c r="B191" s="7">
        <v>3</v>
      </c>
      <c r="C191" s="7">
        <v>4</v>
      </c>
      <c r="D191" s="7">
        <v>15</v>
      </c>
      <c r="E191" s="7">
        <v>184704</v>
      </c>
      <c r="F191" s="11">
        <v>225000</v>
      </c>
      <c r="G191" s="7">
        <v>20143</v>
      </c>
      <c r="H191" s="66">
        <v>44301</v>
      </c>
      <c r="I191" s="97">
        <v>101.76528925619834</v>
      </c>
      <c r="J191" s="96">
        <v>2000</v>
      </c>
    </row>
    <row r="192" spans="1:10">
      <c r="A192" s="103" t="s">
        <v>57</v>
      </c>
      <c r="B192" s="7">
        <v>14</v>
      </c>
      <c r="C192" s="7">
        <v>4</v>
      </c>
      <c r="D192" s="7">
        <v>15</v>
      </c>
      <c r="E192" s="7">
        <v>147972</v>
      </c>
      <c r="F192" s="94">
        <v>189000</v>
      </c>
      <c r="G192" s="7">
        <v>20143</v>
      </c>
      <c r="H192" s="66">
        <v>44756</v>
      </c>
      <c r="I192" s="98">
        <v>80</v>
      </c>
      <c r="J192" s="96">
        <v>2000</v>
      </c>
    </row>
    <row r="193" spans="1:10">
      <c r="A193" s="103" t="s">
        <v>579</v>
      </c>
      <c r="B193" s="7">
        <v>22</v>
      </c>
      <c r="C193" s="7">
        <v>4</v>
      </c>
      <c r="D193" s="7">
        <v>15</v>
      </c>
      <c r="E193" s="7">
        <v>138125</v>
      </c>
      <c r="F193" s="11">
        <v>187000</v>
      </c>
      <c r="G193" s="7">
        <v>20143</v>
      </c>
      <c r="H193" s="66">
        <v>43847</v>
      </c>
      <c r="I193" s="98">
        <v>74</v>
      </c>
      <c r="J193" s="96">
        <v>2000</v>
      </c>
    </row>
    <row r="194" spans="1:10">
      <c r="A194" s="103" t="s">
        <v>502</v>
      </c>
      <c r="B194" s="7">
        <v>12</v>
      </c>
      <c r="C194" s="7">
        <v>3.9</v>
      </c>
      <c r="D194" s="7">
        <v>32</v>
      </c>
      <c r="E194" s="7">
        <v>104400</v>
      </c>
      <c r="F194" s="11">
        <v>202000</v>
      </c>
      <c r="G194" s="7">
        <v>20155</v>
      </c>
      <c r="H194" s="66">
        <v>44217</v>
      </c>
      <c r="I194" s="97">
        <v>85.573770491803273</v>
      </c>
      <c r="J194" s="96">
        <v>2500</v>
      </c>
    </row>
    <row r="195" spans="1:10">
      <c r="A195" s="103" t="s">
        <v>502</v>
      </c>
      <c r="B195" s="7">
        <v>12</v>
      </c>
      <c r="C195" s="7">
        <v>3.9</v>
      </c>
      <c r="D195" s="7">
        <v>32</v>
      </c>
      <c r="E195" s="7">
        <v>121360</v>
      </c>
      <c r="F195" s="11">
        <v>282600</v>
      </c>
      <c r="G195" s="7">
        <v>20155</v>
      </c>
      <c r="H195" s="66">
        <v>44301</v>
      </c>
      <c r="I195" s="97">
        <v>99.47540983606558</v>
      </c>
      <c r="J195" s="96">
        <v>2500</v>
      </c>
    </row>
    <row r="196" spans="1:10">
      <c r="A196" s="103" t="s">
        <v>502</v>
      </c>
      <c r="B196" s="7">
        <v>12</v>
      </c>
      <c r="C196" s="7">
        <v>3.9</v>
      </c>
      <c r="D196" s="7">
        <v>32</v>
      </c>
      <c r="E196" s="7">
        <v>127020</v>
      </c>
      <c r="F196" s="11">
        <v>256900</v>
      </c>
      <c r="G196" s="7">
        <v>20155</v>
      </c>
      <c r="H196" s="66">
        <v>44364</v>
      </c>
      <c r="I196" s="97">
        <v>104.11475409836065</v>
      </c>
      <c r="J196" s="96">
        <v>2500</v>
      </c>
    </row>
    <row r="197" spans="1:10">
      <c r="A197" s="103" t="s">
        <v>12</v>
      </c>
      <c r="B197" s="7">
        <v>4</v>
      </c>
      <c r="C197" s="7">
        <v>2.9</v>
      </c>
      <c r="D197" s="7">
        <v>26</v>
      </c>
      <c r="E197" s="7">
        <v>64588</v>
      </c>
      <c r="F197" s="11">
        <v>156010</v>
      </c>
      <c r="G197" s="7">
        <v>20133</v>
      </c>
      <c r="H197" s="66">
        <v>43847</v>
      </c>
      <c r="I197" s="97">
        <v>44</v>
      </c>
      <c r="J197" s="96">
        <v>2250</v>
      </c>
    </row>
    <row r="198" spans="1:10">
      <c r="A198" s="103" t="s">
        <v>12</v>
      </c>
      <c r="B198" s="7">
        <v>6</v>
      </c>
      <c r="C198" s="7">
        <v>2.9</v>
      </c>
      <c r="D198" s="7">
        <v>26</v>
      </c>
      <c r="E198" s="7">
        <v>69861</v>
      </c>
      <c r="F198" s="11">
        <v>182760</v>
      </c>
      <c r="G198" s="7">
        <v>20133</v>
      </c>
      <c r="H198" s="66">
        <v>44217</v>
      </c>
      <c r="I198" s="97">
        <v>46.792364367046218</v>
      </c>
      <c r="J198" s="96">
        <v>2250</v>
      </c>
    </row>
    <row r="199" spans="1:10">
      <c r="A199" s="103" t="s">
        <v>12</v>
      </c>
      <c r="B199" s="7">
        <v>2</v>
      </c>
      <c r="C199" s="7">
        <v>2.9</v>
      </c>
      <c r="D199" s="7">
        <v>26</v>
      </c>
      <c r="E199" s="7">
        <v>79175</v>
      </c>
      <c r="F199" s="94">
        <v>183220</v>
      </c>
      <c r="G199" s="7">
        <v>20133</v>
      </c>
      <c r="H199" s="66">
        <v>44727</v>
      </c>
      <c r="I199" s="97">
        <v>53</v>
      </c>
      <c r="J199" s="96">
        <v>2250</v>
      </c>
    </row>
    <row r="200" spans="1:10">
      <c r="A200" s="103" t="s">
        <v>12</v>
      </c>
      <c r="B200" s="7">
        <v>4</v>
      </c>
      <c r="C200" s="7">
        <v>2.9</v>
      </c>
      <c r="D200" s="7">
        <v>26</v>
      </c>
      <c r="E200" s="7">
        <v>85151</v>
      </c>
      <c r="F200" s="94">
        <v>203050</v>
      </c>
      <c r="G200" s="7">
        <v>20133</v>
      </c>
      <c r="H200" s="66">
        <v>44727</v>
      </c>
      <c r="I200" s="97">
        <v>57</v>
      </c>
      <c r="J200" s="96">
        <v>2250</v>
      </c>
    </row>
    <row r="201" spans="1:10">
      <c r="A201" s="103" t="s">
        <v>43</v>
      </c>
      <c r="B201" s="7">
        <v>10</v>
      </c>
      <c r="C201" s="7">
        <v>6</v>
      </c>
      <c r="D201" s="7">
        <v>39</v>
      </c>
      <c r="E201" s="7">
        <v>105053</v>
      </c>
      <c r="F201" s="11">
        <v>155100</v>
      </c>
      <c r="G201" s="7">
        <v>20142</v>
      </c>
      <c r="H201" s="66">
        <v>43847</v>
      </c>
      <c r="I201" s="97">
        <v>105</v>
      </c>
      <c r="J201" s="96">
        <v>1800</v>
      </c>
    </row>
    <row r="202" spans="1:10">
      <c r="A202" s="103" t="s">
        <v>43</v>
      </c>
      <c r="B202" s="7">
        <v>6</v>
      </c>
      <c r="C202" s="7">
        <v>6</v>
      </c>
      <c r="D202" s="7">
        <v>39</v>
      </c>
      <c r="E202" s="7">
        <v>121958</v>
      </c>
      <c r="F202" s="11">
        <v>163000</v>
      </c>
      <c r="G202" s="7">
        <v>20142</v>
      </c>
      <c r="H202" s="66">
        <v>44245</v>
      </c>
      <c r="I202" s="97">
        <v>125.60041194644697</v>
      </c>
      <c r="J202" s="96">
        <v>1800</v>
      </c>
    </row>
    <row r="203" spans="1:10">
      <c r="A203" s="103" t="s">
        <v>43</v>
      </c>
      <c r="B203" s="7">
        <v>4</v>
      </c>
      <c r="C203" s="7">
        <v>6</v>
      </c>
      <c r="D203" s="7">
        <v>39</v>
      </c>
      <c r="E203" s="7">
        <v>121958</v>
      </c>
      <c r="F203" s="11">
        <v>163000</v>
      </c>
      <c r="G203" s="7">
        <v>20142</v>
      </c>
      <c r="H203" s="66">
        <v>44245</v>
      </c>
      <c r="I203" s="97">
        <v>125.60041194644697</v>
      </c>
      <c r="J203" s="96">
        <v>1800</v>
      </c>
    </row>
    <row r="204" spans="1:10">
      <c r="A204" s="103" t="s">
        <v>43</v>
      </c>
      <c r="B204" s="7">
        <v>4</v>
      </c>
      <c r="C204" s="7">
        <v>6</v>
      </c>
      <c r="D204" s="7">
        <v>39</v>
      </c>
      <c r="E204" s="7">
        <v>117055</v>
      </c>
      <c r="F204" s="11">
        <v>170250</v>
      </c>
      <c r="G204" s="7">
        <v>20142</v>
      </c>
      <c r="H204" s="66">
        <v>44301</v>
      </c>
      <c r="I204" s="97">
        <v>120.55097837281153</v>
      </c>
      <c r="J204" s="96">
        <v>1800</v>
      </c>
    </row>
    <row r="205" spans="1:10">
      <c r="A205" s="103" t="s">
        <v>43</v>
      </c>
      <c r="B205" s="7">
        <v>4</v>
      </c>
      <c r="C205" s="7">
        <v>6</v>
      </c>
      <c r="D205" s="7">
        <v>39</v>
      </c>
      <c r="E205" s="7">
        <v>72765</v>
      </c>
      <c r="F205" s="11">
        <v>116360</v>
      </c>
      <c r="G205" s="7">
        <v>20142</v>
      </c>
      <c r="H205" s="66">
        <v>44462</v>
      </c>
      <c r="I205" s="97">
        <v>74.938208032955714</v>
      </c>
      <c r="J205" s="96">
        <v>1800</v>
      </c>
    </row>
    <row r="206" spans="1:10">
      <c r="A206" s="103" t="s">
        <v>43</v>
      </c>
      <c r="B206" s="7">
        <v>4</v>
      </c>
      <c r="C206" s="7">
        <v>6</v>
      </c>
      <c r="D206" s="7">
        <v>39</v>
      </c>
      <c r="E206" s="7">
        <v>99330</v>
      </c>
      <c r="F206" s="11">
        <v>170000</v>
      </c>
      <c r="G206" s="7">
        <v>20142</v>
      </c>
      <c r="H206" s="66">
        <v>44581</v>
      </c>
      <c r="I206" s="97">
        <v>102.29660144181257</v>
      </c>
      <c r="J206" s="96">
        <v>1800</v>
      </c>
    </row>
    <row r="207" spans="1:10">
      <c r="A207" s="103" t="s">
        <v>43</v>
      </c>
      <c r="B207" s="7">
        <v>4</v>
      </c>
      <c r="C207" s="7">
        <v>6</v>
      </c>
      <c r="D207" s="7">
        <v>39</v>
      </c>
      <c r="E207" s="7">
        <v>71610</v>
      </c>
      <c r="F207" s="11">
        <v>126100</v>
      </c>
      <c r="G207" s="7">
        <v>20142</v>
      </c>
      <c r="H207" s="66">
        <v>44610</v>
      </c>
      <c r="I207" s="97">
        <v>73.748712667353246</v>
      </c>
      <c r="J207" s="96">
        <v>1800</v>
      </c>
    </row>
    <row r="208" spans="1:10">
      <c r="A208" s="103" t="s">
        <v>43</v>
      </c>
      <c r="B208" s="7">
        <v>4</v>
      </c>
      <c r="C208" s="7">
        <v>6</v>
      </c>
      <c r="D208" s="7">
        <v>39</v>
      </c>
      <c r="E208" s="7">
        <v>99330</v>
      </c>
      <c r="F208" s="11">
        <v>170050</v>
      </c>
      <c r="G208" s="7">
        <v>20142</v>
      </c>
      <c r="H208" s="66">
        <v>44610</v>
      </c>
      <c r="I208" s="97">
        <v>102.29660144181257</v>
      </c>
      <c r="J208" s="96">
        <v>1800</v>
      </c>
    </row>
    <row r="209" spans="1:10">
      <c r="A209" s="103" t="s">
        <v>43</v>
      </c>
      <c r="B209" s="7">
        <v>4</v>
      </c>
      <c r="C209" s="7">
        <v>6</v>
      </c>
      <c r="D209" s="7">
        <v>39</v>
      </c>
      <c r="E209" s="7">
        <v>100485</v>
      </c>
      <c r="F209" s="11">
        <v>175740</v>
      </c>
      <c r="G209" s="7">
        <v>20142</v>
      </c>
      <c r="H209" s="66">
        <v>44610</v>
      </c>
      <c r="I209" s="97">
        <v>103.48609680741504</v>
      </c>
      <c r="J209" s="96">
        <v>1800</v>
      </c>
    </row>
    <row r="210" spans="1:10">
      <c r="A210" s="103" t="s">
        <v>43</v>
      </c>
      <c r="B210" s="7">
        <v>4</v>
      </c>
      <c r="C210" s="7">
        <v>6</v>
      </c>
      <c r="D210" s="7">
        <v>39</v>
      </c>
      <c r="E210" s="7">
        <v>120120</v>
      </c>
      <c r="F210" s="11">
        <v>185100</v>
      </c>
      <c r="G210" s="7">
        <v>20142</v>
      </c>
      <c r="H210" s="66">
        <v>44665</v>
      </c>
      <c r="I210" s="97">
        <v>123.70751802265706</v>
      </c>
      <c r="J210" s="96">
        <v>1800</v>
      </c>
    </row>
    <row r="211" spans="1:10">
      <c r="A211" s="103" t="s">
        <v>43</v>
      </c>
      <c r="B211" s="7">
        <v>4</v>
      </c>
      <c r="C211" s="7">
        <v>6</v>
      </c>
      <c r="D211" s="7">
        <v>39</v>
      </c>
      <c r="E211" s="7">
        <v>88218</v>
      </c>
      <c r="F211" s="94">
        <v>150200</v>
      </c>
      <c r="G211" s="7">
        <v>20142</v>
      </c>
      <c r="H211" s="66">
        <v>44854</v>
      </c>
      <c r="I211" s="97">
        <v>92</v>
      </c>
      <c r="J211" s="96">
        <v>1800</v>
      </c>
    </row>
    <row r="212" spans="1:10">
      <c r="A212" s="103" t="s">
        <v>43</v>
      </c>
      <c r="B212" s="7">
        <v>4</v>
      </c>
      <c r="C212" s="7">
        <v>6</v>
      </c>
      <c r="D212" s="7">
        <v>39</v>
      </c>
      <c r="E212" s="7">
        <v>77035</v>
      </c>
      <c r="F212" s="94">
        <v>150450</v>
      </c>
      <c r="G212" s="7">
        <v>20142</v>
      </c>
      <c r="H212" s="66">
        <v>44854</v>
      </c>
      <c r="I212" s="97">
        <v>92</v>
      </c>
      <c r="J212" s="96">
        <v>1800</v>
      </c>
    </row>
    <row r="213" spans="1:10">
      <c r="A213" t="s">
        <v>43</v>
      </c>
      <c r="B213" s="7">
        <v>4</v>
      </c>
      <c r="C213" s="7">
        <v>6</v>
      </c>
      <c r="D213" s="7">
        <v>39</v>
      </c>
      <c r="E213" s="7">
        <v>85733</v>
      </c>
      <c r="F213" s="11">
        <v>121250</v>
      </c>
      <c r="G213" s="7">
        <v>20142</v>
      </c>
      <c r="H213" s="66">
        <v>44152</v>
      </c>
      <c r="I213" s="97">
        <v>90</v>
      </c>
      <c r="J213" s="96">
        <v>1800</v>
      </c>
    </row>
    <row r="214" spans="1:10">
      <c r="A214" t="s">
        <v>43</v>
      </c>
      <c r="B214" s="7">
        <v>26</v>
      </c>
      <c r="C214" s="7">
        <v>6</v>
      </c>
      <c r="D214" s="7">
        <v>39</v>
      </c>
      <c r="E214" s="33">
        <v>105053</v>
      </c>
      <c r="F214" s="94">
        <v>165380</v>
      </c>
      <c r="G214" s="7">
        <v>20142</v>
      </c>
      <c r="H214" s="66">
        <v>44126</v>
      </c>
      <c r="I214" s="97">
        <v>107</v>
      </c>
      <c r="J214" s="96">
        <v>1800</v>
      </c>
    </row>
    <row r="215" spans="1:10">
      <c r="A215" t="s">
        <v>43</v>
      </c>
      <c r="B215" s="7">
        <v>32</v>
      </c>
      <c r="C215" s="7">
        <v>6</v>
      </c>
      <c r="D215" s="7">
        <v>39</v>
      </c>
      <c r="E215" s="33">
        <v>103845</v>
      </c>
      <c r="F215" s="94">
        <v>132193</v>
      </c>
      <c r="G215" s="7">
        <v>20142</v>
      </c>
      <c r="H215" s="66">
        <v>44126</v>
      </c>
      <c r="I215" s="97">
        <v>100</v>
      </c>
      <c r="J215" s="96">
        <v>1800</v>
      </c>
    </row>
    <row r="216" spans="1:10">
      <c r="A216" t="s">
        <v>43</v>
      </c>
      <c r="B216" s="7">
        <v>34</v>
      </c>
      <c r="C216" s="7">
        <v>6</v>
      </c>
      <c r="D216" s="7">
        <v>39</v>
      </c>
      <c r="E216" s="33">
        <v>83318</v>
      </c>
      <c r="F216" s="94">
        <v>110100</v>
      </c>
      <c r="G216" s="7">
        <v>20142</v>
      </c>
      <c r="H216" s="66">
        <v>44126</v>
      </c>
      <c r="I216" s="97">
        <v>87</v>
      </c>
      <c r="J216" s="96">
        <v>1800</v>
      </c>
    </row>
    <row r="217" spans="1:10">
      <c r="A217" t="s">
        <v>43</v>
      </c>
      <c r="B217" s="7">
        <v>34</v>
      </c>
      <c r="C217" s="7">
        <v>6</v>
      </c>
      <c r="D217" s="7">
        <v>39</v>
      </c>
      <c r="E217" s="33">
        <v>83318</v>
      </c>
      <c r="F217" s="94">
        <v>120500</v>
      </c>
      <c r="G217" s="7">
        <v>20142</v>
      </c>
      <c r="H217" s="66">
        <v>44126</v>
      </c>
      <c r="I217" s="97">
        <v>87</v>
      </c>
      <c r="J217" s="96">
        <v>1800</v>
      </c>
    </row>
    <row r="218" spans="1:10">
      <c r="A218" t="s">
        <v>43</v>
      </c>
      <c r="B218" s="7">
        <v>38</v>
      </c>
      <c r="C218" s="7">
        <v>6</v>
      </c>
      <c r="D218" s="7">
        <v>39</v>
      </c>
      <c r="E218" s="33">
        <v>100223</v>
      </c>
      <c r="F218" s="94">
        <v>151600</v>
      </c>
      <c r="G218" s="7">
        <v>20142</v>
      </c>
      <c r="H218" s="66">
        <v>44126</v>
      </c>
      <c r="I218" s="97">
        <v>102</v>
      </c>
      <c r="J218" s="96">
        <v>1800</v>
      </c>
    </row>
    <row r="219" spans="1:10">
      <c r="A219" t="s">
        <v>43</v>
      </c>
      <c r="B219" s="7">
        <v>38</v>
      </c>
      <c r="C219" s="7">
        <v>6</v>
      </c>
      <c r="D219" s="7">
        <v>39</v>
      </c>
      <c r="E219" s="33">
        <v>76073</v>
      </c>
      <c r="F219" s="94">
        <v>86000</v>
      </c>
      <c r="G219" s="7">
        <v>20142</v>
      </c>
      <c r="H219" s="66">
        <v>44126</v>
      </c>
      <c r="I219" s="97">
        <v>93</v>
      </c>
      <c r="J219" s="96">
        <v>1800</v>
      </c>
    </row>
    <row r="220" spans="1:10">
      <c r="A220" t="s">
        <v>43</v>
      </c>
      <c r="B220" s="7">
        <v>22</v>
      </c>
      <c r="C220" s="7">
        <v>6</v>
      </c>
      <c r="D220" s="7">
        <v>39</v>
      </c>
      <c r="E220" s="33">
        <v>120750</v>
      </c>
      <c r="F220" s="94">
        <v>181000</v>
      </c>
      <c r="G220" s="7">
        <v>20142</v>
      </c>
      <c r="H220" s="66">
        <v>44098</v>
      </c>
      <c r="I220" s="97">
        <v>124</v>
      </c>
      <c r="J220" s="96">
        <v>1800</v>
      </c>
    </row>
    <row r="221" spans="1:10">
      <c r="A221" s="103" t="s">
        <v>48</v>
      </c>
      <c r="B221" s="7">
        <v>61</v>
      </c>
      <c r="C221" s="7">
        <v>7.6</v>
      </c>
      <c r="D221" s="7">
        <v>34</v>
      </c>
      <c r="E221" s="7">
        <v>78435</v>
      </c>
      <c r="F221" s="11">
        <v>131000</v>
      </c>
      <c r="G221" s="7">
        <v>20157</v>
      </c>
      <c r="H221" s="66">
        <v>44273</v>
      </c>
      <c r="I221" s="97">
        <v>73.030726256983243</v>
      </c>
      <c r="J221" s="96">
        <v>1450</v>
      </c>
    </row>
    <row r="222" spans="1:10">
      <c r="A222" s="103" t="s">
        <v>48</v>
      </c>
      <c r="B222" s="7">
        <v>61</v>
      </c>
      <c r="C222" s="7">
        <v>7.6</v>
      </c>
      <c r="D222" s="7">
        <v>34</v>
      </c>
      <c r="E222" s="7">
        <v>79380</v>
      </c>
      <c r="F222" s="11">
        <v>136000</v>
      </c>
      <c r="G222" s="7">
        <v>20157</v>
      </c>
      <c r="H222" s="66">
        <v>44273</v>
      </c>
      <c r="I222" s="97">
        <v>73.910614525139664</v>
      </c>
      <c r="J222" s="96">
        <v>1450</v>
      </c>
    </row>
    <row r="223" spans="1:10">
      <c r="A223" s="103" t="s">
        <v>48</v>
      </c>
      <c r="B223" s="7">
        <v>61</v>
      </c>
      <c r="C223" s="7">
        <v>7.6</v>
      </c>
      <c r="D223" s="7">
        <v>34</v>
      </c>
      <c r="E223" s="7">
        <v>80325</v>
      </c>
      <c r="F223" s="11">
        <v>137000</v>
      </c>
      <c r="G223" s="7">
        <v>20157</v>
      </c>
      <c r="H223" s="66">
        <v>44301</v>
      </c>
      <c r="I223" s="97">
        <v>74.790502793296085</v>
      </c>
      <c r="J223" s="96">
        <v>1450</v>
      </c>
    </row>
    <row r="224" spans="1:10">
      <c r="A224" s="103" t="s">
        <v>48</v>
      </c>
      <c r="B224" s="7">
        <v>61</v>
      </c>
      <c r="C224" s="7">
        <v>7.6</v>
      </c>
      <c r="D224" s="7">
        <v>34</v>
      </c>
      <c r="E224" s="7">
        <v>64260</v>
      </c>
      <c r="F224" s="11">
        <v>115100</v>
      </c>
      <c r="G224" s="7">
        <v>20157</v>
      </c>
      <c r="H224" s="66">
        <v>44336</v>
      </c>
      <c r="I224" s="97">
        <v>59.832402234636874</v>
      </c>
      <c r="J224" s="96">
        <v>1450</v>
      </c>
    </row>
    <row r="225" spans="1:10">
      <c r="A225" s="103" t="s">
        <v>48</v>
      </c>
      <c r="B225" s="7">
        <v>61</v>
      </c>
      <c r="C225" s="7">
        <v>7.6</v>
      </c>
      <c r="D225" s="7">
        <v>34</v>
      </c>
      <c r="E225" s="7">
        <v>78435</v>
      </c>
      <c r="F225" s="11">
        <v>145010</v>
      </c>
      <c r="G225" s="7">
        <v>20157</v>
      </c>
      <c r="H225" s="66">
        <v>44336</v>
      </c>
      <c r="I225" s="97">
        <v>73.030726256983243</v>
      </c>
      <c r="J225" s="96">
        <v>1450</v>
      </c>
    </row>
    <row r="226" spans="1:10">
      <c r="A226" s="103" t="s">
        <v>48</v>
      </c>
      <c r="B226" s="7">
        <v>61</v>
      </c>
      <c r="C226" s="7">
        <v>7.6</v>
      </c>
      <c r="D226" s="7">
        <v>34</v>
      </c>
      <c r="E226" s="7">
        <v>75600</v>
      </c>
      <c r="F226" s="11">
        <v>145500</v>
      </c>
      <c r="G226" s="7">
        <v>20157</v>
      </c>
      <c r="H226" s="66">
        <v>44638</v>
      </c>
      <c r="I226" s="97">
        <v>70.391061452513966</v>
      </c>
      <c r="J226" s="96">
        <v>1450</v>
      </c>
    </row>
    <row r="227" spans="1:10">
      <c r="A227" s="103" t="s">
        <v>48</v>
      </c>
      <c r="B227" s="7">
        <v>61</v>
      </c>
      <c r="C227" s="7">
        <v>7.6</v>
      </c>
      <c r="D227" s="7">
        <v>34</v>
      </c>
      <c r="E227" s="7">
        <v>63315</v>
      </c>
      <c r="F227" s="11">
        <v>94200</v>
      </c>
      <c r="G227" s="7">
        <v>20157</v>
      </c>
      <c r="H227" s="66">
        <v>44638</v>
      </c>
      <c r="I227" s="97">
        <v>58.952513966480446</v>
      </c>
      <c r="J227" s="96">
        <v>1450</v>
      </c>
    </row>
    <row r="228" spans="1:10">
      <c r="A228" s="103" t="s">
        <v>48</v>
      </c>
      <c r="B228" s="7">
        <v>61</v>
      </c>
      <c r="C228" s="7">
        <v>7.6</v>
      </c>
      <c r="D228" s="7">
        <v>34</v>
      </c>
      <c r="E228" s="7">
        <v>105840</v>
      </c>
      <c r="F228" s="11">
        <v>161300</v>
      </c>
      <c r="G228" s="7">
        <v>20157</v>
      </c>
      <c r="H228" s="66">
        <v>44665</v>
      </c>
      <c r="I228" s="97">
        <v>98.547486033519547</v>
      </c>
      <c r="J228" s="96">
        <v>1450</v>
      </c>
    </row>
    <row r="229" spans="1:10">
      <c r="A229" s="103" t="s">
        <v>48</v>
      </c>
      <c r="B229" s="7">
        <v>61</v>
      </c>
      <c r="C229" s="7">
        <v>7.6</v>
      </c>
      <c r="D229" s="7">
        <v>34</v>
      </c>
      <c r="E229" s="7">
        <v>85680</v>
      </c>
      <c r="F229" s="11">
        <v>156889</v>
      </c>
      <c r="G229" s="7">
        <v>20157</v>
      </c>
      <c r="H229" s="66">
        <v>44665</v>
      </c>
      <c r="I229" s="97">
        <v>79.77653631284916</v>
      </c>
      <c r="J229" s="96">
        <v>1450</v>
      </c>
    </row>
    <row r="230" spans="1:10">
      <c r="A230" s="103" t="s">
        <v>48</v>
      </c>
      <c r="B230" s="7">
        <v>61</v>
      </c>
      <c r="C230" s="7">
        <v>7.6</v>
      </c>
      <c r="D230" s="7">
        <v>34</v>
      </c>
      <c r="E230" s="7">
        <v>81648</v>
      </c>
      <c r="F230" s="94">
        <v>145000</v>
      </c>
      <c r="G230" s="7">
        <v>20157</v>
      </c>
      <c r="H230" s="66">
        <v>44700</v>
      </c>
      <c r="I230" s="97">
        <v>81</v>
      </c>
      <c r="J230" s="96">
        <v>1450</v>
      </c>
    </row>
    <row r="231" spans="1:10">
      <c r="A231" s="103" t="s">
        <v>48</v>
      </c>
      <c r="B231" s="7">
        <v>61</v>
      </c>
      <c r="C231" s="7">
        <v>7.6</v>
      </c>
      <c r="D231" s="7">
        <v>34</v>
      </c>
      <c r="E231" s="7">
        <v>83664</v>
      </c>
      <c r="F231" s="94">
        <v>152000</v>
      </c>
      <c r="G231" s="7">
        <v>20157</v>
      </c>
      <c r="H231" s="66">
        <v>44700</v>
      </c>
      <c r="I231" s="97">
        <v>83</v>
      </c>
      <c r="J231" s="96">
        <v>1450</v>
      </c>
    </row>
    <row r="232" spans="1:10">
      <c r="A232" s="103" t="s">
        <v>48</v>
      </c>
      <c r="B232" s="7">
        <v>35</v>
      </c>
      <c r="C232" s="7">
        <v>7.6</v>
      </c>
      <c r="D232" s="7">
        <v>34</v>
      </c>
      <c r="E232" s="7">
        <v>84672</v>
      </c>
      <c r="F232" s="94">
        <v>165000</v>
      </c>
      <c r="G232" s="7">
        <v>20157</v>
      </c>
      <c r="H232" s="66">
        <v>44756</v>
      </c>
      <c r="I232" s="97">
        <v>83</v>
      </c>
      <c r="J232" s="96">
        <v>1450</v>
      </c>
    </row>
    <row r="233" spans="1:10">
      <c r="A233" s="103" t="s">
        <v>48</v>
      </c>
      <c r="B233" s="7">
        <v>61</v>
      </c>
      <c r="C233" s="7">
        <v>7.6</v>
      </c>
      <c r="D233" s="7">
        <v>34</v>
      </c>
      <c r="E233" s="7">
        <v>84672</v>
      </c>
      <c r="F233" s="94">
        <v>158880</v>
      </c>
      <c r="G233" s="7">
        <v>20157</v>
      </c>
      <c r="H233" s="66">
        <v>44756</v>
      </c>
      <c r="I233" s="97">
        <v>83</v>
      </c>
      <c r="J233" s="96">
        <v>1450</v>
      </c>
    </row>
    <row r="234" spans="1:10">
      <c r="A234" s="103" t="s">
        <v>48</v>
      </c>
      <c r="B234" s="7">
        <v>63</v>
      </c>
      <c r="C234" s="7">
        <v>7.6</v>
      </c>
      <c r="D234" s="7">
        <v>34</v>
      </c>
      <c r="E234" s="7">
        <v>84672</v>
      </c>
      <c r="F234" s="94">
        <v>143889</v>
      </c>
      <c r="G234" s="7">
        <v>20157</v>
      </c>
      <c r="H234" s="66">
        <v>44756</v>
      </c>
      <c r="I234" s="97">
        <v>83</v>
      </c>
      <c r="J234" s="96">
        <v>1450</v>
      </c>
    </row>
    <row r="235" spans="1:10">
      <c r="A235" s="103" t="s">
        <v>48</v>
      </c>
      <c r="B235" s="7">
        <v>43</v>
      </c>
      <c r="C235" s="7">
        <v>7.6</v>
      </c>
      <c r="D235" s="7">
        <v>34</v>
      </c>
      <c r="E235" s="7">
        <v>83664</v>
      </c>
      <c r="F235" s="94">
        <v>161000</v>
      </c>
      <c r="G235" s="7">
        <v>20157</v>
      </c>
      <c r="H235" s="66">
        <v>44825</v>
      </c>
      <c r="I235" s="97">
        <v>83</v>
      </c>
      <c r="J235" s="96">
        <v>1450</v>
      </c>
    </row>
    <row r="236" spans="1:10">
      <c r="A236" t="s">
        <v>48</v>
      </c>
      <c r="B236" s="7">
        <v>23</v>
      </c>
      <c r="C236" s="7">
        <v>7.6</v>
      </c>
      <c r="D236" s="7">
        <v>34</v>
      </c>
      <c r="E236" s="33">
        <v>75600</v>
      </c>
      <c r="F236" s="94">
        <v>140300</v>
      </c>
      <c r="G236" s="7">
        <v>20157</v>
      </c>
      <c r="H236" s="66">
        <v>44126</v>
      </c>
      <c r="I236" s="97">
        <v>70</v>
      </c>
      <c r="J236" s="96">
        <v>1450</v>
      </c>
    </row>
    <row r="237" spans="1:10">
      <c r="A237" t="s">
        <v>48</v>
      </c>
      <c r="B237" s="7">
        <v>61</v>
      </c>
      <c r="C237" s="7">
        <v>7.6</v>
      </c>
      <c r="D237" s="7">
        <v>34</v>
      </c>
      <c r="E237" s="33">
        <v>78435</v>
      </c>
      <c r="F237" s="94">
        <v>125889</v>
      </c>
      <c r="G237" s="7">
        <v>20157</v>
      </c>
      <c r="H237" s="66">
        <v>44126</v>
      </c>
      <c r="I237" s="97">
        <v>73</v>
      </c>
      <c r="J237" s="96">
        <v>1450</v>
      </c>
    </row>
    <row r="238" spans="1:10">
      <c r="A238" t="s">
        <v>48</v>
      </c>
      <c r="B238" s="7">
        <v>33</v>
      </c>
      <c r="C238" s="7">
        <v>7.6</v>
      </c>
      <c r="D238" s="7">
        <v>34</v>
      </c>
      <c r="E238" s="33">
        <v>78435</v>
      </c>
      <c r="F238" s="94">
        <v>120550</v>
      </c>
      <c r="G238" s="7">
        <v>20157</v>
      </c>
      <c r="H238" s="66">
        <v>44098</v>
      </c>
      <c r="I238" s="97">
        <v>73</v>
      </c>
      <c r="J238" s="96">
        <v>1450</v>
      </c>
    </row>
    <row r="239" spans="1:10">
      <c r="A239" t="s">
        <v>48</v>
      </c>
      <c r="B239" s="7">
        <v>53</v>
      </c>
      <c r="C239" s="7">
        <v>7.6</v>
      </c>
      <c r="D239" s="7">
        <v>34</v>
      </c>
      <c r="E239" s="33">
        <v>79380</v>
      </c>
      <c r="F239" s="94">
        <v>120000</v>
      </c>
      <c r="G239" s="7">
        <v>20157</v>
      </c>
      <c r="H239" s="66">
        <v>44098</v>
      </c>
      <c r="I239" s="97">
        <v>74</v>
      </c>
      <c r="J239" s="96">
        <v>1450</v>
      </c>
    </row>
    <row r="240" spans="1:10">
      <c r="A240" t="s">
        <v>48</v>
      </c>
      <c r="B240" s="7">
        <v>65</v>
      </c>
      <c r="C240" s="7">
        <v>7.6</v>
      </c>
      <c r="D240" s="7">
        <v>34</v>
      </c>
      <c r="E240" s="33">
        <v>65205</v>
      </c>
      <c r="F240" s="94">
        <v>95889</v>
      </c>
      <c r="G240" s="7">
        <v>20157</v>
      </c>
      <c r="H240" s="66">
        <v>44098</v>
      </c>
      <c r="I240" s="97">
        <v>59</v>
      </c>
      <c r="J240" s="96">
        <v>1450</v>
      </c>
    </row>
    <row r="241" spans="1:10">
      <c r="A241" s="103" t="s">
        <v>14</v>
      </c>
      <c r="B241" s="7">
        <v>103</v>
      </c>
      <c r="C241" s="7">
        <v>5.5</v>
      </c>
      <c r="D241" s="7">
        <v>34</v>
      </c>
      <c r="E241" s="7">
        <v>76073</v>
      </c>
      <c r="F241" s="11">
        <v>80000</v>
      </c>
      <c r="G241" s="7">
        <v>20155</v>
      </c>
      <c r="H241" s="66">
        <v>43847</v>
      </c>
      <c r="I241" s="97">
        <v>72</v>
      </c>
      <c r="J241" s="96">
        <v>1700</v>
      </c>
    </row>
    <row r="242" spans="1:10">
      <c r="A242" s="103" t="s">
        <v>14</v>
      </c>
      <c r="B242" s="7">
        <v>105</v>
      </c>
      <c r="C242" s="7">
        <v>5.5</v>
      </c>
      <c r="D242" s="7">
        <v>34</v>
      </c>
      <c r="E242" s="7">
        <v>74865</v>
      </c>
      <c r="F242" s="11">
        <v>97133</v>
      </c>
      <c r="G242" s="7">
        <v>20155</v>
      </c>
      <c r="H242" s="66">
        <v>43847</v>
      </c>
      <c r="I242" s="97">
        <v>70</v>
      </c>
      <c r="J242" s="96">
        <v>1700</v>
      </c>
    </row>
    <row r="243" spans="1:10">
      <c r="A243" s="103" t="s">
        <v>14</v>
      </c>
      <c r="B243" s="7">
        <v>61</v>
      </c>
      <c r="C243" s="7">
        <v>5.5</v>
      </c>
      <c r="D243" s="7">
        <v>34</v>
      </c>
      <c r="E243" s="7">
        <v>101430</v>
      </c>
      <c r="F243" s="11">
        <v>145000</v>
      </c>
      <c r="G243" s="7">
        <v>20155</v>
      </c>
      <c r="H243" s="66">
        <v>43847</v>
      </c>
      <c r="I243" s="97">
        <v>104</v>
      </c>
      <c r="J243" s="96">
        <v>1700</v>
      </c>
    </row>
    <row r="244" spans="1:10">
      <c r="A244" s="103" t="s">
        <v>14</v>
      </c>
      <c r="B244" s="7">
        <v>73</v>
      </c>
      <c r="C244" s="7">
        <v>5.5</v>
      </c>
      <c r="D244" s="7">
        <v>34</v>
      </c>
      <c r="E244" s="7">
        <v>101430</v>
      </c>
      <c r="F244" s="11">
        <v>145000</v>
      </c>
      <c r="G244" s="7">
        <v>20155</v>
      </c>
      <c r="H244" s="66">
        <v>43847</v>
      </c>
      <c r="I244" s="97">
        <v>104</v>
      </c>
      <c r="J244" s="96">
        <v>1700</v>
      </c>
    </row>
    <row r="245" spans="1:10">
      <c r="A245" s="103" t="s">
        <v>14</v>
      </c>
      <c r="B245" s="7">
        <v>79</v>
      </c>
      <c r="C245" s="7">
        <v>5.5</v>
      </c>
      <c r="D245" s="7">
        <v>34</v>
      </c>
      <c r="E245" s="7">
        <v>106260</v>
      </c>
      <c r="F245" s="11">
        <v>142700</v>
      </c>
      <c r="G245" s="7">
        <v>20155</v>
      </c>
      <c r="H245" s="66">
        <v>43847</v>
      </c>
      <c r="I245" s="97">
        <v>110</v>
      </c>
      <c r="J245" s="96">
        <v>1700</v>
      </c>
    </row>
    <row r="246" spans="1:10">
      <c r="A246" s="103" t="s">
        <v>14</v>
      </c>
      <c r="B246" s="7">
        <v>89</v>
      </c>
      <c r="C246" s="7">
        <v>5.5</v>
      </c>
      <c r="D246" s="7">
        <v>34</v>
      </c>
      <c r="E246" s="7">
        <v>102638</v>
      </c>
      <c r="F246" s="11">
        <v>115000</v>
      </c>
      <c r="G246" s="7">
        <v>20155</v>
      </c>
      <c r="H246" s="66">
        <v>43847</v>
      </c>
      <c r="I246" s="97">
        <v>105</v>
      </c>
      <c r="J246" s="96">
        <v>1700</v>
      </c>
    </row>
    <row r="247" spans="1:10">
      <c r="A247" s="103" t="s">
        <v>14</v>
      </c>
      <c r="B247" s="7">
        <v>7</v>
      </c>
      <c r="C247" s="7">
        <v>5.5</v>
      </c>
      <c r="D247" s="7">
        <v>34</v>
      </c>
      <c r="E247" s="7">
        <v>66374</v>
      </c>
      <c r="F247" s="11">
        <v>125360</v>
      </c>
      <c r="G247" s="7">
        <v>20155</v>
      </c>
      <c r="H247" s="66">
        <v>44217</v>
      </c>
      <c r="I247" s="97">
        <v>54.404918032786888</v>
      </c>
      <c r="J247" s="96">
        <v>1700</v>
      </c>
    </row>
    <row r="248" spans="1:10">
      <c r="A248" s="103" t="s">
        <v>14</v>
      </c>
      <c r="B248" s="7">
        <v>7</v>
      </c>
      <c r="C248" s="7">
        <v>5.5</v>
      </c>
      <c r="D248" s="7">
        <v>34</v>
      </c>
      <c r="E248" s="7">
        <v>65269</v>
      </c>
      <c r="F248" s="11">
        <v>115800</v>
      </c>
      <c r="G248" s="7">
        <v>20155</v>
      </c>
      <c r="H248" s="66">
        <v>44217</v>
      </c>
      <c r="I248" s="97">
        <v>53.499180327868849</v>
      </c>
      <c r="J248" s="96">
        <v>1700</v>
      </c>
    </row>
    <row r="249" spans="1:10">
      <c r="A249" s="103" t="s">
        <v>14</v>
      </c>
      <c r="B249" s="7">
        <v>7</v>
      </c>
      <c r="C249" s="7">
        <v>5.5</v>
      </c>
      <c r="D249" s="7">
        <v>34</v>
      </c>
      <c r="E249" s="7">
        <v>63056</v>
      </c>
      <c r="F249" s="11">
        <v>114600</v>
      </c>
      <c r="G249" s="7">
        <v>20155</v>
      </c>
      <c r="H249" s="66">
        <v>44336</v>
      </c>
      <c r="I249" s="97">
        <v>51.685245901639341</v>
      </c>
      <c r="J249" s="96">
        <v>1700</v>
      </c>
    </row>
    <row r="250" spans="1:10">
      <c r="A250" s="103" t="s">
        <v>14</v>
      </c>
      <c r="B250" s="7">
        <v>7</v>
      </c>
      <c r="C250" s="7">
        <v>5.5</v>
      </c>
      <c r="D250" s="7">
        <v>34</v>
      </c>
      <c r="E250" s="7">
        <v>67481</v>
      </c>
      <c r="F250" s="11">
        <v>138824</v>
      </c>
      <c r="G250" s="7">
        <v>20155</v>
      </c>
      <c r="H250" s="66">
        <v>44665</v>
      </c>
      <c r="I250" s="97">
        <v>55.312295081967214</v>
      </c>
      <c r="J250" s="96">
        <v>1700</v>
      </c>
    </row>
    <row r="251" spans="1:10">
      <c r="A251" s="103" t="s">
        <v>14</v>
      </c>
      <c r="B251" s="7">
        <v>7</v>
      </c>
      <c r="C251" s="7">
        <v>5.5</v>
      </c>
      <c r="D251" s="7">
        <v>34</v>
      </c>
      <c r="E251" s="7">
        <v>60900</v>
      </c>
      <c r="F251" s="11">
        <v>142824</v>
      </c>
      <c r="G251" s="7">
        <v>20155</v>
      </c>
      <c r="H251" s="66">
        <v>44665</v>
      </c>
      <c r="I251" s="97">
        <v>49.918032786885249</v>
      </c>
      <c r="J251" s="96">
        <v>1700</v>
      </c>
    </row>
    <row r="252" spans="1:10">
      <c r="A252" t="s">
        <v>14</v>
      </c>
      <c r="B252" s="7">
        <v>7</v>
      </c>
      <c r="C252" s="7">
        <v>5.5</v>
      </c>
      <c r="D252" s="7">
        <v>34</v>
      </c>
      <c r="E252" s="33">
        <v>60844</v>
      </c>
      <c r="F252" s="94">
        <v>85540</v>
      </c>
      <c r="G252" s="7">
        <v>20155</v>
      </c>
      <c r="H252" s="66">
        <v>44098</v>
      </c>
      <c r="I252" s="97">
        <v>50</v>
      </c>
      <c r="J252" s="96">
        <v>1700</v>
      </c>
    </row>
    <row r="253" spans="1:10">
      <c r="A253" s="103" t="s">
        <v>15</v>
      </c>
      <c r="B253" s="7">
        <v>7</v>
      </c>
      <c r="C253" s="7">
        <v>5.5</v>
      </c>
      <c r="D253" s="7">
        <v>34</v>
      </c>
      <c r="E253" s="7">
        <v>66374</v>
      </c>
      <c r="F253" s="11">
        <v>81900</v>
      </c>
      <c r="G253" s="7">
        <v>20155</v>
      </c>
      <c r="H253" s="66">
        <v>44217</v>
      </c>
      <c r="I253" s="97">
        <v>54.404918032786888</v>
      </c>
      <c r="J253" s="96">
        <v>1700</v>
      </c>
    </row>
    <row r="254" spans="1:10">
      <c r="A254" s="103" t="s">
        <v>24</v>
      </c>
      <c r="B254" s="7">
        <v>63</v>
      </c>
      <c r="C254" s="7">
        <v>6.2</v>
      </c>
      <c r="D254" s="7">
        <v>32</v>
      </c>
      <c r="E254" s="7">
        <v>101430</v>
      </c>
      <c r="F254" s="11">
        <v>158000</v>
      </c>
      <c r="G254" s="7">
        <v>20142</v>
      </c>
      <c r="H254" s="66">
        <v>44217</v>
      </c>
      <c r="I254" s="97">
        <v>104.45932028836252</v>
      </c>
      <c r="J254" s="96">
        <v>1900</v>
      </c>
    </row>
    <row r="255" spans="1:10">
      <c r="A255" s="103" t="s">
        <v>24</v>
      </c>
      <c r="B255" s="7">
        <v>63</v>
      </c>
      <c r="C255" s="7">
        <v>6.2</v>
      </c>
      <c r="D255" s="7">
        <v>32</v>
      </c>
      <c r="E255" s="7">
        <v>76073</v>
      </c>
      <c r="F255" s="11">
        <v>116600</v>
      </c>
      <c r="G255" s="7">
        <v>20142</v>
      </c>
      <c r="H255" s="66">
        <v>44245</v>
      </c>
      <c r="I255" s="97">
        <v>78.345005149330589</v>
      </c>
      <c r="J255" s="96">
        <v>1900</v>
      </c>
    </row>
    <row r="256" spans="1:10">
      <c r="A256" s="103" t="s">
        <v>24</v>
      </c>
      <c r="B256" s="7">
        <v>63</v>
      </c>
      <c r="C256" s="7">
        <v>6.2</v>
      </c>
      <c r="D256" s="7">
        <v>32</v>
      </c>
      <c r="E256" s="7">
        <v>103845</v>
      </c>
      <c r="F256" s="11">
        <v>150578</v>
      </c>
      <c r="G256" s="7">
        <v>20142</v>
      </c>
      <c r="H256" s="66">
        <v>44245</v>
      </c>
      <c r="I256" s="97">
        <v>106.94644696189495</v>
      </c>
      <c r="J256" s="96">
        <v>1900</v>
      </c>
    </row>
    <row r="257" spans="1:10">
      <c r="A257" s="103" t="s">
        <v>24</v>
      </c>
      <c r="B257" s="7">
        <v>63</v>
      </c>
      <c r="C257" s="7">
        <v>6.2</v>
      </c>
      <c r="D257" s="7">
        <v>32</v>
      </c>
      <c r="E257" s="7">
        <v>125580</v>
      </c>
      <c r="F257" s="11">
        <v>161500</v>
      </c>
      <c r="G257" s="7">
        <v>20142</v>
      </c>
      <c r="H257" s="66">
        <v>44245</v>
      </c>
      <c r="I257" s="97">
        <v>129.33058702368692</v>
      </c>
      <c r="J257" s="96">
        <v>1900</v>
      </c>
    </row>
    <row r="258" spans="1:10">
      <c r="A258" s="103" t="s">
        <v>24</v>
      </c>
      <c r="B258" s="7">
        <v>63</v>
      </c>
      <c r="C258" s="7">
        <v>6.2</v>
      </c>
      <c r="D258" s="7">
        <v>32</v>
      </c>
      <c r="E258" s="7">
        <v>74865</v>
      </c>
      <c r="F258" s="11">
        <v>105100</v>
      </c>
      <c r="G258" s="7">
        <v>20142</v>
      </c>
      <c r="H258" s="66">
        <v>44273</v>
      </c>
      <c r="I258" s="97">
        <v>77.100926879505664</v>
      </c>
      <c r="J258" s="96">
        <v>1900</v>
      </c>
    </row>
    <row r="259" spans="1:10">
      <c r="A259" s="103" t="s">
        <v>24</v>
      </c>
      <c r="B259" s="7">
        <v>63</v>
      </c>
      <c r="C259" s="7">
        <v>6.2</v>
      </c>
      <c r="D259" s="7">
        <v>32</v>
      </c>
      <c r="E259" s="7">
        <v>76073</v>
      </c>
      <c r="F259" s="11">
        <v>105100</v>
      </c>
      <c r="G259" s="7">
        <v>20142</v>
      </c>
      <c r="H259" s="66">
        <v>44273</v>
      </c>
      <c r="I259" s="97">
        <v>78.345005149330589</v>
      </c>
      <c r="J259" s="96">
        <v>1900</v>
      </c>
    </row>
    <row r="260" spans="1:10">
      <c r="A260" s="103" t="s">
        <v>24</v>
      </c>
      <c r="B260" s="7">
        <v>63</v>
      </c>
      <c r="C260" s="7">
        <v>6.2</v>
      </c>
      <c r="D260" s="7">
        <v>32</v>
      </c>
      <c r="E260" s="7">
        <v>103845</v>
      </c>
      <c r="F260" s="11">
        <v>151100</v>
      </c>
      <c r="G260" s="7">
        <v>20142</v>
      </c>
      <c r="H260" s="66">
        <v>44273</v>
      </c>
      <c r="I260" s="97">
        <v>106.94644696189495</v>
      </c>
      <c r="J260" s="96">
        <v>1900</v>
      </c>
    </row>
    <row r="261" spans="1:10">
      <c r="A261" s="103" t="s">
        <v>24</v>
      </c>
      <c r="B261" s="7">
        <v>63</v>
      </c>
      <c r="C261" s="7">
        <v>6.2</v>
      </c>
      <c r="D261" s="7">
        <v>32</v>
      </c>
      <c r="E261" s="7">
        <v>102638</v>
      </c>
      <c r="F261" s="11">
        <v>141500</v>
      </c>
      <c r="G261" s="7">
        <v>20142</v>
      </c>
      <c r="H261" s="66">
        <v>44301</v>
      </c>
      <c r="I261" s="97">
        <v>105.70339855818743</v>
      </c>
      <c r="J261" s="96">
        <v>1900</v>
      </c>
    </row>
    <row r="262" spans="1:10">
      <c r="A262" s="103" t="s">
        <v>24</v>
      </c>
      <c r="B262" s="7">
        <v>63</v>
      </c>
      <c r="C262" s="7">
        <v>6.2</v>
      </c>
      <c r="D262" s="7">
        <v>32</v>
      </c>
      <c r="E262" s="7">
        <v>74865</v>
      </c>
      <c r="F262" s="11">
        <v>111000</v>
      </c>
      <c r="G262" s="7">
        <v>20142</v>
      </c>
      <c r="H262" s="66">
        <v>44301</v>
      </c>
      <c r="I262" s="97">
        <v>77.100926879505664</v>
      </c>
      <c r="J262" s="96">
        <v>1900</v>
      </c>
    </row>
    <row r="263" spans="1:10">
      <c r="A263" s="103" t="s">
        <v>24</v>
      </c>
      <c r="B263" s="7">
        <v>63</v>
      </c>
      <c r="C263" s="7">
        <v>6.2</v>
      </c>
      <c r="D263" s="7">
        <v>32</v>
      </c>
      <c r="E263" s="7">
        <v>105053</v>
      </c>
      <c r="F263" s="11">
        <v>146000</v>
      </c>
      <c r="G263" s="7">
        <v>20142</v>
      </c>
      <c r="H263" s="66">
        <v>44336</v>
      </c>
      <c r="I263" s="97">
        <v>108.19052523171987</v>
      </c>
      <c r="J263" s="96">
        <v>1900</v>
      </c>
    </row>
    <row r="264" spans="1:10">
      <c r="A264" s="103" t="s">
        <v>24</v>
      </c>
      <c r="B264" s="7">
        <v>63</v>
      </c>
      <c r="C264" s="7">
        <v>6.2</v>
      </c>
      <c r="D264" s="7">
        <v>32</v>
      </c>
      <c r="E264" s="7">
        <v>120678</v>
      </c>
      <c r="F264" s="11">
        <v>156000</v>
      </c>
      <c r="G264" s="7">
        <v>20142</v>
      </c>
      <c r="H264" s="66">
        <v>44336</v>
      </c>
      <c r="I264" s="97">
        <v>124.2821833161689</v>
      </c>
      <c r="J264" s="96">
        <v>1900</v>
      </c>
    </row>
    <row r="265" spans="1:10">
      <c r="A265" s="103" t="s">
        <v>24</v>
      </c>
      <c r="B265" s="7">
        <v>63</v>
      </c>
      <c r="C265" s="7">
        <v>6.2</v>
      </c>
      <c r="D265" s="7">
        <v>32</v>
      </c>
      <c r="E265" s="7">
        <v>97020</v>
      </c>
      <c r="F265" s="11">
        <v>146150</v>
      </c>
      <c r="G265" s="7">
        <v>20142</v>
      </c>
      <c r="H265" s="66">
        <v>44364</v>
      </c>
      <c r="I265" s="97">
        <v>99.917610710607619</v>
      </c>
      <c r="J265" s="96">
        <v>1900</v>
      </c>
    </row>
    <row r="266" spans="1:10">
      <c r="A266" s="103" t="s">
        <v>24</v>
      </c>
      <c r="B266" s="7">
        <v>63</v>
      </c>
      <c r="C266" s="7">
        <v>6.2</v>
      </c>
      <c r="D266" s="7">
        <v>32</v>
      </c>
      <c r="E266" s="7">
        <v>100485</v>
      </c>
      <c r="F266" s="11">
        <v>151250</v>
      </c>
      <c r="G266" s="7">
        <v>20142</v>
      </c>
      <c r="H266" s="66">
        <v>44364</v>
      </c>
      <c r="I266" s="97">
        <v>103.48609680741504</v>
      </c>
      <c r="J266" s="96">
        <v>1900</v>
      </c>
    </row>
    <row r="267" spans="1:10">
      <c r="A267" s="103" t="s">
        <v>24</v>
      </c>
      <c r="B267" s="7">
        <v>63</v>
      </c>
      <c r="C267" s="7">
        <v>6.2</v>
      </c>
      <c r="D267" s="7">
        <v>32</v>
      </c>
      <c r="E267" s="7">
        <v>101640</v>
      </c>
      <c r="F267" s="11">
        <v>161500</v>
      </c>
      <c r="G267" s="7">
        <v>20142</v>
      </c>
      <c r="H267" s="66">
        <v>44364</v>
      </c>
      <c r="I267" s="97">
        <v>104.67559217301751</v>
      </c>
      <c r="J267" s="96">
        <v>1900</v>
      </c>
    </row>
    <row r="268" spans="1:10">
      <c r="A268" s="103" t="s">
        <v>24</v>
      </c>
      <c r="B268" s="7">
        <v>63</v>
      </c>
      <c r="C268" s="7">
        <v>6.2</v>
      </c>
      <c r="D268" s="7">
        <v>32</v>
      </c>
      <c r="E268" s="7">
        <v>115500</v>
      </c>
      <c r="F268" s="11">
        <v>170100</v>
      </c>
      <c r="G268" s="7">
        <v>20142</v>
      </c>
      <c r="H268" s="66">
        <v>44364</v>
      </c>
      <c r="I268" s="97">
        <v>118.94953656024717</v>
      </c>
      <c r="J268" s="96">
        <v>1900</v>
      </c>
    </row>
    <row r="269" spans="1:10">
      <c r="A269" s="103" t="s">
        <v>24</v>
      </c>
      <c r="B269" s="7">
        <v>63</v>
      </c>
      <c r="C269" s="7">
        <v>6.2</v>
      </c>
      <c r="D269" s="7">
        <v>32</v>
      </c>
      <c r="E269" s="7">
        <v>71846</v>
      </c>
      <c r="F269" s="11">
        <v>121100</v>
      </c>
      <c r="G269" s="7">
        <v>20142</v>
      </c>
      <c r="H269" s="66">
        <v>44392</v>
      </c>
      <c r="I269" s="97">
        <v>73.991761071060765</v>
      </c>
      <c r="J269" s="96">
        <v>1900</v>
      </c>
    </row>
    <row r="270" spans="1:10">
      <c r="A270" s="103" t="s">
        <v>24</v>
      </c>
      <c r="B270" s="7">
        <v>63</v>
      </c>
      <c r="C270" s="7">
        <v>6.2</v>
      </c>
      <c r="D270" s="7">
        <v>32</v>
      </c>
      <c r="E270" s="7">
        <v>102795</v>
      </c>
      <c r="F270" s="11">
        <v>157000</v>
      </c>
      <c r="G270" s="7">
        <v>20142</v>
      </c>
      <c r="H270" s="66">
        <v>44462</v>
      </c>
      <c r="I270" s="97">
        <v>105.86508753861997</v>
      </c>
      <c r="J270" s="96">
        <v>1900</v>
      </c>
    </row>
    <row r="271" spans="1:10">
      <c r="A271" s="103" t="s">
        <v>24</v>
      </c>
      <c r="B271" s="7">
        <v>63</v>
      </c>
      <c r="C271" s="7">
        <v>6.2</v>
      </c>
      <c r="D271" s="7">
        <v>32</v>
      </c>
      <c r="E271" s="7">
        <v>98175</v>
      </c>
      <c r="F271" s="11">
        <v>161000</v>
      </c>
      <c r="G271" s="7">
        <v>20142</v>
      </c>
      <c r="H271" s="66">
        <v>44462</v>
      </c>
      <c r="I271" s="97">
        <v>101.10710607621009</v>
      </c>
      <c r="J271" s="96">
        <v>1900</v>
      </c>
    </row>
    <row r="272" spans="1:10">
      <c r="A272" s="103" t="s">
        <v>24</v>
      </c>
      <c r="B272" s="7">
        <v>63</v>
      </c>
      <c r="C272" s="7">
        <v>6.2</v>
      </c>
      <c r="D272" s="7">
        <v>32</v>
      </c>
      <c r="E272" s="7">
        <v>113175</v>
      </c>
      <c r="F272" s="11">
        <v>158100</v>
      </c>
      <c r="G272" s="7">
        <v>20142</v>
      </c>
      <c r="H272" s="66">
        <v>44462</v>
      </c>
      <c r="I272" s="97">
        <v>116.55509783728115</v>
      </c>
      <c r="J272" s="96">
        <v>1900</v>
      </c>
    </row>
    <row r="273" spans="1:10">
      <c r="A273" s="103" t="s">
        <v>24</v>
      </c>
      <c r="B273" s="7">
        <v>63</v>
      </c>
      <c r="C273" s="7">
        <v>6.2</v>
      </c>
      <c r="D273" s="7">
        <v>32</v>
      </c>
      <c r="E273" s="7">
        <v>76230</v>
      </c>
      <c r="F273" s="11">
        <v>122000</v>
      </c>
      <c r="G273" s="7">
        <v>20142</v>
      </c>
      <c r="H273" s="66">
        <v>44490</v>
      </c>
      <c r="I273" s="97">
        <v>78.506694129763133</v>
      </c>
      <c r="J273" s="96">
        <v>1900</v>
      </c>
    </row>
    <row r="274" spans="1:10">
      <c r="A274" s="103" t="s">
        <v>24</v>
      </c>
      <c r="B274" s="7">
        <v>63</v>
      </c>
      <c r="C274" s="7">
        <v>6.2</v>
      </c>
      <c r="D274" s="7">
        <v>32</v>
      </c>
      <c r="E274" s="7">
        <v>71610</v>
      </c>
      <c r="F274" s="11">
        <v>106131</v>
      </c>
      <c r="G274" s="7">
        <v>20142</v>
      </c>
      <c r="H274" s="66">
        <v>44490</v>
      </c>
      <c r="I274" s="97">
        <v>73.748712667353246</v>
      </c>
      <c r="J274" s="96">
        <v>1800</v>
      </c>
    </row>
    <row r="275" spans="1:10">
      <c r="A275" s="103" t="s">
        <v>24</v>
      </c>
      <c r="B275" s="7">
        <v>63</v>
      </c>
      <c r="C275" s="7">
        <v>6.2</v>
      </c>
      <c r="D275" s="7">
        <v>32</v>
      </c>
      <c r="E275" s="7">
        <v>120120</v>
      </c>
      <c r="F275" s="11">
        <v>186880</v>
      </c>
      <c r="G275" s="7">
        <v>20142</v>
      </c>
      <c r="H275" s="66">
        <v>44610</v>
      </c>
      <c r="I275" s="97">
        <v>123.70751802265706</v>
      </c>
      <c r="J275" s="96">
        <v>1800</v>
      </c>
    </row>
    <row r="276" spans="1:10">
      <c r="A276" s="103" t="s">
        <v>24</v>
      </c>
      <c r="B276" s="7">
        <v>63</v>
      </c>
      <c r="C276" s="7">
        <v>6.2</v>
      </c>
      <c r="D276" s="7">
        <v>32</v>
      </c>
      <c r="E276" s="7">
        <v>83160</v>
      </c>
      <c r="F276" s="11">
        <v>136250</v>
      </c>
      <c r="G276" s="7">
        <v>20142</v>
      </c>
      <c r="H276" s="66">
        <v>44610</v>
      </c>
      <c r="I276" s="97">
        <v>85.643666323377957</v>
      </c>
      <c r="J276" s="96">
        <v>1800</v>
      </c>
    </row>
    <row r="277" spans="1:10">
      <c r="A277" s="103" t="s">
        <v>24</v>
      </c>
      <c r="B277" s="7">
        <v>63</v>
      </c>
      <c r="C277" s="7">
        <v>6.2</v>
      </c>
      <c r="D277" s="7">
        <v>32</v>
      </c>
      <c r="E277" s="7">
        <v>100485</v>
      </c>
      <c r="F277" s="11">
        <v>165100</v>
      </c>
      <c r="G277" s="7">
        <v>20142</v>
      </c>
      <c r="H277" s="66">
        <v>44610</v>
      </c>
      <c r="I277" s="97">
        <v>103.48609680741504</v>
      </c>
      <c r="J277" s="96">
        <v>1800</v>
      </c>
    </row>
    <row r="278" spans="1:10">
      <c r="A278" s="103" t="s">
        <v>24</v>
      </c>
      <c r="B278" s="7">
        <v>63</v>
      </c>
      <c r="C278" s="7">
        <v>6.2</v>
      </c>
      <c r="D278" s="7">
        <v>32</v>
      </c>
      <c r="E278" s="7">
        <v>121275</v>
      </c>
      <c r="F278" s="11">
        <v>175000</v>
      </c>
      <c r="G278" s="7">
        <v>20142</v>
      </c>
      <c r="H278" s="66">
        <v>44638</v>
      </c>
      <c r="I278" s="97">
        <v>124.89701338825952</v>
      </c>
      <c r="J278" s="96">
        <v>1800</v>
      </c>
    </row>
    <row r="279" spans="1:10">
      <c r="A279" s="103" t="s">
        <v>24</v>
      </c>
      <c r="B279" s="7">
        <v>63</v>
      </c>
      <c r="C279" s="7">
        <v>6.2</v>
      </c>
      <c r="D279" s="7">
        <v>32</v>
      </c>
      <c r="E279" s="7">
        <v>100485</v>
      </c>
      <c r="F279" s="11">
        <v>166000</v>
      </c>
      <c r="G279" s="7">
        <v>20142</v>
      </c>
      <c r="H279" s="66">
        <v>44638</v>
      </c>
      <c r="I279" s="97">
        <v>103.48609680741504</v>
      </c>
      <c r="J279" s="96">
        <v>1800</v>
      </c>
    </row>
    <row r="280" spans="1:10">
      <c r="A280" s="103" t="s">
        <v>24</v>
      </c>
      <c r="B280" s="7">
        <v>63</v>
      </c>
      <c r="C280" s="7">
        <v>6.2</v>
      </c>
      <c r="D280" s="7">
        <v>32</v>
      </c>
      <c r="E280" s="7">
        <v>102795</v>
      </c>
      <c r="F280" s="11">
        <v>178380</v>
      </c>
      <c r="G280" s="7">
        <v>20142</v>
      </c>
      <c r="H280" s="66">
        <v>44638</v>
      </c>
      <c r="I280" s="97">
        <v>105.86508753861997</v>
      </c>
      <c r="J280" s="96">
        <v>1800</v>
      </c>
    </row>
    <row r="281" spans="1:10">
      <c r="A281" s="103" t="s">
        <v>24</v>
      </c>
      <c r="B281" s="7">
        <v>63</v>
      </c>
      <c r="C281" s="7">
        <v>6.2</v>
      </c>
      <c r="D281" s="7">
        <v>32</v>
      </c>
      <c r="E281" s="7">
        <v>76230</v>
      </c>
      <c r="F281" s="11">
        <v>129400</v>
      </c>
      <c r="G281" s="7">
        <v>20142</v>
      </c>
      <c r="H281" s="66">
        <v>44638</v>
      </c>
      <c r="I281" s="97">
        <v>78.506694129763133</v>
      </c>
      <c r="J281" s="96">
        <v>1800</v>
      </c>
    </row>
    <row r="282" spans="1:10">
      <c r="A282" s="103" t="s">
        <v>24</v>
      </c>
      <c r="B282" s="7">
        <v>63</v>
      </c>
      <c r="C282" s="7">
        <v>6.2</v>
      </c>
      <c r="D282" s="7">
        <v>32</v>
      </c>
      <c r="E282" s="7">
        <v>80850</v>
      </c>
      <c r="F282" s="11">
        <v>142600</v>
      </c>
      <c r="G282" s="7">
        <v>20142</v>
      </c>
      <c r="H282" s="66">
        <v>44665</v>
      </c>
      <c r="I282" s="97">
        <v>83.26467559217302</v>
      </c>
      <c r="J282" s="96">
        <v>1800</v>
      </c>
    </row>
    <row r="283" spans="1:10">
      <c r="A283" s="103" t="s">
        <v>24</v>
      </c>
      <c r="B283" s="7">
        <v>63</v>
      </c>
      <c r="C283" s="7">
        <v>6.2</v>
      </c>
      <c r="D283" s="7">
        <v>32</v>
      </c>
      <c r="E283" s="7">
        <v>100485</v>
      </c>
      <c r="F283" s="11">
        <v>171000</v>
      </c>
      <c r="G283" s="7">
        <v>20142</v>
      </c>
      <c r="H283" s="66">
        <v>44665</v>
      </c>
      <c r="I283" s="97">
        <v>103.48609680741504</v>
      </c>
      <c r="J283" s="96">
        <v>1800</v>
      </c>
    </row>
    <row r="284" spans="1:10">
      <c r="A284" s="103" t="s">
        <v>24</v>
      </c>
      <c r="B284" s="7">
        <v>63</v>
      </c>
      <c r="C284" s="7">
        <v>6.2</v>
      </c>
      <c r="D284" s="7">
        <v>32</v>
      </c>
      <c r="E284" s="7">
        <v>80850</v>
      </c>
      <c r="F284" s="94">
        <v>140500</v>
      </c>
      <c r="G284" s="7">
        <v>20142</v>
      </c>
      <c r="H284" s="66">
        <v>44700</v>
      </c>
      <c r="I284" s="97">
        <v>70</v>
      </c>
      <c r="J284" s="96">
        <v>1800</v>
      </c>
    </row>
    <row r="285" spans="1:10">
      <c r="A285" t="s">
        <v>24</v>
      </c>
      <c r="B285" s="7">
        <v>91</v>
      </c>
      <c r="C285" s="7">
        <v>6.2</v>
      </c>
      <c r="D285" s="7">
        <v>32</v>
      </c>
      <c r="E285" s="7">
        <v>79695</v>
      </c>
      <c r="F285" s="11">
        <v>96000</v>
      </c>
      <c r="G285" s="7">
        <v>20142</v>
      </c>
      <c r="H285" s="66">
        <v>44152</v>
      </c>
      <c r="I285" s="97">
        <v>83</v>
      </c>
      <c r="J285" s="96">
        <v>1800</v>
      </c>
    </row>
    <row r="286" spans="1:10">
      <c r="A286" t="s">
        <v>24</v>
      </c>
      <c r="B286" s="7">
        <v>103</v>
      </c>
      <c r="C286" s="7">
        <v>6.2</v>
      </c>
      <c r="D286" s="7">
        <v>32</v>
      </c>
      <c r="E286" s="7">
        <v>101430</v>
      </c>
      <c r="F286" s="11">
        <v>111510</v>
      </c>
      <c r="G286" s="7">
        <v>20142</v>
      </c>
      <c r="H286" s="66">
        <v>44152</v>
      </c>
      <c r="I286" s="97">
        <v>102</v>
      </c>
      <c r="J286" s="96">
        <v>1800</v>
      </c>
    </row>
    <row r="287" spans="1:10">
      <c r="A287" t="s">
        <v>24</v>
      </c>
      <c r="B287" s="7">
        <v>119</v>
      </c>
      <c r="C287" s="7">
        <v>6.2</v>
      </c>
      <c r="D287" s="7">
        <v>32</v>
      </c>
      <c r="E287" s="7">
        <v>140040</v>
      </c>
      <c r="F287" s="11">
        <v>187000</v>
      </c>
      <c r="G287" s="7">
        <v>20142</v>
      </c>
      <c r="H287" s="66">
        <v>44152</v>
      </c>
      <c r="I287" s="97">
        <v>134</v>
      </c>
      <c r="J287" s="96">
        <v>1800</v>
      </c>
    </row>
    <row r="288" spans="1:10">
      <c r="A288" t="s">
        <v>24</v>
      </c>
      <c r="B288" s="7">
        <v>59</v>
      </c>
      <c r="C288" s="7">
        <v>6.2</v>
      </c>
      <c r="D288" s="7">
        <v>32</v>
      </c>
      <c r="E288" s="7">
        <v>102638</v>
      </c>
      <c r="F288" s="11">
        <v>141288</v>
      </c>
      <c r="G288" s="7">
        <v>20142</v>
      </c>
      <c r="H288" s="66">
        <v>44152</v>
      </c>
      <c r="I288" s="97">
        <v>106</v>
      </c>
      <c r="J288" s="96">
        <v>1800</v>
      </c>
    </row>
    <row r="289" spans="1:10">
      <c r="A289" t="s">
        <v>24</v>
      </c>
      <c r="B289" s="7">
        <v>79</v>
      </c>
      <c r="C289" s="7">
        <v>6.2</v>
      </c>
      <c r="D289" s="7">
        <v>32</v>
      </c>
      <c r="E289" s="7">
        <v>102638</v>
      </c>
      <c r="F289" s="11">
        <v>150000</v>
      </c>
      <c r="G289" s="7">
        <v>20142</v>
      </c>
      <c r="H289" s="66">
        <v>44152</v>
      </c>
      <c r="I289" s="97">
        <v>106</v>
      </c>
      <c r="J289" s="96">
        <v>1800</v>
      </c>
    </row>
    <row r="290" spans="1:10">
      <c r="A290" t="s">
        <v>24</v>
      </c>
      <c r="B290" s="7">
        <v>87</v>
      </c>
      <c r="C290" s="7">
        <v>6.2</v>
      </c>
      <c r="D290" s="7">
        <v>32</v>
      </c>
      <c r="E290" s="7">
        <v>102638</v>
      </c>
      <c r="F290" s="11">
        <v>135000</v>
      </c>
      <c r="G290" s="7">
        <v>20142</v>
      </c>
      <c r="H290" s="66">
        <v>44152</v>
      </c>
      <c r="I290" s="97">
        <v>106</v>
      </c>
      <c r="J290" s="96">
        <v>1800</v>
      </c>
    </row>
    <row r="291" spans="1:10">
      <c r="A291" t="s">
        <v>24</v>
      </c>
      <c r="B291" s="7">
        <v>35</v>
      </c>
      <c r="C291" s="7">
        <v>6.2</v>
      </c>
      <c r="D291" s="7">
        <v>32</v>
      </c>
      <c r="E291" s="7">
        <v>77280</v>
      </c>
      <c r="F291" s="11">
        <v>91000</v>
      </c>
      <c r="G291" s="7">
        <v>20142</v>
      </c>
      <c r="H291" s="66">
        <v>44152</v>
      </c>
      <c r="I291" s="97">
        <v>78</v>
      </c>
      <c r="J291" s="96">
        <v>1800</v>
      </c>
    </row>
    <row r="292" spans="1:10">
      <c r="A292" t="s">
        <v>24</v>
      </c>
      <c r="B292" s="7">
        <v>11</v>
      </c>
      <c r="C292" s="7">
        <v>6.2</v>
      </c>
      <c r="D292" s="7">
        <v>32</v>
      </c>
      <c r="E292" s="33">
        <v>77280</v>
      </c>
      <c r="F292" s="94">
        <v>107000</v>
      </c>
      <c r="G292" s="7">
        <v>20142</v>
      </c>
      <c r="H292" s="66">
        <v>44126</v>
      </c>
      <c r="I292" s="97">
        <v>78</v>
      </c>
      <c r="J292" s="96">
        <v>1800</v>
      </c>
    </row>
    <row r="293" spans="1:10">
      <c r="A293" t="s">
        <v>24</v>
      </c>
      <c r="B293" s="7">
        <v>3</v>
      </c>
      <c r="C293" s="7">
        <v>6.2</v>
      </c>
      <c r="D293" s="7">
        <v>32</v>
      </c>
      <c r="E293" s="33">
        <v>86940</v>
      </c>
      <c r="F293" s="94">
        <v>120000</v>
      </c>
      <c r="G293" s="7">
        <v>20142</v>
      </c>
      <c r="H293" s="66">
        <v>44098</v>
      </c>
      <c r="I293" s="97">
        <v>83</v>
      </c>
      <c r="J293" s="96">
        <v>1800</v>
      </c>
    </row>
    <row r="294" spans="1:10">
      <c r="A294" t="s">
        <v>24</v>
      </c>
      <c r="B294" s="7">
        <v>63</v>
      </c>
      <c r="C294" s="7">
        <v>6.2</v>
      </c>
      <c r="D294" s="7">
        <v>32</v>
      </c>
      <c r="E294" s="33">
        <v>105053</v>
      </c>
      <c r="F294" s="94">
        <v>140500</v>
      </c>
      <c r="G294" s="7">
        <v>20142</v>
      </c>
      <c r="H294" s="66">
        <v>44098</v>
      </c>
      <c r="I294" s="97">
        <v>108</v>
      </c>
      <c r="J294" s="96">
        <v>1800</v>
      </c>
    </row>
    <row r="295" spans="1:10">
      <c r="A295" t="s">
        <v>24</v>
      </c>
      <c r="B295" s="7">
        <v>79</v>
      </c>
      <c r="C295" s="7">
        <v>6.2</v>
      </c>
      <c r="D295" s="7">
        <v>32</v>
      </c>
      <c r="E295" s="33">
        <v>101430</v>
      </c>
      <c r="F295" s="94">
        <v>138325</v>
      </c>
      <c r="G295" s="7">
        <v>20142</v>
      </c>
      <c r="H295" s="66">
        <v>44098</v>
      </c>
      <c r="I295" s="97">
        <v>102</v>
      </c>
      <c r="J295" s="96">
        <v>1800</v>
      </c>
    </row>
    <row r="296" spans="1:10">
      <c r="A296" s="103" t="s">
        <v>353</v>
      </c>
      <c r="B296" s="7">
        <v>12</v>
      </c>
      <c r="C296" s="7">
        <v>9.4</v>
      </c>
      <c r="D296" s="7">
        <v>39</v>
      </c>
      <c r="E296" s="7">
        <v>71775</v>
      </c>
      <c r="F296" s="11">
        <v>115660</v>
      </c>
      <c r="G296" s="7">
        <v>20152</v>
      </c>
      <c r="H296" s="66">
        <v>44700</v>
      </c>
      <c r="I296" s="97">
        <v>66</v>
      </c>
      <c r="J296" s="96">
        <v>1800</v>
      </c>
    </row>
    <row r="297" spans="1:10">
      <c r="A297" s="103" t="s">
        <v>353</v>
      </c>
      <c r="B297" s="7">
        <v>20</v>
      </c>
      <c r="C297" s="7">
        <v>9.4</v>
      </c>
      <c r="D297" s="7">
        <v>39</v>
      </c>
      <c r="E297" s="7">
        <v>71775</v>
      </c>
      <c r="F297" s="94">
        <v>83500</v>
      </c>
      <c r="G297" s="7">
        <v>20152</v>
      </c>
      <c r="H297" s="66">
        <v>44727</v>
      </c>
      <c r="I297" s="97">
        <v>66</v>
      </c>
      <c r="J297" s="96">
        <v>1800</v>
      </c>
    </row>
    <row r="298" spans="1:10">
      <c r="A298" s="103" t="s">
        <v>514</v>
      </c>
      <c r="B298" s="7">
        <v>34</v>
      </c>
      <c r="C298" s="7">
        <v>9.8000000000000007</v>
      </c>
      <c r="D298" s="7">
        <v>40</v>
      </c>
      <c r="E298" s="7">
        <v>95700</v>
      </c>
      <c r="F298" s="94">
        <v>120000</v>
      </c>
      <c r="G298" s="7">
        <v>20152</v>
      </c>
      <c r="H298" s="66">
        <v>44727</v>
      </c>
      <c r="I298" s="97">
        <v>88</v>
      </c>
      <c r="J298" s="96">
        <v>1800</v>
      </c>
    </row>
    <row r="299" spans="1:10">
      <c r="A299" s="103" t="s">
        <v>514</v>
      </c>
      <c r="B299" s="7">
        <v>34</v>
      </c>
      <c r="C299" s="7">
        <v>9.8000000000000007</v>
      </c>
      <c r="D299" s="7">
        <v>40</v>
      </c>
      <c r="E299" s="7">
        <v>71775</v>
      </c>
      <c r="F299" s="94">
        <v>116200</v>
      </c>
      <c r="G299" s="7">
        <v>20152</v>
      </c>
      <c r="H299" s="66">
        <v>44727</v>
      </c>
      <c r="I299" s="97">
        <v>66</v>
      </c>
      <c r="J299" s="96">
        <v>1800</v>
      </c>
    </row>
    <row r="300" spans="1:10">
      <c r="A300" s="103" t="s">
        <v>514</v>
      </c>
      <c r="B300" s="7">
        <v>48</v>
      </c>
      <c r="C300" s="7">
        <v>9.8000000000000007</v>
      </c>
      <c r="D300" s="7">
        <v>40</v>
      </c>
      <c r="E300" s="7">
        <v>92438</v>
      </c>
      <c r="F300" s="94">
        <v>145000</v>
      </c>
      <c r="G300" s="7">
        <v>20152</v>
      </c>
      <c r="H300" s="66">
        <v>44727</v>
      </c>
      <c r="I300" s="97">
        <v>85</v>
      </c>
      <c r="J300" s="96">
        <v>1800</v>
      </c>
    </row>
    <row r="301" spans="1:10">
      <c r="A301" s="103" t="s">
        <v>38</v>
      </c>
      <c r="B301" s="7">
        <v>42</v>
      </c>
      <c r="C301" s="7">
        <v>9.8000000000000007</v>
      </c>
      <c r="D301" s="7">
        <v>40</v>
      </c>
      <c r="E301" s="7">
        <v>82748</v>
      </c>
      <c r="F301" s="11">
        <v>120100</v>
      </c>
      <c r="G301" s="7">
        <v>20152</v>
      </c>
      <c r="H301" s="66">
        <v>44245</v>
      </c>
      <c r="I301" s="97">
        <v>76.090114942528729</v>
      </c>
      <c r="J301" s="96">
        <v>1800</v>
      </c>
    </row>
    <row r="302" spans="1:10">
      <c r="A302" s="103" t="s">
        <v>38</v>
      </c>
      <c r="B302" s="7">
        <v>42</v>
      </c>
      <c r="C302" s="7">
        <v>9.8000000000000007</v>
      </c>
      <c r="D302" s="7">
        <v>40</v>
      </c>
      <c r="E302" s="7">
        <v>96788</v>
      </c>
      <c r="F302" s="11">
        <v>120000</v>
      </c>
      <c r="G302" s="7">
        <v>20152</v>
      </c>
      <c r="H302" s="66">
        <v>44638</v>
      </c>
      <c r="I302" s="97">
        <v>88.959558823529406</v>
      </c>
      <c r="J302" s="96">
        <v>1800</v>
      </c>
    </row>
    <row r="303" spans="1:10">
      <c r="A303" s="103" t="s">
        <v>38</v>
      </c>
      <c r="B303" s="7">
        <v>42</v>
      </c>
      <c r="C303" s="7">
        <v>9.8000000000000007</v>
      </c>
      <c r="D303" s="7">
        <v>40</v>
      </c>
      <c r="E303" s="7">
        <v>95700</v>
      </c>
      <c r="F303" s="11">
        <v>135000</v>
      </c>
      <c r="G303" s="7">
        <v>20152</v>
      </c>
      <c r="H303" s="66">
        <v>44638</v>
      </c>
      <c r="I303" s="97">
        <v>87.959558823529406</v>
      </c>
      <c r="J303" s="96">
        <v>1800</v>
      </c>
    </row>
    <row r="304" spans="1:10">
      <c r="A304" s="103" t="s">
        <v>38</v>
      </c>
      <c r="B304" s="7">
        <v>42</v>
      </c>
      <c r="C304" s="7">
        <v>9.8000000000000007</v>
      </c>
      <c r="D304" s="7">
        <v>40</v>
      </c>
      <c r="E304" s="7">
        <v>93525</v>
      </c>
      <c r="F304" s="11">
        <v>145550</v>
      </c>
      <c r="G304" s="7">
        <v>20152</v>
      </c>
      <c r="H304" s="66">
        <v>44638</v>
      </c>
      <c r="I304" s="97">
        <v>85.960477941176464</v>
      </c>
      <c r="J304" s="96">
        <v>1800</v>
      </c>
    </row>
    <row r="305" spans="1:10">
      <c r="A305" s="103" t="s">
        <v>38</v>
      </c>
      <c r="B305" s="7">
        <v>42</v>
      </c>
      <c r="C305" s="7">
        <v>9.8000000000000007</v>
      </c>
      <c r="D305" s="7">
        <v>40</v>
      </c>
      <c r="E305" s="7">
        <v>92438</v>
      </c>
      <c r="F305" s="11">
        <v>130000</v>
      </c>
      <c r="G305" s="7">
        <v>20152</v>
      </c>
      <c r="H305" s="66">
        <v>44638</v>
      </c>
      <c r="I305" s="97">
        <v>84.961397058823536</v>
      </c>
      <c r="J305" s="96">
        <v>1800</v>
      </c>
    </row>
    <row r="306" spans="1:10">
      <c r="A306" s="103" t="s">
        <v>38</v>
      </c>
      <c r="B306" s="7">
        <v>42</v>
      </c>
      <c r="C306" s="7">
        <v>9.8000000000000007</v>
      </c>
      <c r="D306" s="7">
        <v>40</v>
      </c>
      <c r="E306" s="7">
        <v>69600</v>
      </c>
      <c r="F306" s="11">
        <v>95000</v>
      </c>
      <c r="G306" s="7">
        <v>20152</v>
      </c>
      <c r="H306" s="66">
        <v>44700</v>
      </c>
      <c r="I306" s="97">
        <v>64</v>
      </c>
      <c r="J306" s="96">
        <v>1800</v>
      </c>
    </row>
    <row r="307" spans="1:10">
      <c r="A307" t="s">
        <v>38</v>
      </c>
      <c r="B307" s="7">
        <v>40</v>
      </c>
      <c r="C307" s="7">
        <v>9.8000000000000007</v>
      </c>
      <c r="D307" s="7">
        <v>40</v>
      </c>
      <c r="E307" s="33">
        <v>105094</v>
      </c>
      <c r="F307" s="94">
        <v>123500</v>
      </c>
      <c r="G307" s="7">
        <v>20152</v>
      </c>
      <c r="H307" s="66">
        <v>44098</v>
      </c>
      <c r="I307" s="97">
        <v>98</v>
      </c>
      <c r="J307" s="96">
        <v>1800</v>
      </c>
    </row>
    <row r="308" spans="1:10">
      <c r="A308" s="103" t="s">
        <v>354</v>
      </c>
      <c r="B308" s="7">
        <v>13</v>
      </c>
      <c r="C308" s="7">
        <v>9.5</v>
      </c>
      <c r="D308" s="7">
        <v>41</v>
      </c>
      <c r="E308" s="7">
        <v>93525</v>
      </c>
      <c r="F308" s="11">
        <v>151000</v>
      </c>
      <c r="G308" s="7">
        <v>20152</v>
      </c>
      <c r="H308" s="66">
        <v>44700</v>
      </c>
      <c r="I308" s="97">
        <v>86</v>
      </c>
      <c r="J308" s="96">
        <v>2100</v>
      </c>
    </row>
    <row r="309" spans="1:10">
      <c r="A309" s="103" t="s">
        <v>354</v>
      </c>
      <c r="B309" s="7">
        <v>8</v>
      </c>
      <c r="C309" s="7">
        <v>9.5</v>
      </c>
      <c r="D309" s="7">
        <v>41</v>
      </c>
      <c r="E309" s="7">
        <v>70688</v>
      </c>
      <c r="F309" s="94">
        <v>112100</v>
      </c>
      <c r="G309" s="7">
        <v>20152</v>
      </c>
      <c r="H309" s="66">
        <v>44727</v>
      </c>
      <c r="I309" s="97">
        <v>65</v>
      </c>
      <c r="J309" s="96">
        <v>2100</v>
      </c>
    </row>
    <row r="310" spans="1:10">
      <c r="A310" s="103" t="s">
        <v>354</v>
      </c>
      <c r="B310" s="7">
        <v>6</v>
      </c>
      <c r="C310" s="7">
        <v>9.5</v>
      </c>
      <c r="D310" s="7">
        <v>41</v>
      </c>
      <c r="E310" s="7">
        <v>95700</v>
      </c>
      <c r="F310" s="94">
        <v>125650</v>
      </c>
      <c r="G310" s="7">
        <v>20152</v>
      </c>
      <c r="H310" s="66">
        <v>44854</v>
      </c>
      <c r="I310" s="97">
        <v>88</v>
      </c>
      <c r="J310" s="96">
        <v>2100</v>
      </c>
    </row>
    <row r="311" spans="1:10">
      <c r="A311" t="s">
        <v>354</v>
      </c>
      <c r="B311" s="7">
        <v>28</v>
      </c>
      <c r="C311" s="7">
        <v>9.5</v>
      </c>
      <c r="D311" s="7">
        <v>41</v>
      </c>
      <c r="E311" s="33">
        <v>77438</v>
      </c>
      <c r="F311" s="94">
        <v>98200</v>
      </c>
      <c r="G311" s="7">
        <v>20152</v>
      </c>
      <c r="H311" s="66">
        <v>44098</v>
      </c>
      <c r="I311" s="97">
        <v>70</v>
      </c>
      <c r="J311" s="96">
        <v>2100</v>
      </c>
    </row>
    <row r="312" spans="1:10">
      <c r="A312" s="103" t="s">
        <v>22</v>
      </c>
      <c r="B312" s="7">
        <v>9</v>
      </c>
      <c r="C312" s="7">
        <v>9.8000000000000007</v>
      </c>
      <c r="D312" s="7">
        <v>40</v>
      </c>
      <c r="E312" s="7">
        <v>70800</v>
      </c>
      <c r="F312" s="11">
        <v>125700</v>
      </c>
      <c r="G312" s="7">
        <v>20152</v>
      </c>
      <c r="H312" s="66">
        <v>44217</v>
      </c>
      <c r="I312" s="97">
        <v>65.07352941176471</v>
      </c>
      <c r="J312" s="96">
        <v>2100</v>
      </c>
    </row>
    <row r="313" spans="1:10">
      <c r="A313" s="103" t="s">
        <v>22</v>
      </c>
      <c r="B313" s="7">
        <v>9</v>
      </c>
      <c r="C313" s="7">
        <v>9.8000000000000007</v>
      </c>
      <c r="D313" s="7">
        <v>40</v>
      </c>
      <c r="E313" s="7">
        <v>69694</v>
      </c>
      <c r="F313" s="11">
        <v>110250</v>
      </c>
      <c r="G313" s="7">
        <v>20152</v>
      </c>
      <c r="H313" s="66">
        <v>44273</v>
      </c>
      <c r="I313" s="97">
        <v>64.086436781609194</v>
      </c>
      <c r="J313" s="96">
        <v>2100</v>
      </c>
    </row>
    <row r="314" spans="1:10">
      <c r="A314" s="103" t="s">
        <v>22</v>
      </c>
      <c r="B314" s="7">
        <v>9</v>
      </c>
      <c r="C314" s="7">
        <v>9.8000000000000007</v>
      </c>
      <c r="D314" s="7">
        <v>40</v>
      </c>
      <c r="E314" s="7">
        <v>100669</v>
      </c>
      <c r="F314" s="11">
        <v>141090</v>
      </c>
      <c r="G314" s="7">
        <v>20152</v>
      </c>
      <c r="H314" s="66">
        <v>44273</v>
      </c>
      <c r="I314" s="97">
        <v>92.569195402298845</v>
      </c>
      <c r="J314" s="96">
        <v>2100</v>
      </c>
    </row>
    <row r="315" spans="1:10">
      <c r="A315" s="103" t="s">
        <v>22</v>
      </c>
      <c r="B315" s="7">
        <v>9</v>
      </c>
      <c r="C315" s="7">
        <v>9.8000000000000007</v>
      </c>
      <c r="D315" s="7">
        <v>40</v>
      </c>
      <c r="E315" s="7">
        <v>71775</v>
      </c>
      <c r="F315" s="11">
        <v>75000</v>
      </c>
      <c r="G315" s="7">
        <v>20152</v>
      </c>
      <c r="H315" s="66">
        <v>44700</v>
      </c>
      <c r="I315" s="97">
        <v>66</v>
      </c>
      <c r="J315" s="96">
        <v>2100</v>
      </c>
    </row>
    <row r="316" spans="1:10">
      <c r="A316" s="103" t="s">
        <v>22</v>
      </c>
      <c r="B316" s="7">
        <v>3</v>
      </c>
      <c r="C316" s="7">
        <v>9.8000000000000007</v>
      </c>
      <c r="D316" s="7">
        <v>40</v>
      </c>
      <c r="E316" s="7">
        <v>96788</v>
      </c>
      <c r="F316" s="94">
        <v>141100</v>
      </c>
      <c r="G316" s="7">
        <v>20152</v>
      </c>
      <c r="H316" s="66">
        <v>44727</v>
      </c>
      <c r="I316" s="97">
        <v>89</v>
      </c>
      <c r="J316" s="96">
        <v>2100</v>
      </c>
    </row>
    <row r="317" spans="1:10">
      <c r="A317" s="103" t="s">
        <v>22</v>
      </c>
      <c r="B317" s="7">
        <v>10</v>
      </c>
      <c r="C317" s="7">
        <v>9.8000000000000007</v>
      </c>
      <c r="D317" s="7">
        <v>40</v>
      </c>
      <c r="E317" s="7">
        <v>94613</v>
      </c>
      <c r="F317" s="94">
        <v>97600</v>
      </c>
      <c r="G317" s="7">
        <v>20152</v>
      </c>
      <c r="H317" s="66">
        <v>44727</v>
      </c>
      <c r="I317" s="97">
        <v>87</v>
      </c>
      <c r="J317" s="96">
        <v>2100</v>
      </c>
    </row>
    <row r="318" spans="1:10">
      <c r="A318" s="103" t="s">
        <v>22</v>
      </c>
      <c r="B318" s="7">
        <v>21</v>
      </c>
      <c r="C318" s="7">
        <v>9.8000000000000007</v>
      </c>
      <c r="D318" s="7">
        <v>40</v>
      </c>
      <c r="E318" s="7">
        <v>95700</v>
      </c>
      <c r="F318" s="94">
        <v>113430</v>
      </c>
      <c r="G318" s="7">
        <v>20152</v>
      </c>
      <c r="H318" s="66">
        <v>44756</v>
      </c>
      <c r="I318" s="98">
        <v>85</v>
      </c>
      <c r="J318" s="96">
        <v>2100</v>
      </c>
    </row>
    <row r="319" spans="1:10">
      <c r="A319" s="103" t="s">
        <v>22</v>
      </c>
      <c r="B319" s="7">
        <v>3</v>
      </c>
      <c r="C319" s="7">
        <v>9.8000000000000007</v>
      </c>
      <c r="D319" s="7">
        <v>42</v>
      </c>
      <c r="E319" s="7">
        <v>75038</v>
      </c>
      <c r="F319" s="94">
        <v>88329</v>
      </c>
      <c r="G319" s="7">
        <v>20152</v>
      </c>
      <c r="H319" s="66">
        <v>44825</v>
      </c>
      <c r="I319" s="97">
        <v>67</v>
      </c>
      <c r="J319" s="96">
        <v>2100</v>
      </c>
    </row>
    <row r="320" spans="1:10">
      <c r="A320" s="103" t="s">
        <v>22</v>
      </c>
      <c r="B320" s="7">
        <v>9</v>
      </c>
      <c r="C320" s="7">
        <v>9.8000000000000007</v>
      </c>
      <c r="D320" s="7">
        <v>40</v>
      </c>
      <c r="E320" s="7">
        <v>95700</v>
      </c>
      <c r="F320" s="94">
        <v>145100</v>
      </c>
      <c r="G320" s="7">
        <v>20152</v>
      </c>
      <c r="H320" s="66">
        <v>44854</v>
      </c>
      <c r="I320" s="97">
        <v>85</v>
      </c>
      <c r="J320" s="96">
        <v>2100</v>
      </c>
    </row>
    <row r="321" spans="1:10">
      <c r="A321" t="s">
        <v>22</v>
      </c>
      <c r="B321" s="7">
        <v>47</v>
      </c>
      <c r="C321" s="7">
        <v>9.8000000000000007</v>
      </c>
      <c r="D321" s="7">
        <v>40</v>
      </c>
      <c r="E321" s="33">
        <v>95138</v>
      </c>
      <c r="F321" s="94">
        <v>125120</v>
      </c>
      <c r="G321" s="7">
        <v>20152</v>
      </c>
      <c r="H321" s="66">
        <v>44856</v>
      </c>
      <c r="I321" s="97">
        <v>85</v>
      </c>
      <c r="J321" s="96">
        <v>2100</v>
      </c>
    </row>
    <row r="322" spans="1:10">
      <c r="A322" t="s">
        <v>22</v>
      </c>
      <c r="B322" s="7">
        <v>9</v>
      </c>
      <c r="C322" s="7">
        <v>9.8000000000000007</v>
      </c>
      <c r="D322" s="7">
        <v>40</v>
      </c>
      <c r="E322" s="33">
        <v>73013</v>
      </c>
      <c r="F322" s="94">
        <v>90000</v>
      </c>
      <c r="G322" s="7">
        <v>20152</v>
      </c>
      <c r="H322" s="66">
        <v>44098</v>
      </c>
      <c r="I322" s="97">
        <v>70</v>
      </c>
      <c r="J322" s="96">
        <v>2100</v>
      </c>
    </row>
    <row r="323" spans="1:10">
      <c r="A323" t="s">
        <v>22</v>
      </c>
      <c r="B323" s="7">
        <v>11</v>
      </c>
      <c r="C323" s="7">
        <v>9.8000000000000007</v>
      </c>
      <c r="D323" s="7">
        <v>40</v>
      </c>
      <c r="E323" s="33">
        <v>96244</v>
      </c>
      <c r="F323" s="94">
        <v>124050</v>
      </c>
      <c r="G323" s="7">
        <v>20152</v>
      </c>
      <c r="H323" s="66">
        <v>44098</v>
      </c>
      <c r="I323" s="97">
        <v>86</v>
      </c>
      <c r="J323" s="96">
        <v>2100</v>
      </c>
    </row>
    <row r="324" spans="1:10">
      <c r="A324" t="s">
        <v>22</v>
      </c>
      <c r="B324" s="7">
        <v>6</v>
      </c>
      <c r="C324" s="7">
        <v>9.8000000000000007</v>
      </c>
      <c r="D324" s="7">
        <v>40</v>
      </c>
      <c r="E324" s="33">
        <v>97350</v>
      </c>
      <c r="F324" s="94">
        <v>124050</v>
      </c>
      <c r="G324" s="7">
        <v>20152</v>
      </c>
      <c r="H324" s="66">
        <v>44098</v>
      </c>
      <c r="I324" s="97">
        <v>87</v>
      </c>
      <c r="J324" s="96">
        <v>2100</v>
      </c>
    </row>
    <row r="325" spans="1:10">
      <c r="A325" s="103" t="s">
        <v>515</v>
      </c>
      <c r="B325" s="7">
        <v>3</v>
      </c>
      <c r="C325" s="7">
        <v>9.5</v>
      </c>
      <c r="D325" s="7">
        <v>38</v>
      </c>
      <c r="E325" s="7">
        <v>97875</v>
      </c>
      <c r="F325" s="94">
        <v>141000</v>
      </c>
      <c r="G325" s="7">
        <v>20152</v>
      </c>
      <c r="H325" s="66">
        <v>44727</v>
      </c>
      <c r="I325" s="97">
        <v>90</v>
      </c>
      <c r="J325" s="96">
        <v>2100</v>
      </c>
    </row>
    <row r="326" spans="1:10">
      <c r="A326" s="103" t="s">
        <v>515</v>
      </c>
      <c r="B326" s="7">
        <v>23</v>
      </c>
      <c r="C326" s="7">
        <v>9.5</v>
      </c>
      <c r="D326" s="7">
        <v>38</v>
      </c>
      <c r="E326" s="7">
        <v>92438</v>
      </c>
      <c r="F326" s="94">
        <v>170000</v>
      </c>
      <c r="G326" s="7">
        <v>20152</v>
      </c>
      <c r="H326" s="66">
        <v>44854</v>
      </c>
      <c r="I326" s="97">
        <v>80</v>
      </c>
      <c r="J326" s="96">
        <v>2100</v>
      </c>
    </row>
    <row r="327" spans="1:10">
      <c r="A327" s="103" t="s">
        <v>550</v>
      </c>
      <c r="B327" s="7">
        <v>5</v>
      </c>
      <c r="C327" s="7">
        <v>9.5</v>
      </c>
      <c r="D327" s="7">
        <v>38</v>
      </c>
      <c r="E327" s="7">
        <v>110925</v>
      </c>
      <c r="F327" s="94">
        <v>177100</v>
      </c>
      <c r="G327" s="7">
        <v>20152</v>
      </c>
      <c r="H327" s="66">
        <v>44825</v>
      </c>
      <c r="I327" s="97">
        <v>105</v>
      </c>
      <c r="J327" s="96">
        <v>2000</v>
      </c>
    </row>
    <row r="328" spans="1:10">
      <c r="A328" t="s">
        <v>583</v>
      </c>
      <c r="B328" s="7">
        <v>3</v>
      </c>
      <c r="C328" s="7">
        <v>6.4</v>
      </c>
      <c r="D328" s="7">
        <v>26</v>
      </c>
      <c r="E328" s="7">
        <v>103911</v>
      </c>
      <c r="F328" s="11">
        <v>206110</v>
      </c>
      <c r="G328" s="7">
        <v>20147</v>
      </c>
      <c r="H328" s="66">
        <v>44152</v>
      </c>
      <c r="I328" s="97">
        <v>86</v>
      </c>
      <c r="J328" s="96">
        <v>2000</v>
      </c>
    </row>
    <row r="329" spans="1:10">
      <c r="A329" t="s">
        <v>583</v>
      </c>
      <c r="B329" s="7">
        <v>3</v>
      </c>
      <c r="C329" s="7">
        <v>6.4</v>
      </c>
      <c r="D329" s="7">
        <v>26</v>
      </c>
      <c r="E329" s="7">
        <v>73080</v>
      </c>
      <c r="F329" s="11">
        <v>164890</v>
      </c>
      <c r="G329" s="7">
        <v>20147</v>
      </c>
      <c r="H329" s="66">
        <v>44152</v>
      </c>
      <c r="I329" s="97">
        <v>60</v>
      </c>
      <c r="J329" s="96">
        <v>2000</v>
      </c>
    </row>
    <row r="330" spans="1:10">
      <c r="A330" s="103" t="s">
        <v>51</v>
      </c>
      <c r="B330" s="7">
        <v>3</v>
      </c>
      <c r="C330" s="7">
        <v>6.4</v>
      </c>
      <c r="D330" s="7">
        <v>26</v>
      </c>
      <c r="E330" s="7">
        <v>97059</v>
      </c>
      <c r="F330" s="11">
        <v>181119</v>
      </c>
      <c r="G330" s="7">
        <v>20147</v>
      </c>
      <c r="H330" s="66">
        <v>44273</v>
      </c>
      <c r="I330" s="97">
        <v>79.556557377049174</v>
      </c>
      <c r="J330" s="96">
        <v>2000</v>
      </c>
    </row>
    <row r="331" spans="1:10">
      <c r="A331" s="103" t="s">
        <v>51</v>
      </c>
      <c r="B331" s="7">
        <v>3</v>
      </c>
      <c r="C331" s="7">
        <v>6.4</v>
      </c>
      <c r="D331" s="7">
        <v>26</v>
      </c>
      <c r="E331" s="7">
        <v>79931</v>
      </c>
      <c r="F331" s="11">
        <v>181740</v>
      </c>
      <c r="G331" s="7">
        <v>20147</v>
      </c>
      <c r="H331" s="66">
        <v>44336</v>
      </c>
      <c r="I331" s="97">
        <v>65.517213114754099</v>
      </c>
      <c r="J331" s="96">
        <v>2000</v>
      </c>
    </row>
    <row r="332" spans="1:10">
      <c r="A332" s="103" t="s">
        <v>51</v>
      </c>
      <c r="B332" s="7">
        <v>3</v>
      </c>
      <c r="C332" s="7">
        <v>6.4</v>
      </c>
      <c r="D332" s="7">
        <v>26</v>
      </c>
      <c r="E332" s="7">
        <v>99343</v>
      </c>
      <c r="F332" s="11">
        <v>205200</v>
      </c>
      <c r="G332" s="7">
        <v>20147</v>
      </c>
      <c r="H332" s="66">
        <v>44490</v>
      </c>
      <c r="I332" s="97">
        <v>81.428688524590157</v>
      </c>
      <c r="J332" s="96">
        <v>2000</v>
      </c>
    </row>
    <row r="333" spans="1:10">
      <c r="A333" s="103" t="s">
        <v>51</v>
      </c>
      <c r="B333" s="7">
        <v>3</v>
      </c>
      <c r="C333" s="7">
        <v>6.4</v>
      </c>
      <c r="D333" s="7">
        <v>26</v>
      </c>
      <c r="E333" s="7">
        <v>78789</v>
      </c>
      <c r="F333" s="11">
        <v>188830</v>
      </c>
      <c r="G333" s="7">
        <v>20147</v>
      </c>
      <c r="H333" s="66">
        <v>44518</v>
      </c>
      <c r="I333" s="97">
        <v>64.581147540983608</v>
      </c>
      <c r="J333" s="96">
        <v>2000</v>
      </c>
    </row>
    <row r="334" spans="1:10">
      <c r="A334" s="103" t="s">
        <v>51</v>
      </c>
      <c r="B334" s="7">
        <v>3</v>
      </c>
      <c r="C334" s="7">
        <v>6.4</v>
      </c>
      <c r="D334" s="7">
        <v>26</v>
      </c>
      <c r="E334" s="7">
        <v>89838</v>
      </c>
      <c r="F334" s="11">
        <v>160626</v>
      </c>
      <c r="G334" s="7">
        <v>20147</v>
      </c>
      <c r="H334" s="66">
        <v>44665</v>
      </c>
      <c r="I334" s="97">
        <v>73.637704918032782</v>
      </c>
      <c r="J334" s="96">
        <v>2000</v>
      </c>
    </row>
    <row r="335" spans="1:10">
      <c r="A335" s="103" t="s">
        <v>51</v>
      </c>
      <c r="B335" s="7">
        <v>3</v>
      </c>
      <c r="C335" s="7">
        <v>6.4</v>
      </c>
      <c r="D335" s="7">
        <v>26</v>
      </c>
      <c r="E335" s="7">
        <v>109368</v>
      </c>
      <c r="F335" s="11">
        <v>215600</v>
      </c>
      <c r="G335" s="7">
        <v>20147</v>
      </c>
      <c r="H335" s="66">
        <v>44665</v>
      </c>
      <c r="I335" s="97">
        <v>89.64590163934426</v>
      </c>
      <c r="J335" s="96">
        <v>2000</v>
      </c>
    </row>
    <row r="336" spans="1:10">
      <c r="A336" s="103" t="s">
        <v>51</v>
      </c>
      <c r="B336" s="7">
        <v>3</v>
      </c>
      <c r="C336" s="7">
        <v>6.4</v>
      </c>
      <c r="D336" s="7">
        <v>26</v>
      </c>
      <c r="E336" s="7">
        <v>114576</v>
      </c>
      <c r="F336" s="94">
        <v>230000</v>
      </c>
      <c r="G336" s="7">
        <v>20147</v>
      </c>
      <c r="H336" s="66">
        <v>44700</v>
      </c>
      <c r="I336" s="97">
        <v>88</v>
      </c>
      <c r="J336" s="96">
        <v>2000</v>
      </c>
    </row>
    <row r="337" spans="1:10">
      <c r="A337" s="103" t="s">
        <v>51</v>
      </c>
      <c r="B337" s="7">
        <v>3</v>
      </c>
      <c r="C337" s="7">
        <v>6.4</v>
      </c>
      <c r="D337" s="7">
        <v>26</v>
      </c>
      <c r="E337" s="7">
        <v>96348</v>
      </c>
      <c r="F337" s="94">
        <v>191740</v>
      </c>
      <c r="G337" s="7">
        <v>20147</v>
      </c>
      <c r="H337" s="66">
        <v>44700</v>
      </c>
      <c r="I337" s="97">
        <v>74</v>
      </c>
      <c r="J337" s="96">
        <v>2000</v>
      </c>
    </row>
    <row r="338" spans="1:10">
      <c r="A338" s="103" t="s">
        <v>51</v>
      </c>
      <c r="B338" s="7">
        <v>3</v>
      </c>
      <c r="C338" s="7">
        <v>6.4</v>
      </c>
      <c r="D338" s="7">
        <v>26</v>
      </c>
      <c r="E338" s="7">
        <v>91140</v>
      </c>
      <c r="F338" s="94">
        <v>151600</v>
      </c>
      <c r="G338" s="7">
        <v>20147</v>
      </c>
      <c r="H338" s="66">
        <v>44727</v>
      </c>
      <c r="I338" s="97">
        <v>70</v>
      </c>
      <c r="J338" s="96">
        <v>2000</v>
      </c>
    </row>
    <row r="339" spans="1:10">
      <c r="A339" s="103" t="s">
        <v>18</v>
      </c>
      <c r="B339" s="7">
        <v>4</v>
      </c>
      <c r="C339" s="7">
        <v>7.8</v>
      </c>
      <c r="D339" s="7">
        <v>28</v>
      </c>
      <c r="E339" s="7">
        <v>101794</v>
      </c>
      <c r="F339" s="11">
        <v>165200</v>
      </c>
      <c r="G339" s="7">
        <v>20161</v>
      </c>
      <c r="H339" s="66">
        <v>44217</v>
      </c>
      <c r="I339" s="97">
        <v>90.483555555555554</v>
      </c>
      <c r="J339" s="96">
        <v>1650</v>
      </c>
    </row>
    <row r="340" spans="1:10">
      <c r="A340" s="103" t="s">
        <v>18</v>
      </c>
      <c r="B340" s="7">
        <v>4</v>
      </c>
      <c r="C340" s="7">
        <v>7.8</v>
      </c>
      <c r="D340" s="7">
        <v>28</v>
      </c>
      <c r="E340" s="7">
        <v>99506</v>
      </c>
      <c r="F340" s="11">
        <v>170590</v>
      </c>
      <c r="G340" s="7">
        <v>20161</v>
      </c>
      <c r="H340" s="66">
        <v>44273</v>
      </c>
      <c r="I340" s="97">
        <v>88.449777777777783</v>
      </c>
      <c r="J340" s="96">
        <v>1650</v>
      </c>
    </row>
    <row r="341" spans="1:10">
      <c r="A341" s="103" t="s">
        <v>18</v>
      </c>
      <c r="B341" s="7">
        <v>4</v>
      </c>
      <c r="C341" s="7">
        <v>7.8</v>
      </c>
      <c r="D341" s="7">
        <v>28</v>
      </c>
      <c r="E341" s="7">
        <v>101794</v>
      </c>
      <c r="F341" s="11">
        <v>155890</v>
      </c>
      <c r="G341" s="7">
        <v>20161</v>
      </c>
      <c r="H341" s="66">
        <v>44301</v>
      </c>
      <c r="I341" s="97">
        <v>90.483555555555554</v>
      </c>
      <c r="J341" s="96">
        <v>1650</v>
      </c>
    </row>
    <row r="342" spans="1:10">
      <c r="A342" s="103" t="s">
        <v>18</v>
      </c>
      <c r="B342" s="7">
        <v>4</v>
      </c>
      <c r="C342" s="7">
        <v>7.8</v>
      </c>
      <c r="D342" s="7">
        <v>28</v>
      </c>
      <c r="E342" s="7">
        <v>97875</v>
      </c>
      <c r="F342" s="11">
        <v>168880</v>
      </c>
      <c r="G342" s="7">
        <v>20161</v>
      </c>
      <c r="H342" s="66">
        <v>44665</v>
      </c>
      <c r="I342" s="97">
        <v>87</v>
      </c>
      <c r="J342" s="96">
        <v>1650</v>
      </c>
    </row>
    <row r="343" spans="1:10">
      <c r="A343" s="103" t="s">
        <v>18</v>
      </c>
      <c r="B343" s="7">
        <v>4</v>
      </c>
      <c r="C343" s="7">
        <v>7.8</v>
      </c>
      <c r="D343" s="7">
        <v>28</v>
      </c>
      <c r="E343" s="7">
        <v>93600</v>
      </c>
      <c r="F343" s="94">
        <v>155300</v>
      </c>
      <c r="G343" s="7">
        <v>20161</v>
      </c>
      <c r="H343" s="66">
        <v>44727</v>
      </c>
      <c r="I343" s="97">
        <v>78</v>
      </c>
      <c r="J343" s="96">
        <v>1650</v>
      </c>
    </row>
    <row r="344" spans="1:10">
      <c r="A344" s="103" t="s">
        <v>18</v>
      </c>
      <c r="B344" s="7">
        <v>4</v>
      </c>
      <c r="C344" s="7">
        <v>7.8</v>
      </c>
      <c r="D344" s="7">
        <v>28</v>
      </c>
      <c r="E344" s="7">
        <v>81600</v>
      </c>
      <c r="F344" s="94">
        <v>135500</v>
      </c>
      <c r="G344" s="7">
        <v>20161</v>
      </c>
      <c r="H344" s="66">
        <v>44727</v>
      </c>
      <c r="I344" s="97">
        <v>68</v>
      </c>
      <c r="J344" s="96">
        <v>1650</v>
      </c>
    </row>
    <row r="345" spans="1:10">
      <c r="A345" s="103" t="s">
        <v>18</v>
      </c>
      <c r="B345" s="7">
        <v>4</v>
      </c>
      <c r="C345" s="7">
        <v>7.8</v>
      </c>
      <c r="D345" s="7">
        <v>28</v>
      </c>
      <c r="E345" s="7">
        <v>97200</v>
      </c>
      <c r="F345" s="94">
        <v>165100</v>
      </c>
      <c r="G345" s="7">
        <v>20161</v>
      </c>
      <c r="H345" s="66">
        <v>44825</v>
      </c>
      <c r="I345" s="97">
        <v>80</v>
      </c>
      <c r="J345" s="96">
        <v>1650</v>
      </c>
    </row>
    <row r="346" spans="1:10">
      <c r="A346" s="103" t="s">
        <v>18</v>
      </c>
      <c r="B346" s="7">
        <v>4</v>
      </c>
      <c r="C346" s="7">
        <v>7.8</v>
      </c>
      <c r="D346" s="7">
        <v>28</v>
      </c>
      <c r="E346" s="7">
        <v>79800</v>
      </c>
      <c r="F346" s="94">
        <v>138000</v>
      </c>
      <c r="G346" s="7">
        <v>20161</v>
      </c>
      <c r="H346" s="66">
        <v>44880</v>
      </c>
      <c r="I346" s="97">
        <v>70</v>
      </c>
      <c r="J346" s="96">
        <v>1650</v>
      </c>
    </row>
    <row r="347" spans="1:10">
      <c r="A347" s="103" t="s">
        <v>42</v>
      </c>
      <c r="B347" s="7">
        <v>3</v>
      </c>
      <c r="C347" s="7">
        <v>7.8</v>
      </c>
      <c r="D347" s="7">
        <v>35</v>
      </c>
      <c r="E347" s="7">
        <v>99000</v>
      </c>
      <c r="F347" s="11">
        <v>168181</v>
      </c>
      <c r="G347" s="7">
        <v>20151</v>
      </c>
      <c r="H347" s="66">
        <v>44245</v>
      </c>
      <c r="I347" s="97">
        <v>75.457317073170728</v>
      </c>
      <c r="J347" s="96">
        <v>1600</v>
      </c>
    </row>
    <row r="348" spans="1:10">
      <c r="A348" s="103" t="s">
        <v>42</v>
      </c>
      <c r="B348" s="7">
        <v>3</v>
      </c>
      <c r="C348" s="7">
        <v>7.8</v>
      </c>
      <c r="D348" s="7">
        <v>35</v>
      </c>
      <c r="E348" s="7">
        <v>78100</v>
      </c>
      <c r="F348" s="11">
        <v>133333</v>
      </c>
      <c r="G348" s="7">
        <v>20151</v>
      </c>
      <c r="H348" s="66">
        <v>44273</v>
      </c>
      <c r="I348" s="97">
        <v>59.527439024390247</v>
      </c>
      <c r="J348" s="96">
        <v>1600</v>
      </c>
    </row>
    <row r="349" spans="1:10">
      <c r="A349" s="103" t="s">
        <v>42</v>
      </c>
      <c r="B349" s="7">
        <v>3</v>
      </c>
      <c r="C349" s="7">
        <v>7.8</v>
      </c>
      <c r="D349" s="7">
        <v>35</v>
      </c>
      <c r="E349" s="7">
        <v>93500</v>
      </c>
      <c r="F349" s="11">
        <v>162999</v>
      </c>
      <c r="G349" s="7">
        <v>20151</v>
      </c>
      <c r="H349" s="66">
        <v>44364</v>
      </c>
      <c r="I349" s="97">
        <v>71.265243902439025</v>
      </c>
      <c r="J349" s="96">
        <v>1600</v>
      </c>
    </row>
    <row r="350" spans="1:10">
      <c r="A350" s="103" t="s">
        <v>42</v>
      </c>
      <c r="B350" s="7">
        <v>3</v>
      </c>
      <c r="C350" s="7">
        <v>7.8</v>
      </c>
      <c r="D350" s="7">
        <v>35</v>
      </c>
      <c r="E350" s="7">
        <v>143246</v>
      </c>
      <c r="F350" s="94">
        <v>235131</v>
      </c>
      <c r="G350" s="7">
        <v>20151</v>
      </c>
      <c r="H350" s="66">
        <v>44700</v>
      </c>
      <c r="I350" s="97">
        <v>107</v>
      </c>
      <c r="J350" s="96">
        <v>1600</v>
      </c>
    </row>
    <row r="351" spans="1:10">
      <c r="A351" s="103" t="s">
        <v>182</v>
      </c>
      <c r="B351" s="7">
        <v>7</v>
      </c>
      <c r="C351" s="7">
        <v>3.4</v>
      </c>
      <c r="D351" s="7">
        <v>20</v>
      </c>
      <c r="E351" s="7">
        <v>276120</v>
      </c>
      <c r="F351" s="11">
        <v>560000</v>
      </c>
      <c r="G351" s="7">
        <v>20144</v>
      </c>
      <c r="H351" s="66">
        <v>44490</v>
      </c>
      <c r="I351" s="97">
        <v>224.34341040658111</v>
      </c>
      <c r="J351" s="96">
        <v>3600</v>
      </c>
    </row>
    <row r="352" spans="1:10">
      <c r="A352" s="103" t="s">
        <v>530</v>
      </c>
      <c r="B352" s="7">
        <v>32</v>
      </c>
      <c r="C352" s="7">
        <v>8.1</v>
      </c>
      <c r="D352" s="7">
        <v>26</v>
      </c>
      <c r="E352" s="7">
        <v>107100</v>
      </c>
      <c r="F352" s="94">
        <v>210000</v>
      </c>
      <c r="G352" s="7">
        <v>20151</v>
      </c>
      <c r="H352" s="66">
        <v>44880</v>
      </c>
      <c r="I352" s="97">
        <v>85</v>
      </c>
      <c r="J352" s="96">
        <v>1900</v>
      </c>
    </row>
    <row r="353" spans="1:10">
      <c r="A353" s="103" t="s">
        <v>27</v>
      </c>
      <c r="B353" s="7">
        <v>4</v>
      </c>
      <c r="C353" s="7">
        <v>7.4</v>
      </c>
      <c r="D353" s="7">
        <v>31</v>
      </c>
      <c r="E353" s="7">
        <v>186048</v>
      </c>
      <c r="F353" s="11">
        <v>238880</v>
      </c>
      <c r="G353" s="7">
        <v>20162</v>
      </c>
      <c r="H353" s="66">
        <v>44217</v>
      </c>
      <c r="I353" s="97">
        <v>151.16124445648126</v>
      </c>
      <c r="J353" s="96">
        <v>1900</v>
      </c>
    </row>
    <row r="354" spans="1:10">
      <c r="A354" s="103" t="s">
        <v>27</v>
      </c>
      <c r="B354" s="7">
        <v>4</v>
      </c>
      <c r="C354" s="7">
        <v>7.4</v>
      </c>
      <c r="D354" s="7">
        <v>31</v>
      </c>
      <c r="E354" s="7">
        <v>149030</v>
      </c>
      <c r="F354" s="11">
        <v>257171</v>
      </c>
      <c r="G354" s="7">
        <v>20162</v>
      </c>
      <c r="H354" s="66">
        <v>44301</v>
      </c>
      <c r="I354" s="97">
        <v>121.08466772741122</v>
      </c>
      <c r="J354" s="96">
        <v>1900</v>
      </c>
    </row>
    <row r="355" spans="1:10">
      <c r="A355" s="103" t="s">
        <v>27</v>
      </c>
      <c r="B355" s="7">
        <v>4</v>
      </c>
      <c r="C355" s="7">
        <v>7.4</v>
      </c>
      <c r="D355" s="7">
        <v>31</v>
      </c>
      <c r="E355" s="7">
        <v>186200</v>
      </c>
      <c r="F355" s="11">
        <v>322000</v>
      </c>
      <c r="G355" s="7">
        <v>20162</v>
      </c>
      <c r="H355" s="66">
        <v>44610</v>
      </c>
      <c r="I355" s="97">
        <v>151.3821138211382</v>
      </c>
      <c r="J355" s="96">
        <v>1900</v>
      </c>
    </row>
    <row r="356" spans="1:10">
      <c r="A356" s="103" t="s">
        <v>547</v>
      </c>
      <c r="B356" s="7">
        <v>11</v>
      </c>
      <c r="C356" s="7">
        <v>7.4</v>
      </c>
      <c r="D356" s="7">
        <v>31</v>
      </c>
      <c r="E356" s="7">
        <v>142310</v>
      </c>
      <c r="F356" s="94">
        <v>230000</v>
      </c>
      <c r="G356" s="7">
        <v>20162</v>
      </c>
      <c r="H356" s="66">
        <v>44756</v>
      </c>
      <c r="I356" s="98">
        <v>115</v>
      </c>
      <c r="J356" s="96">
        <v>1900</v>
      </c>
    </row>
    <row r="357" spans="1:10">
      <c r="A357" s="103" t="s">
        <v>44</v>
      </c>
      <c r="B357" s="7">
        <v>21</v>
      </c>
      <c r="C357" s="7">
        <v>6</v>
      </c>
      <c r="D357" s="7">
        <v>40</v>
      </c>
      <c r="E357" s="7">
        <v>131100</v>
      </c>
      <c r="F357" s="11">
        <v>185000</v>
      </c>
      <c r="G357" s="7">
        <v>20143</v>
      </c>
      <c r="H357" s="66">
        <v>44245</v>
      </c>
      <c r="I357" s="97">
        <v>72.231404958677686</v>
      </c>
      <c r="J357" s="96">
        <v>1850</v>
      </c>
    </row>
    <row r="358" spans="1:10">
      <c r="A358" s="103" t="s">
        <v>44</v>
      </c>
      <c r="B358" s="7">
        <v>21</v>
      </c>
      <c r="C358" s="7">
        <v>6</v>
      </c>
      <c r="D358" s="7">
        <v>40</v>
      </c>
      <c r="E358" s="7">
        <v>167661</v>
      </c>
      <c r="F358" s="11">
        <v>226000</v>
      </c>
      <c r="G358" s="7">
        <v>20143</v>
      </c>
      <c r="H358" s="66">
        <v>44245</v>
      </c>
      <c r="I358" s="97">
        <v>92.375206611570249</v>
      </c>
      <c r="J358" s="96">
        <v>1850</v>
      </c>
    </row>
    <row r="359" spans="1:10">
      <c r="A359" s="103" t="s">
        <v>44</v>
      </c>
      <c r="B359" s="7">
        <v>21</v>
      </c>
      <c r="C359" s="7">
        <v>6</v>
      </c>
      <c r="D359" s="7">
        <v>40</v>
      </c>
      <c r="E359" s="7">
        <v>133722</v>
      </c>
      <c r="F359" s="11">
        <v>172200</v>
      </c>
      <c r="G359" s="7">
        <v>20143</v>
      </c>
      <c r="H359" s="66">
        <v>44273</v>
      </c>
      <c r="I359" s="97">
        <v>73.676033057851242</v>
      </c>
      <c r="J359" s="96">
        <v>1850</v>
      </c>
    </row>
    <row r="360" spans="1:10">
      <c r="A360" s="103" t="s">
        <v>44</v>
      </c>
      <c r="B360" s="7">
        <v>21</v>
      </c>
      <c r="C360" s="7">
        <v>6</v>
      </c>
      <c r="D360" s="7">
        <v>40</v>
      </c>
      <c r="E360" s="7">
        <v>166350</v>
      </c>
      <c r="F360" s="11">
        <v>225000</v>
      </c>
      <c r="G360" s="7">
        <v>20143</v>
      </c>
      <c r="H360" s="66">
        <v>44273</v>
      </c>
      <c r="I360" s="97">
        <v>91.652892561983478</v>
      </c>
      <c r="J360" s="96">
        <v>1850</v>
      </c>
    </row>
    <row r="361" spans="1:10">
      <c r="A361" s="103" t="s">
        <v>44</v>
      </c>
      <c r="B361" s="7">
        <v>21</v>
      </c>
      <c r="C361" s="7">
        <v>6</v>
      </c>
      <c r="D361" s="7">
        <v>40</v>
      </c>
      <c r="E361" s="7">
        <v>139413</v>
      </c>
      <c r="F361" s="11">
        <v>190500</v>
      </c>
      <c r="G361" s="7">
        <v>20143</v>
      </c>
      <c r="H361" s="66">
        <v>44301</v>
      </c>
      <c r="I361" s="97">
        <v>76.811570247933886</v>
      </c>
      <c r="J361" s="96">
        <v>1850</v>
      </c>
    </row>
    <row r="362" spans="1:10">
      <c r="A362" s="103" t="s">
        <v>44</v>
      </c>
      <c r="B362" s="7">
        <v>21</v>
      </c>
      <c r="C362" s="7">
        <v>6</v>
      </c>
      <c r="D362" s="7">
        <v>40</v>
      </c>
      <c r="E362" s="7">
        <v>178068</v>
      </c>
      <c r="F362" s="11">
        <v>191110</v>
      </c>
      <c r="G362" s="7">
        <v>20143</v>
      </c>
      <c r="H362" s="66">
        <v>44364</v>
      </c>
      <c r="I362" s="97">
        <v>98.109090909090909</v>
      </c>
      <c r="J362" s="96">
        <v>1850</v>
      </c>
    </row>
    <row r="363" spans="1:10">
      <c r="A363" s="103" t="s">
        <v>44</v>
      </c>
      <c r="B363" s="7">
        <v>21</v>
      </c>
      <c r="C363" s="7">
        <v>6</v>
      </c>
      <c r="D363" s="7">
        <v>40</v>
      </c>
      <c r="E363" s="7">
        <v>159030</v>
      </c>
      <c r="F363" s="11">
        <v>198888</v>
      </c>
      <c r="G363" s="7">
        <v>20143</v>
      </c>
      <c r="H363" s="66">
        <v>44392</v>
      </c>
      <c r="I363" s="97">
        <v>87.619834710743802</v>
      </c>
      <c r="J363" s="96">
        <v>1850</v>
      </c>
    </row>
    <row r="364" spans="1:10">
      <c r="A364" s="103" t="s">
        <v>44</v>
      </c>
      <c r="B364" s="7">
        <v>21</v>
      </c>
      <c r="C364" s="7">
        <v>6</v>
      </c>
      <c r="D364" s="7">
        <v>40</v>
      </c>
      <c r="E364" s="7">
        <v>162222</v>
      </c>
      <c r="F364" s="11">
        <v>193002</v>
      </c>
      <c r="G364" s="7">
        <v>20143</v>
      </c>
      <c r="H364" s="66">
        <v>44392</v>
      </c>
      <c r="I364" s="97">
        <v>89.378512396694219</v>
      </c>
      <c r="J364" s="96">
        <v>1850</v>
      </c>
    </row>
    <row r="365" spans="1:10">
      <c r="A365" s="103" t="s">
        <v>44</v>
      </c>
      <c r="B365" s="7">
        <v>21</v>
      </c>
      <c r="C365" s="7">
        <v>6</v>
      </c>
      <c r="D365" s="7">
        <v>40</v>
      </c>
      <c r="E365" s="7">
        <v>156750</v>
      </c>
      <c r="F365" s="11">
        <v>192889</v>
      </c>
      <c r="G365" s="7">
        <v>20143</v>
      </c>
      <c r="H365" s="66">
        <v>44462</v>
      </c>
      <c r="I365" s="97">
        <v>86.36363636363636</v>
      </c>
      <c r="J365" s="96">
        <v>1850</v>
      </c>
    </row>
    <row r="366" spans="1:10">
      <c r="A366" s="103" t="s">
        <v>44</v>
      </c>
      <c r="B366" s="7">
        <v>21</v>
      </c>
      <c r="C366" s="7">
        <v>6</v>
      </c>
      <c r="D366" s="7">
        <v>40</v>
      </c>
      <c r="E366" s="7">
        <v>182970</v>
      </c>
      <c r="F366" s="11">
        <v>218100</v>
      </c>
      <c r="G366" s="7">
        <v>20143</v>
      </c>
      <c r="H366" s="66">
        <v>44462</v>
      </c>
      <c r="I366" s="97">
        <v>100.80991735537189</v>
      </c>
      <c r="J366" s="96">
        <v>1850</v>
      </c>
    </row>
    <row r="367" spans="1:10">
      <c r="A367" s="103" t="s">
        <v>44</v>
      </c>
      <c r="B367" s="7">
        <v>21</v>
      </c>
      <c r="C367" s="7">
        <v>6</v>
      </c>
      <c r="D367" s="7">
        <v>40</v>
      </c>
      <c r="E367" s="7">
        <v>132810</v>
      </c>
      <c r="F367" s="11">
        <v>195100</v>
      </c>
      <c r="G367" s="7">
        <v>20143</v>
      </c>
      <c r="H367" s="66">
        <v>44490</v>
      </c>
      <c r="I367" s="97">
        <v>73.173553719008268</v>
      </c>
      <c r="J367" s="96">
        <v>1850</v>
      </c>
    </row>
    <row r="368" spans="1:10">
      <c r="A368" s="103" t="s">
        <v>44</v>
      </c>
      <c r="B368" s="7">
        <v>21</v>
      </c>
      <c r="C368" s="7">
        <v>6</v>
      </c>
      <c r="D368" s="7">
        <v>40</v>
      </c>
      <c r="E368" s="7">
        <v>150366</v>
      </c>
      <c r="F368" s="11">
        <v>201100</v>
      </c>
      <c r="G368" s="7">
        <v>20143</v>
      </c>
      <c r="H368" s="66">
        <v>44610</v>
      </c>
      <c r="I368" s="97">
        <v>82.84628099173554</v>
      </c>
      <c r="J368" s="96">
        <v>1850</v>
      </c>
    </row>
    <row r="369" spans="1:10">
      <c r="A369" s="103" t="s">
        <v>44</v>
      </c>
      <c r="B369" s="7">
        <v>21</v>
      </c>
      <c r="C369" s="7">
        <v>6</v>
      </c>
      <c r="D369" s="7">
        <v>40</v>
      </c>
      <c r="E369" s="7">
        <v>125286</v>
      </c>
      <c r="F369" s="11">
        <v>205000</v>
      </c>
      <c r="G369" s="7">
        <v>20143</v>
      </c>
      <c r="H369" s="66">
        <v>44638</v>
      </c>
      <c r="I369" s="97">
        <v>69.028099173553713</v>
      </c>
      <c r="J369" s="96">
        <v>1850</v>
      </c>
    </row>
    <row r="370" spans="1:10">
      <c r="A370" s="103" t="s">
        <v>44</v>
      </c>
      <c r="B370" s="7">
        <v>21</v>
      </c>
      <c r="C370" s="7">
        <v>6</v>
      </c>
      <c r="D370" s="7">
        <v>40</v>
      </c>
      <c r="E370" s="7">
        <v>177954</v>
      </c>
      <c r="F370" s="11">
        <v>220320</v>
      </c>
      <c r="G370" s="7">
        <v>20143</v>
      </c>
      <c r="H370" s="66">
        <v>44638</v>
      </c>
      <c r="I370" s="97">
        <v>98.046280991735543</v>
      </c>
      <c r="J370" s="96">
        <v>1850</v>
      </c>
    </row>
    <row r="371" spans="1:10">
      <c r="A371" s="103" t="s">
        <v>44</v>
      </c>
      <c r="B371" s="7">
        <v>21</v>
      </c>
      <c r="C371" s="7">
        <v>6</v>
      </c>
      <c r="D371" s="7">
        <v>40</v>
      </c>
      <c r="E371" s="7">
        <v>179208</v>
      </c>
      <c r="F371" s="11">
        <v>244883</v>
      </c>
      <c r="G371" s="7">
        <v>20143</v>
      </c>
      <c r="H371" s="66">
        <v>44638</v>
      </c>
      <c r="I371" s="97">
        <v>98.737190082644631</v>
      </c>
      <c r="J371" s="96">
        <v>1850</v>
      </c>
    </row>
    <row r="372" spans="1:10">
      <c r="A372" s="103" t="s">
        <v>44</v>
      </c>
      <c r="B372" s="7">
        <v>21</v>
      </c>
      <c r="C372" s="7">
        <v>6</v>
      </c>
      <c r="D372" s="7">
        <v>40</v>
      </c>
      <c r="E372" s="7">
        <v>173052</v>
      </c>
      <c r="F372" s="11">
        <v>248100</v>
      </c>
      <c r="G372" s="7">
        <v>20143</v>
      </c>
      <c r="H372" s="66">
        <v>44638</v>
      </c>
      <c r="I372" s="97">
        <v>95.345454545454544</v>
      </c>
      <c r="J372" s="96">
        <v>1850</v>
      </c>
    </row>
    <row r="373" spans="1:10">
      <c r="A373" s="103" t="s">
        <v>44</v>
      </c>
      <c r="B373" s="7">
        <v>28</v>
      </c>
      <c r="C373" s="7">
        <v>6</v>
      </c>
      <c r="D373" s="7">
        <v>40</v>
      </c>
      <c r="E373" s="7">
        <v>131556</v>
      </c>
      <c r="F373" s="94">
        <v>221230</v>
      </c>
      <c r="G373" s="7">
        <v>20143</v>
      </c>
      <c r="H373" s="66">
        <v>44756</v>
      </c>
      <c r="I373" s="98">
        <v>72</v>
      </c>
      <c r="J373" s="96">
        <v>1850</v>
      </c>
    </row>
    <row r="374" spans="1:10">
      <c r="A374" s="103" t="s">
        <v>44</v>
      </c>
      <c r="B374" s="7">
        <v>21</v>
      </c>
      <c r="C374" s="7">
        <v>6</v>
      </c>
      <c r="D374" s="7">
        <v>40</v>
      </c>
      <c r="E374" s="7">
        <v>182970</v>
      </c>
      <c r="F374" s="94">
        <v>256100</v>
      </c>
      <c r="G374" s="7">
        <v>20143</v>
      </c>
      <c r="H374" s="66">
        <v>44825</v>
      </c>
      <c r="I374" s="97">
        <v>101</v>
      </c>
      <c r="J374" s="96">
        <v>1850</v>
      </c>
    </row>
    <row r="375" spans="1:10">
      <c r="A375" s="103" t="s">
        <v>44</v>
      </c>
      <c r="B375" s="7">
        <v>21</v>
      </c>
      <c r="C375" s="7">
        <v>6</v>
      </c>
      <c r="D375" s="7">
        <v>40</v>
      </c>
      <c r="E375" s="7">
        <v>132126</v>
      </c>
      <c r="F375" s="94">
        <v>206000</v>
      </c>
      <c r="G375" s="7">
        <v>20143</v>
      </c>
      <c r="H375" s="66">
        <v>44825</v>
      </c>
      <c r="I375" s="97">
        <v>73</v>
      </c>
      <c r="J375" s="96">
        <v>1850</v>
      </c>
    </row>
    <row r="376" spans="1:10">
      <c r="A376" s="103" t="s">
        <v>153</v>
      </c>
      <c r="B376" s="7">
        <v>5</v>
      </c>
      <c r="C376" s="7">
        <v>3.5</v>
      </c>
      <c r="D376" s="7">
        <v>25</v>
      </c>
      <c r="E376" s="7">
        <v>155444</v>
      </c>
      <c r="F376" s="11">
        <v>357770</v>
      </c>
      <c r="G376" s="7">
        <v>20143</v>
      </c>
      <c r="H376" s="66">
        <v>44392</v>
      </c>
      <c r="I376" s="97">
        <v>85.644077134986219</v>
      </c>
      <c r="J376" s="96">
        <v>2450</v>
      </c>
    </row>
    <row r="377" spans="1:10">
      <c r="A377" t="s">
        <v>607</v>
      </c>
      <c r="B377" s="7">
        <v>31</v>
      </c>
      <c r="C377" s="7">
        <v>3.5</v>
      </c>
      <c r="D377" s="7">
        <v>25</v>
      </c>
      <c r="E377" s="33">
        <v>163398</v>
      </c>
      <c r="F377" s="94">
        <v>356000</v>
      </c>
      <c r="G377" s="7">
        <v>20143</v>
      </c>
      <c r="H377" s="66">
        <v>44098</v>
      </c>
      <c r="I377" s="97">
        <v>90</v>
      </c>
      <c r="J377" s="96">
        <v>2450</v>
      </c>
    </row>
    <row r="378" spans="1:10">
      <c r="A378" s="103" t="s">
        <v>40</v>
      </c>
      <c r="B378" s="7">
        <v>12</v>
      </c>
      <c r="C378" s="7">
        <v>7.8</v>
      </c>
      <c r="D378" s="7">
        <v>38</v>
      </c>
      <c r="E378" s="7">
        <v>66150</v>
      </c>
      <c r="F378" s="11">
        <v>102999</v>
      </c>
      <c r="G378" s="7">
        <v>20157</v>
      </c>
      <c r="H378" s="66">
        <v>44245</v>
      </c>
      <c r="I378" s="97">
        <v>61.592178770949722</v>
      </c>
      <c r="J378" s="96">
        <v>1450</v>
      </c>
    </row>
    <row r="379" spans="1:10">
      <c r="A379" s="103" t="s">
        <v>40</v>
      </c>
      <c r="B379" s="7">
        <v>12</v>
      </c>
      <c r="C379" s="7">
        <v>7.8</v>
      </c>
      <c r="D379" s="7">
        <v>38</v>
      </c>
      <c r="E379" s="7">
        <v>64260</v>
      </c>
      <c r="F379" s="11">
        <v>96100</v>
      </c>
      <c r="G379" s="7">
        <v>20157</v>
      </c>
      <c r="H379" s="66">
        <v>44245</v>
      </c>
      <c r="I379" s="97">
        <v>59.832402234636874</v>
      </c>
      <c r="J379" s="96">
        <v>1450</v>
      </c>
    </row>
    <row r="380" spans="1:10">
      <c r="A380" s="103" t="s">
        <v>40</v>
      </c>
      <c r="B380" s="7">
        <v>12</v>
      </c>
      <c r="C380" s="7">
        <v>7.8</v>
      </c>
      <c r="D380" s="7">
        <v>38</v>
      </c>
      <c r="E380" s="7">
        <v>66150</v>
      </c>
      <c r="F380" s="11">
        <v>91200</v>
      </c>
      <c r="G380" s="7">
        <v>20157</v>
      </c>
      <c r="H380" s="66">
        <v>44245</v>
      </c>
      <c r="I380" s="97">
        <v>61.592178770949722</v>
      </c>
      <c r="J380" s="96">
        <v>1450</v>
      </c>
    </row>
    <row r="381" spans="1:10">
      <c r="A381" s="103" t="s">
        <v>40</v>
      </c>
      <c r="B381" s="7">
        <v>12</v>
      </c>
      <c r="C381" s="7">
        <v>7.8</v>
      </c>
      <c r="D381" s="7">
        <v>38</v>
      </c>
      <c r="E381" s="7">
        <v>66150</v>
      </c>
      <c r="F381" s="11">
        <v>128100</v>
      </c>
      <c r="G381" s="7">
        <v>20157</v>
      </c>
      <c r="H381" s="66">
        <v>44245</v>
      </c>
      <c r="I381" s="97">
        <v>61.592178770949722</v>
      </c>
      <c r="J381" s="96">
        <v>1450</v>
      </c>
    </row>
    <row r="382" spans="1:10">
      <c r="A382" s="103" t="s">
        <v>40</v>
      </c>
      <c r="B382" s="7">
        <v>12</v>
      </c>
      <c r="C382" s="7">
        <v>7.8</v>
      </c>
      <c r="D382" s="7">
        <v>38</v>
      </c>
      <c r="E382" s="7">
        <v>79380</v>
      </c>
      <c r="F382" s="11">
        <v>125050</v>
      </c>
      <c r="G382" s="7">
        <v>20157</v>
      </c>
      <c r="H382" s="66">
        <v>44245</v>
      </c>
      <c r="I382" s="97">
        <v>73.910614525139664</v>
      </c>
      <c r="J382" s="96">
        <v>1450</v>
      </c>
    </row>
    <row r="383" spans="1:10">
      <c r="A383" s="103" t="s">
        <v>40</v>
      </c>
      <c r="B383" s="7">
        <v>12</v>
      </c>
      <c r="C383" s="7">
        <v>7.8</v>
      </c>
      <c r="D383" s="7">
        <v>38</v>
      </c>
      <c r="E383" s="7">
        <v>64260</v>
      </c>
      <c r="F383" s="11">
        <v>105360</v>
      </c>
      <c r="G383" s="7">
        <v>20157</v>
      </c>
      <c r="H383" s="66">
        <v>44273</v>
      </c>
      <c r="I383" s="97">
        <v>59.832402234636874</v>
      </c>
      <c r="J383" s="96">
        <v>1450</v>
      </c>
    </row>
    <row r="384" spans="1:10">
      <c r="A384" s="103" t="s">
        <v>40</v>
      </c>
      <c r="B384" s="7">
        <v>12</v>
      </c>
      <c r="C384" s="7">
        <v>7.8</v>
      </c>
      <c r="D384" s="7">
        <v>38</v>
      </c>
      <c r="E384" s="7">
        <v>64260</v>
      </c>
      <c r="F384" s="11">
        <v>126010</v>
      </c>
      <c r="G384" s="7">
        <v>20157</v>
      </c>
      <c r="H384" s="66">
        <v>44273</v>
      </c>
      <c r="I384" s="97">
        <v>59.832402234636874</v>
      </c>
      <c r="J384" s="96">
        <v>1450</v>
      </c>
    </row>
    <row r="385" spans="1:10">
      <c r="A385" s="103" t="s">
        <v>40</v>
      </c>
      <c r="B385" s="7">
        <v>12</v>
      </c>
      <c r="C385" s="7">
        <v>7.8</v>
      </c>
      <c r="D385" s="7">
        <v>38</v>
      </c>
      <c r="E385" s="7">
        <v>78435</v>
      </c>
      <c r="F385" s="11">
        <v>138100</v>
      </c>
      <c r="G385" s="7">
        <v>20157</v>
      </c>
      <c r="H385" s="66">
        <v>44301</v>
      </c>
      <c r="I385" s="97">
        <v>73.030726256983243</v>
      </c>
      <c r="J385" s="96">
        <v>1450</v>
      </c>
    </row>
    <row r="386" spans="1:10">
      <c r="A386" s="103" t="s">
        <v>40</v>
      </c>
      <c r="B386" s="7">
        <v>12</v>
      </c>
      <c r="C386" s="7">
        <v>7.8</v>
      </c>
      <c r="D386" s="7">
        <v>38</v>
      </c>
      <c r="E386" s="7">
        <v>80325</v>
      </c>
      <c r="F386" s="11">
        <v>116999</v>
      </c>
      <c r="G386" s="7">
        <v>20157</v>
      </c>
      <c r="H386" s="66">
        <v>44301</v>
      </c>
      <c r="I386" s="97">
        <v>74.790502793296085</v>
      </c>
      <c r="J386" s="96">
        <v>1450</v>
      </c>
    </row>
    <row r="387" spans="1:10">
      <c r="A387" s="103" t="s">
        <v>40</v>
      </c>
      <c r="B387" s="7">
        <v>12</v>
      </c>
      <c r="C387" s="7">
        <v>7.8</v>
      </c>
      <c r="D387" s="7">
        <v>38</v>
      </c>
      <c r="E387" s="7">
        <v>79380</v>
      </c>
      <c r="F387" s="11">
        <v>142200</v>
      </c>
      <c r="G387" s="7">
        <v>20157</v>
      </c>
      <c r="H387" s="66">
        <v>44336</v>
      </c>
      <c r="I387" s="97">
        <v>73.910614525139664</v>
      </c>
      <c r="J387" s="96">
        <v>1450</v>
      </c>
    </row>
    <row r="388" spans="1:10">
      <c r="A388" s="103" t="s">
        <v>40</v>
      </c>
      <c r="B388" s="7">
        <v>12</v>
      </c>
      <c r="C388" s="7">
        <v>7.8</v>
      </c>
      <c r="D388" s="7">
        <v>38</v>
      </c>
      <c r="E388" s="7">
        <v>93015</v>
      </c>
      <c r="F388" s="11">
        <v>150000</v>
      </c>
      <c r="G388" s="7">
        <v>20157</v>
      </c>
      <c r="H388" s="66">
        <v>44364</v>
      </c>
      <c r="I388" s="97">
        <v>86.606145251396654</v>
      </c>
      <c r="J388" s="96">
        <v>1450</v>
      </c>
    </row>
    <row r="389" spans="1:10">
      <c r="A389" s="103" t="s">
        <v>40</v>
      </c>
      <c r="B389" s="7">
        <v>12</v>
      </c>
      <c r="C389" s="7">
        <v>7.8</v>
      </c>
      <c r="D389" s="7">
        <v>38</v>
      </c>
      <c r="E389" s="7">
        <v>72833</v>
      </c>
      <c r="F389" s="11">
        <v>145600</v>
      </c>
      <c r="G389" s="7">
        <v>20157</v>
      </c>
      <c r="H389" s="66">
        <v>44364</v>
      </c>
      <c r="I389" s="97">
        <v>67.8147113594041</v>
      </c>
      <c r="J389" s="96">
        <v>1450</v>
      </c>
    </row>
    <row r="390" spans="1:10">
      <c r="A390" s="103" t="s">
        <v>40</v>
      </c>
      <c r="B390" s="7">
        <v>12</v>
      </c>
      <c r="C390" s="7">
        <v>7.8</v>
      </c>
      <c r="D390" s="7">
        <v>38</v>
      </c>
      <c r="E390" s="7">
        <v>72833</v>
      </c>
      <c r="F390" s="11">
        <v>135000</v>
      </c>
      <c r="G390" s="7">
        <v>20157</v>
      </c>
      <c r="H390" s="66">
        <v>44364</v>
      </c>
      <c r="I390" s="97">
        <v>67.8147113594041</v>
      </c>
      <c r="J390" s="96">
        <v>1450</v>
      </c>
    </row>
    <row r="391" spans="1:10">
      <c r="A391" s="103" t="s">
        <v>40</v>
      </c>
      <c r="B391" s="7">
        <v>12</v>
      </c>
      <c r="C391" s="7">
        <v>7.8</v>
      </c>
      <c r="D391" s="7">
        <v>38</v>
      </c>
      <c r="E391" s="7">
        <v>66434</v>
      </c>
      <c r="F391" s="11">
        <v>117600</v>
      </c>
      <c r="G391" s="7">
        <v>20157</v>
      </c>
      <c r="H391" s="66">
        <v>44581</v>
      </c>
      <c r="I391" s="97">
        <v>61.856610800744882</v>
      </c>
      <c r="J391" s="96">
        <v>1450</v>
      </c>
    </row>
    <row r="392" spans="1:10">
      <c r="A392" s="103" t="s">
        <v>40</v>
      </c>
      <c r="B392" s="7">
        <v>12</v>
      </c>
      <c r="C392" s="7">
        <v>7.8</v>
      </c>
      <c r="D392" s="7">
        <v>38</v>
      </c>
      <c r="E392" s="7">
        <v>73584</v>
      </c>
      <c r="F392" s="11">
        <v>123250</v>
      </c>
      <c r="G392" s="7">
        <v>20157</v>
      </c>
      <c r="H392" s="66">
        <v>44638</v>
      </c>
      <c r="I392" s="97">
        <v>68.513966480446925</v>
      </c>
      <c r="J392" s="96">
        <v>1450</v>
      </c>
    </row>
    <row r="393" spans="1:10">
      <c r="A393" s="103" t="s">
        <v>40</v>
      </c>
      <c r="B393" s="7">
        <v>12</v>
      </c>
      <c r="C393" s="7">
        <v>7.8</v>
      </c>
      <c r="D393" s="7">
        <v>38</v>
      </c>
      <c r="E393" s="7">
        <v>73584</v>
      </c>
      <c r="F393" s="11">
        <v>91000</v>
      </c>
      <c r="G393" s="7">
        <v>20157</v>
      </c>
      <c r="H393" s="66">
        <v>44638</v>
      </c>
      <c r="I393" s="97">
        <v>68.513966480446925</v>
      </c>
      <c r="J393" s="96">
        <v>1450</v>
      </c>
    </row>
    <row r="394" spans="1:10">
      <c r="A394" s="103" t="s">
        <v>40</v>
      </c>
      <c r="B394" s="7">
        <v>12</v>
      </c>
      <c r="C394" s="7">
        <v>7.8</v>
      </c>
      <c r="D394" s="7">
        <v>38</v>
      </c>
      <c r="E394" s="7">
        <v>83664</v>
      </c>
      <c r="F394" s="11">
        <v>150300</v>
      </c>
      <c r="G394" s="7">
        <v>20157</v>
      </c>
      <c r="H394" s="66">
        <v>44638</v>
      </c>
      <c r="I394" s="97">
        <v>77.899441340782118</v>
      </c>
      <c r="J394" s="96">
        <v>1450</v>
      </c>
    </row>
    <row r="395" spans="1:10">
      <c r="A395" s="103" t="s">
        <v>40</v>
      </c>
      <c r="B395" s="7">
        <v>12</v>
      </c>
      <c r="C395" s="7">
        <v>7.8</v>
      </c>
      <c r="D395" s="7">
        <v>38</v>
      </c>
      <c r="E395" s="7">
        <v>69552</v>
      </c>
      <c r="F395" s="11">
        <v>118000</v>
      </c>
      <c r="G395" s="7">
        <v>20157</v>
      </c>
      <c r="H395" s="66">
        <v>44638</v>
      </c>
      <c r="I395" s="97">
        <v>64.759776536312856</v>
      </c>
      <c r="J395" s="96">
        <v>1450</v>
      </c>
    </row>
    <row r="396" spans="1:10">
      <c r="A396" s="103" t="s">
        <v>40</v>
      </c>
      <c r="B396" s="7">
        <v>12</v>
      </c>
      <c r="C396" s="7">
        <v>7.8</v>
      </c>
      <c r="D396" s="7">
        <v>38</v>
      </c>
      <c r="E396" s="7">
        <v>73584</v>
      </c>
      <c r="F396" s="11">
        <v>74000</v>
      </c>
      <c r="G396" s="7">
        <v>20157</v>
      </c>
      <c r="H396" s="66">
        <v>44638</v>
      </c>
      <c r="I396" s="97">
        <v>68.513966480446925</v>
      </c>
      <c r="J396" s="96">
        <v>1450</v>
      </c>
    </row>
    <row r="397" spans="1:10">
      <c r="A397" s="103" t="s">
        <v>40</v>
      </c>
      <c r="B397" s="7">
        <v>12</v>
      </c>
      <c r="C397" s="7">
        <v>7.8</v>
      </c>
      <c r="D397" s="7">
        <v>38</v>
      </c>
      <c r="E397" s="7">
        <v>67536</v>
      </c>
      <c r="F397" s="11">
        <v>116150</v>
      </c>
      <c r="G397" s="7">
        <v>20157</v>
      </c>
      <c r="H397" s="66">
        <v>44638</v>
      </c>
      <c r="I397" s="97">
        <v>62.882681564245807</v>
      </c>
      <c r="J397" s="96">
        <v>1450</v>
      </c>
    </row>
    <row r="398" spans="1:10">
      <c r="A398" s="103" t="s">
        <v>40</v>
      </c>
      <c r="B398" s="7">
        <v>12</v>
      </c>
      <c r="C398" s="7">
        <v>7.8</v>
      </c>
      <c r="D398" s="7">
        <v>38</v>
      </c>
      <c r="E398" s="7">
        <v>85680</v>
      </c>
      <c r="F398" s="11">
        <v>156650</v>
      </c>
      <c r="G398" s="7">
        <v>20157</v>
      </c>
      <c r="H398" s="66">
        <v>44638</v>
      </c>
      <c r="I398" s="97">
        <v>79.77653631284916</v>
      </c>
      <c r="J398" s="96">
        <v>1450</v>
      </c>
    </row>
    <row r="399" spans="1:10">
      <c r="A399" s="103" t="s">
        <v>40</v>
      </c>
      <c r="B399" s="7">
        <v>12</v>
      </c>
      <c r="C399" s="7">
        <v>7.8</v>
      </c>
      <c r="D399" s="7">
        <v>38</v>
      </c>
      <c r="E399" s="7">
        <v>79632</v>
      </c>
      <c r="F399" s="11">
        <v>130000</v>
      </c>
      <c r="G399" s="7">
        <v>20157</v>
      </c>
      <c r="H399" s="66">
        <v>44638</v>
      </c>
      <c r="I399" s="97">
        <v>74.14525139664805</v>
      </c>
      <c r="J399" s="96">
        <v>1450</v>
      </c>
    </row>
    <row r="400" spans="1:10">
      <c r="A400" s="103" t="s">
        <v>40</v>
      </c>
      <c r="B400" s="7">
        <v>12</v>
      </c>
      <c r="C400" s="7">
        <v>7.8</v>
      </c>
      <c r="D400" s="7">
        <v>38</v>
      </c>
      <c r="E400" s="7">
        <v>105840</v>
      </c>
      <c r="F400" s="11">
        <v>181000</v>
      </c>
      <c r="G400" s="7">
        <v>20157</v>
      </c>
      <c r="H400" s="66">
        <v>44638</v>
      </c>
      <c r="I400" s="97">
        <v>98.547486033519547</v>
      </c>
      <c r="J400" s="96">
        <v>1450</v>
      </c>
    </row>
    <row r="401" spans="1:10">
      <c r="A401" s="103" t="s">
        <v>40</v>
      </c>
      <c r="B401" s="7">
        <v>12</v>
      </c>
      <c r="C401" s="7">
        <v>7.8</v>
      </c>
      <c r="D401" s="7">
        <v>38</v>
      </c>
      <c r="E401" s="7">
        <v>84672</v>
      </c>
      <c r="F401" s="11">
        <v>121157</v>
      </c>
      <c r="G401" s="7">
        <v>20157</v>
      </c>
      <c r="H401" s="66">
        <v>44638</v>
      </c>
      <c r="I401" s="97">
        <v>78.837988826815646</v>
      </c>
      <c r="J401" s="96">
        <v>1450</v>
      </c>
    </row>
    <row r="402" spans="1:10">
      <c r="A402" s="103" t="s">
        <v>40</v>
      </c>
      <c r="B402" s="7">
        <v>12</v>
      </c>
      <c r="C402" s="7">
        <v>7.8</v>
      </c>
      <c r="D402" s="7">
        <v>38</v>
      </c>
      <c r="E402" s="7">
        <v>82656</v>
      </c>
      <c r="F402" s="94">
        <v>145550</v>
      </c>
      <c r="G402" s="7">
        <v>20157</v>
      </c>
      <c r="H402" s="66">
        <v>44700</v>
      </c>
      <c r="I402" s="97">
        <v>82</v>
      </c>
      <c r="J402" s="96">
        <v>1450</v>
      </c>
    </row>
    <row r="403" spans="1:10">
      <c r="A403" s="103" t="s">
        <v>40</v>
      </c>
      <c r="B403" s="7">
        <v>12</v>
      </c>
      <c r="C403" s="7">
        <v>7.8</v>
      </c>
      <c r="D403" s="7">
        <v>38</v>
      </c>
      <c r="E403" s="7">
        <v>84672</v>
      </c>
      <c r="F403" s="94">
        <v>147500</v>
      </c>
      <c r="G403" s="7">
        <v>20157</v>
      </c>
      <c r="H403" s="66">
        <v>44700</v>
      </c>
      <c r="I403" s="97">
        <v>84</v>
      </c>
      <c r="J403" s="96">
        <v>1450</v>
      </c>
    </row>
    <row r="404" spans="1:10">
      <c r="A404" s="103" t="s">
        <v>40</v>
      </c>
      <c r="B404" s="7">
        <v>38</v>
      </c>
      <c r="C404" s="7">
        <v>7.8</v>
      </c>
      <c r="D404" s="7">
        <v>38</v>
      </c>
      <c r="E404" s="7">
        <v>84672</v>
      </c>
      <c r="F404" s="94">
        <v>165000</v>
      </c>
      <c r="G404" s="7">
        <v>20157</v>
      </c>
      <c r="H404" s="66">
        <v>44756</v>
      </c>
      <c r="I404" s="97">
        <v>84</v>
      </c>
      <c r="J404" s="96">
        <v>1450</v>
      </c>
    </row>
    <row r="405" spans="1:10">
      <c r="A405" s="103" t="s">
        <v>40</v>
      </c>
      <c r="B405" s="7">
        <v>12</v>
      </c>
      <c r="C405" s="7">
        <v>7.8</v>
      </c>
      <c r="D405" s="7">
        <v>38</v>
      </c>
      <c r="E405" s="7">
        <v>70875</v>
      </c>
      <c r="F405" s="94">
        <v>120200</v>
      </c>
      <c r="G405" s="7">
        <v>20157</v>
      </c>
      <c r="H405" s="66">
        <v>44854</v>
      </c>
      <c r="I405" s="97">
        <v>65</v>
      </c>
      <c r="J405" s="96">
        <v>1450</v>
      </c>
    </row>
    <row r="406" spans="1:10">
      <c r="A406" t="s">
        <v>40</v>
      </c>
      <c r="B406" s="7">
        <v>60</v>
      </c>
      <c r="C406" s="7">
        <v>7.8</v>
      </c>
      <c r="D406" s="7">
        <v>38</v>
      </c>
      <c r="E406" s="33">
        <v>66150</v>
      </c>
      <c r="F406" s="94">
        <v>82170</v>
      </c>
      <c r="G406" s="7">
        <v>20157</v>
      </c>
      <c r="H406" s="66">
        <v>44098</v>
      </c>
      <c r="I406" s="97">
        <v>64</v>
      </c>
      <c r="J406" s="96">
        <v>1450</v>
      </c>
    </row>
    <row r="407" spans="1:10">
      <c r="A407" s="103" t="s">
        <v>30</v>
      </c>
      <c r="B407" s="7">
        <v>5</v>
      </c>
      <c r="C407" s="7">
        <v>7.9</v>
      </c>
      <c r="D407" s="7">
        <v>24</v>
      </c>
      <c r="E407" s="7">
        <v>84000</v>
      </c>
      <c r="F407" s="11">
        <v>169990</v>
      </c>
      <c r="G407" s="7">
        <v>20153</v>
      </c>
      <c r="H407" s="66">
        <v>44217</v>
      </c>
      <c r="I407" s="97">
        <v>68.852459016393439</v>
      </c>
      <c r="J407" s="96">
        <v>2600</v>
      </c>
    </row>
    <row r="408" spans="1:10">
      <c r="A408" s="103" t="s">
        <v>30</v>
      </c>
      <c r="B408" s="7">
        <v>3</v>
      </c>
      <c r="C408" s="7">
        <v>7.9</v>
      </c>
      <c r="D408" s="7">
        <v>24</v>
      </c>
      <c r="E408" s="7">
        <v>118320</v>
      </c>
      <c r="F408" s="94">
        <v>205000</v>
      </c>
      <c r="G408" s="7">
        <v>20153</v>
      </c>
      <c r="H408" s="66">
        <v>44825</v>
      </c>
      <c r="I408" s="97">
        <v>90</v>
      </c>
      <c r="J408" s="96">
        <v>2600</v>
      </c>
    </row>
    <row r="409" spans="1:10">
      <c r="A409" s="103" t="s">
        <v>35</v>
      </c>
      <c r="B409" s="7">
        <v>1</v>
      </c>
      <c r="C409" s="7">
        <v>2.8</v>
      </c>
      <c r="D409" s="7">
        <v>24</v>
      </c>
      <c r="E409" s="7">
        <v>77330</v>
      </c>
      <c r="F409" s="11">
        <v>150216</v>
      </c>
      <c r="G409" s="7">
        <v>20133</v>
      </c>
      <c r="H409" s="66">
        <v>44245</v>
      </c>
      <c r="I409" s="97">
        <v>51.795043536503684</v>
      </c>
      <c r="J409" s="96">
        <v>2300</v>
      </c>
    </row>
    <row r="410" spans="1:10">
      <c r="A410" s="103" t="s">
        <v>35</v>
      </c>
      <c r="B410" s="7">
        <v>1</v>
      </c>
      <c r="C410" s="7">
        <v>2.8</v>
      </c>
      <c r="D410" s="7">
        <v>24</v>
      </c>
      <c r="E410" s="7">
        <v>95760</v>
      </c>
      <c r="F410" s="11">
        <v>211100</v>
      </c>
      <c r="G410" s="7">
        <v>20133</v>
      </c>
      <c r="H410" s="66">
        <v>44490</v>
      </c>
      <c r="I410" s="97">
        <v>64.139316811788348</v>
      </c>
      <c r="J410" s="96">
        <v>2300</v>
      </c>
    </row>
    <row r="411" spans="1:10">
      <c r="A411" s="103" t="s">
        <v>35</v>
      </c>
      <c r="B411" s="7">
        <v>1</v>
      </c>
      <c r="C411" s="7">
        <v>2.8</v>
      </c>
      <c r="D411" s="7">
        <v>24</v>
      </c>
      <c r="E411" s="7">
        <v>62510</v>
      </c>
      <c r="F411" s="11">
        <v>182600</v>
      </c>
      <c r="G411" s="7">
        <v>20133</v>
      </c>
      <c r="H411" s="66">
        <v>44490</v>
      </c>
      <c r="I411" s="97">
        <v>41.868720696584056</v>
      </c>
      <c r="J411" s="96">
        <v>2300</v>
      </c>
    </row>
    <row r="412" spans="1:10">
      <c r="A412" s="103" t="s">
        <v>35</v>
      </c>
      <c r="B412" s="7">
        <v>1</v>
      </c>
      <c r="C412" s="7">
        <v>2.8</v>
      </c>
      <c r="D412" s="7">
        <v>24</v>
      </c>
      <c r="E412" s="7">
        <v>69160</v>
      </c>
      <c r="F412" s="11">
        <v>192680</v>
      </c>
      <c r="G412" s="7">
        <v>20133</v>
      </c>
      <c r="H412" s="66">
        <v>44518</v>
      </c>
      <c r="I412" s="97">
        <v>46.322839919624919</v>
      </c>
      <c r="J412" s="96">
        <v>2300</v>
      </c>
    </row>
    <row r="413" spans="1:10">
      <c r="A413" s="103" t="s">
        <v>35</v>
      </c>
      <c r="B413" s="7">
        <v>1</v>
      </c>
      <c r="C413" s="7">
        <v>2.8</v>
      </c>
      <c r="D413" s="7">
        <v>24</v>
      </c>
      <c r="E413" s="7">
        <v>67830</v>
      </c>
      <c r="F413" s="11">
        <v>171216</v>
      </c>
      <c r="G413" s="7">
        <v>20133</v>
      </c>
      <c r="H413" s="66">
        <v>44518</v>
      </c>
      <c r="I413" s="97">
        <v>45.432016075016747</v>
      </c>
      <c r="J413" s="96">
        <v>2300</v>
      </c>
    </row>
    <row r="414" spans="1:10">
      <c r="A414" s="103" t="s">
        <v>35</v>
      </c>
      <c r="B414" s="7">
        <v>1</v>
      </c>
      <c r="C414" s="7">
        <v>2.8</v>
      </c>
      <c r="D414" s="7">
        <v>24</v>
      </c>
      <c r="E414" s="7">
        <v>71706</v>
      </c>
      <c r="F414" s="11">
        <v>103635</v>
      </c>
      <c r="G414" s="7">
        <v>20133</v>
      </c>
      <c r="H414" s="66">
        <v>44610</v>
      </c>
      <c r="I414" s="97">
        <v>48.028131279303416</v>
      </c>
      <c r="J414" s="96">
        <v>2300</v>
      </c>
    </row>
    <row r="415" spans="1:10">
      <c r="A415" s="103" t="s">
        <v>35</v>
      </c>
      <c r="B415" s="7">
        <v>1</v>
      </c>
      <c r="C415" s="7">
        <v>2.8</v>
      </c>
      <c r="D415" s="7">
        <v>24</v>
      </c>
      <c r="E415" s="7">
        <v>74518</v>
      </c>
      <c r="F415" s="11">
        <v>172760</v>
      </c>
      <c r="G415" s="7">
        <v>20133</v>
      </c>
      <c r="H415" s="66">
        <v>44610</v>
      </c>
      <c r="I415" s="97">
        <v>49.911587407903546</v>
      </c>
      <c r="J415" s="96">
        <v>2300</v>
      </c>
    </row>
    <row r="416" spans="1:10">
      <c r="A416" s="103" t="s">
        <v>35</v>
      </c>
      <c r="B416" s="7">
        <v>1</v>
      </c>
      <c r="C416" s="7">
        <v>2.8</v>
      </c>
      <c r="D416" s="7">
        <v>24</v>
      </c>
      <c r="E416" s="7">
        <v>82163</v>
      </c>
      <c r="F416" s="11">
        <v>164260</v>
      </c>
      <c r="G416" s="7">
        <v>20133</v>
      </c>
      <c r="H416" s="66">
        <v>44700</v>
      </c>
      <c r="I416" s="97">
        <v>55</v>
      </c>
      <c r="J416" s="96">
        <v>2300</v>
      </c>
    </row>
    <row r="417" spans="1:10">
      <c r="A417" s="103" t="s">
        <v>35</v>
      </c>
      <c r="B417" s="7">
        <v>1</v>
      </c>
      <c r="C417" s="7">
        <v>2.8</v>
      </c>
      <c r="D417" s="7">
        <v>24</v>
      </c>
      <c r="E417" s="7">
        <v>107559</v>
      </c>
      <c r="F417" s="94">
        <v>251001</v>
      </c>
      <c r="G417" s="7">
        <v>20133</v>
      </c>
      <c r="H417" s="66">
        <v>44727</v>
      </c>
      <c r="I417" s="97">
        <v>72</v>
      </c>
      <c r="J417" s="96">
        <v>2300</v>
      </c>
    </row>
    <row r="418" spans="1:10">
      <c r="A418" s="103" t="s">
        <v>35</v>
      </c>
      <c r="B418" s="7">
        <v>1</v>
      </c>
      <c r="C418" s="7">
        <v>2.8</v>
      </c>
      <c r="D418" s="7">
        <v>24</v>
      </c>
      <c r="E418" s="7">
        <v>88139</v>
      </c>
      <c r="F418" s="94">
        <v>177122</v>
      </c>
      <c r="G418" s="7">
        <v>20133</v>
      </c>
      <c r="H418" s="66">
        <v>44727</v>
      </c>
      <c r="I418" s="97">
        <v>59</v>
      </c>
      <c r="J418" s="96">
        <v>2300</v>
      </c>
    </row>
    <row r="419" spans="1:10">
      <c r="A419" s="103" t="s">
        <v>35</v>
      </c>
      <c r="B419" s="7">
        <v>3</v>
      </c>
      <c r="C419" s="7">
        <v>2.8</v>
      </c>
      <c r="D419" s="7">
        <v>24</v>
      </c>
      <c r="E419" s="7">
        <v>77682</v>
      </c>
      <c r="F419" s="94">
        <v>195000</v>
      </c>
      <c r="G419" s="7">
        <v>20133</v>
      </c>
      <c r="H419" s="66">
        <v>44727</v>
      </c>
      <c r="I419" s="97">
        <v>52</v>
      </c>
      <c r="J419" s="96">
        <v>2300</v>
      </c>
    </row>
    <row r="420" spans="1:10">
      <c r="A420" s="103" t="s">
        <v>35</v>
      </c>
      <c r="B420" s="7">
        <v>3</v>
      </c>
      <c r="C420" s="7">
        <v>2.8</v>
      </c>
      <c r="D420" s="7">
        <v>24</v>
      </c>
      <c r="E420" s="7">
        <v>76188</v>
      </c>
      <c r="F420" s="94">
        <v>192100</v>
      </c>
      <c r="G420" s="7">
        <v>20133</v>
      </c>
      <c r="H420" s="66">
        <v>44727</v>
      </c>
      <c r="I420" s="97">
        <v>51</v>
      </c>
      <c r="J420" s="96">
        <v>2300</v>
      </c>
    </row>
    <row r="421" spans="1:10">
      <c r="A421" s="103" t="s">
        <v>35</v>
      </c>
      <c r="B421" s="7">
        <v>1</v>
      </c>
      <c r="C421" s="7">
        <v>2.8</v>
      </c>
      <c r="D421" s="7">
        <v>24</v>
      </c>
      <c r="E421" s="7">
        <v>46398</v>
      </c>
      <c r="F421" s="94">
        <v>144320</v>
      </c>
      <c r="G421" s="7">
        <v>20133</v>
      </c>
      <c r="H421" s="66">
        <v>44854</v>
      </c>
      <c r="I421" s="97">
        <v>40</v>
      </c>
      <c r="J421" s="96">
        <v>2300</v>
      </c>
    </row>
    <row r="422" spans="1:10">
      <c r="A422" s="103" t="s">
        <v>35</v>
      </c>
      <c r="B422" s="7">
        <v>1</v>
      </c>
      <c r="C422" s="7">
        <v>2.8</v>
      </c>
      <c r="D422" s="7">
        <v>24</v>
      </c>
      <c r="E422" s="7">
        <v>78736</v>
      </c>
      <c r="F422" s="11">
        <v>176000</v>
      </c>
      <c r="G422" s="7">
        <v>20133</v>
      </c>
      <c r="H422" s="66">
        <v>43847</v>
      </c>
      <c r="I422" s="97">
        <v>55</v>
      </c>
      <c r="J422" s="96">
        <v>2300</v>
      </c>
    </row>
    <row r="423" spans="1:10">
      <c r="A423" s="103" t="s">
        <v>549</v>
      </c>
      <c r="B423" s="7">
        <v>1</v>
      </c>
      <c r="C423" s="7">
        <v>2.8</v>
      </c>
      <c r="D423" s="7">
        <v>24</v>
      </c>
      <c r="E423" s="7">
        <v>50616</v>
      </c>
      <c r="F423" s="94">
        <v>166325</v>
      </c>
      <c r="G423" s="7">
        <v>20133</v>
      </c>
      <c r="H423" s="66">
        <v>44825</v>
      </c>
      <c r="I423" s="97">
        <v>40</v>
      </c>
      <c r="J423" s="96">
        <v>2300</v>
      </c>
    </row>
    <row r="424" spans="1:10">
      <c r="A424" s="103" t="s">
        <v>549</v>
      </c>
      <c r="B424" s="7">
        <v>1</v>
      </c>
      <c r="C424" s="7">
        <v>2.8</v>
      </c>
      <c r="D424" s="7">
        <v>24</v>
      </c>
      <c r="E424" s="7">
        <v>47804</v>
      </c>
      <c r="F424" s="94">
        <v>115500</v>
      </c>
      <c r="G424" s="7">
        <v>20133</v>
      </c>
      <c r="H424" s="66">
        <v>44825</v>
      </c>
      <c r="I424" s="97">
        <v>40</v>
      </c>
      <c r="J424" s="96">
        <v>2300</v>
      </c>
    </row>
    <row r="425" spans="1:10">
      <c r="A425" s="103" t="s">
        <v>549</v>
      </c>
      <c r="B425" s="7">
        <v>1</v>
      </c>
      <c r="C425" s="7">
        <v>2.8</v>
      </c>
      <c r="D425" s="7">
        <v>24</v>
      </c>
      <c r="E425" s="7">
        <v>79175</v>
      </c>
      <c r="F425" s="94">
        <v>186110</v>
      </c>
      <c r="G425" s="7">
        <v>20133</v>
      </c>
      <c r="H425" s="66">
        <v>44825</v>
      </c>
      <c r="I425" s="97">
        <v>55</v>
      </c>
      <c r="J425" s="96">
        <v>2300</v>
      </c>
    </row>
    <row r="426" spans="1:10">
      <c r="A426" s="103" t="s">
        <v>184</v>
      </c>
      <c r="B426" s="7">
        <v>20</v>
      </c>
      <c r="C426" s="7">
        <v>3.4</v>
      </c>
      <c r="D426" s="7">
        <v>24</v>
      </c>
      <c r="E426" s="7">
        <v>100800</v>
      </c>
      <c r="F426" s="11">
        <v>280400</v>
      </c>
      <c r="G426" s="7">
        <v>20133</v>
      </c>
      <c r="H426" s="66">
        <v>44490</v>
      </c>
      <c r="I426" s="97">
        <v>67.515070328198263</v>
      </c>
      <c r="J426" s="96">
        <v>2650</v>
      </c>
    </row>
    <row r="427" spans="1:10">
      <c r="A427" s="103" t="s">
        <v>162</v>
      </c>
      <c r="B427" s="7">
        <v>52</v>
      </c>
      <c r="C427" s="7">
        <v>6.6</v>
      </c>
      <c r="D427" s="7">
        <v>23</v>
      </c>
      <c r="E427" s="7">
        <v>51000</v>
      </c>
      <c r="F427" s="11">
        <v>132100</v>
      </c>
      <c r="G427" s="7">
        <v>20147</v>
      </c>
      <c r="H427" s="66">
        <v>44462</v>
      </c>
      <c r="I427" s="97">
        <v>41.803278688524593</v>
      </c>
      <c r="J427" s="96">
        <v>1800</v>
      </c>
    </row>
    <row r="428" spans="1:10">
      <c r="A428" s="103" t="s">
        <v>162</v>
      </c>
      <c r="B428" s="7">
        <v>52</v>
      </c>
      <c r="C428" s="7">
        <v>6.6</v>
      </c>
      <c r="D428" s="7">
        <v>23</v>
      </c>
      <c r="E428" s="7">
        <v>76000</v>
      </c>
      <c r="F428" s="11">
        <v>206140</v>
      </c>
      <c r="G428" s="7">
        <v>20147</v>
      </c>
      <c r="H428" s="66">
        <v>44490</v>
      </c>
      <c r="I428" s="97">
        <v>62.295081967213115</v>
      </c>
      <c r="J428" s="96">
        <v>1800</v>
      </c>
    </row>
    <row r="429" spans="1:10">
      <c r="A429" s="103" t="s">
        <v>162</v>
      </c>
      <c r="B429" s="7">
        <v>52</v>
      </c>
      <c r="C429" s="7">
        <v>6.6</v>
      </c>
      <c r="D429" s="7">
        <v>23</v>
      </c>
      <c r="E429" s="7">
        <v>93960</v>
      </c>
      <c r="F429" s="11">
        <v>215350</v>
      </c>
      <c r="G429" s="7">
        <v>20147</v>
      </c>
      <c r="H429" s="66">
        <v>44700</v>
      </c>
      <c r="I429" s="97">
        <v>81</v>
      </c>
      <c r="J429" s="96">
        <v>1800</v>
      </c>
    </row>
    <row r="430" spans="1:10">
      <c r="A430" s="103" t="s">
        <v>162</v>
      </c>
      <c r="B430" s="7">
        <v>52</v>
      </c>
      <c r="C430" s="7">
        <v>6.6</v>
      </c>
      <c r="D430" s="7">
        <v>23</v>
      </c>
      <c r="E430" s="7">
        <v>92800</v>
      </c>
      <c r="F430" s="94">
        <v>224000</v>
      </c>
      <c r="G430" s="7">
        <v>20147</v>
      </c>
      <c r="H430" s="66">
        <v>44854</v>
      </c>
      <c r="I430" s="97">
        <v>81</v>
      </c>
      <c r="J430" s="96">
        <v>1800</v>
      </c>
    </row>
    <row r="431" spans="1:10">
      <c r="A431" t="s">
        <v>162</v>
      </c>
      <c r="B431" s="7">
        <v>64</v>
      </c>
      <c r="C431" s="7">
        <v>6.6</v>
      </c>
      <c r="D431" s="7">
        <v>23</v>
      </c>
      <c r="E431" s="7">
        <v>59000</v>
      </c>
      <c r="F431" s="11">
        <v>136800</v>
      </c>
      <c r="G431" s="7">
        <v>20147</v>
      </c>
      <c r="H431" s="66">
        <v>44152</v>
      </c>
      <c r="I431" s="97">
        <v>45</v>
      </c>
      <c r="J431" s="96">
        <v>1800</v>
      </c>
    </row>
    <row r="432" spans="1:10">
      <c r="A432" t="s">
        <v>162</v>
      </c>
      <c r="B432" s="7">
        <v>52</v>
      </c>
      <c r="C432" s="7">
        <v>6.6</v>
      </c>
      <c r="D432" s="7">
        <v>23</v>
      </c>
      <c r="E432" s="7">
        <v>77000</v>
      </c>
      <c r="F432" s="11">
        <v>188889</v>
      </c>
      <c r="G432" s="7">
        <v>20147</v>
      </c>
      <c r="H432" s="66">
        <v>44152</v>
      </c>
      <c r="I432" s="97">
        <v>63</v>
      </c>
      <c r="J432" s="96">
        <v>1800</v>
      </c>
    </row>
    <row r="433" spans="1:10">
      <c r="A433" t="s">
        <v>162</v>
      </c>
      <c r="B433" s="7">
        <v>64</v>
      </c>
      <c r="C433" s="7">
        <v>6.6</v>
      </c>
      <c r="D433" s="7">
        <v>23</v>
      </c>
      <c r="E433" s="33">
        <v>60000</v>
      </c>
      <c r="F433" s="94">
        <v>141680</v>
      </c>
      <c r="G433" s="7">
        <v>20147</v>
      </c>
      <c r="H433" s="66">
        <v>44126</v>
      </c>
      <c r="I433" s="97">
        <v>46</v>
      </c>
      <c r="J433" s="96">
        <v>1800</v>
      </c>
    </row>
    <row r="434" spans="1:10">
      <c r="A434" t="s">
        <v>162</v>
      </c>
      <c r="B434" s="7">
        <v>52</v>
      </c>
      <c r="C434" s="7">
        <v>6.6</v>
      </c>
      <c r="D434" s="7">
        <v>23</v>
      </c>
      <c r="E434" s="33">
        <v>59000</v>
      </c>
      <c r="F434" s="94">
        <v>128890</v>
      </c>
      <c r="G434" s="7">
        <v>20147</v>
      </c>
      <c r="H434" s="66">
        <v>44126</v>
      </c>
      <c r="I434" s="97">
        <v>45</v>
      </c>
      <c r="J434" s="96">
        <v>1800</v>
      </c>
    </row>
    <row r="435" spans="1:10">
      <c r="A435" t="s">
        <v>162</v>
      </c>
      <c r="B435" s="7">
        <v>64</v>
      </c>
      <c r="C435" s="7">
        <v>6.6</v>
      </c>
      <c r="D435" s="7">
        <v>23</v>
      </c>
      <c r="E435" s="33">
        <v>61000</v>
      </c>
      <c r="F435" s="94">
        <v>138000</v>
      </c>
      <c r="G435" s="7">
        <v>20147</v>
      </c>
      <c r="H435" s="66">
        <v>44098</v>
      </c>
      <c r="I435" s="97">
        <v>47</v>
      </c>
      <c r="J435" s="96">
        <v>1800</v>
      </c>
    </row>
    <row r="436" spans="1:10">
      <c r="A436" s="103" t="s">
        <v>165</v>
      </c>
      <c r="B436" s="7">
        <v>4</v>
      </c>
      <c r="C436" s="7">
        <v>9.5</v>
      </c>
      <c r="D436" s="7">
        <v>43</v>
      </c>
      <c r="E436" s="7">
        <v>92438</v>
      </c>
      <c r="F436" s="11">
        <v>146000</v>
      </c>
      <c r="G436" s="7">
        <v>20152</v>
      </c>
      <c r="H436" s="66">
        <v>44462</v>
      </c>
      <c r="I436" s="97">
        <v>85.000459770114944</v>
      </c>
      <c r="J436" s="96">
        <v>1500</v>
      </c>
    </row>
    <row r="437" spans="1:10">
      <c r="A437" s="103" t="s">
        <v>165</v>
      </c>
      <c r="B437" s="7">
        <v>4</v>
      </c>
      <c r="C437" s="7">
        <v>9.5</v>
      </c>
      <c r="D437" s="7">
        <v>43</v>
      </c>
      <c r="E437" s="7">
        <v>75038</v>
      </c>
      <c r="F437" s="11">
        <v>115000</v>
      </c>
      <c r="G437" s="7">
        <v>20152</v>
      </c>
      <c r="H437" s="66">
        <v>44518</v>
      </c>
      <c r="I437" s="97">
        <v>69.000459770114944</v>
      </c>
      <c r="J437" s="96">
        <v>1500</v>
      </c>
    </row>
    <row r="438" spans="1:10">
      <c r="A438" s="103" t="s">
        <v>165</v>
      </c>
      <c r="B438" s="7">
        <v>4</v>
      </c>
      <c r="C438" s="7">
        <v>9.5</v>
      </c>
      <c r="D438" s="7">
        <v>43</v>
      </c>
      <c r="E438" s="7">
        <v>114188</v>
      </c>
      <c r="F438" s="11">
        <v>165650</v>
      </c>
      <c r="G438" s="7">
        <v>20152</v>
      </c>
      <c r="H438" s="66">
        <v>44610</v>
      </c>
      <c r="I438" s="97">
        <v>104.95220588235294</v>
      </c>
      <c r="J438" s="96">
        <v>1500</v>
      </c>
    </row>
    <row r="439" spans="1:10">
      <c r="A439" s="103" t="s">
        <v>165</v>
      </c>
      <c r="B439" s="7">
        <v>4</v>
      </c>
      <c r="C439" s="7">
        <v>9.5</v>
      </c>
      <c r="D439" s="7">
        <v>43</v>
      </c>
      <c r="E439" s="7">
        <v>70688</v>
      </c>
      <c r="F439" s="11">
        <v>111518</v>
      </c>
      <c r="G439" s="7">
        <v>20152</v>
      </c>
      <c r="H439" s="66">
        <v>44665</v>
      </c>
      <c r="I439" s="97">
        <v>64.970588235294116</v>
      </c>
      <c r="J439" s="96">
        <v>1500</v>
      </c>
    </row>
    <row r="440" spans="1:10">
      <c r="A440" s="103" t="s">
        <v>165</v>
      </c>
      <c r="B440" s="7">
        <v>4</v>
      </c>
      <c r="C440" s="7">
        <v>9.5</v>
      </c>
      <c r="D440" s="7">
        <v>43</v>
      </c>
      <c r="E440" s="7">
        <v>76125</v>
      </c>
      <c r="F440" s="94">
        <v>115000</v>
      </c>
      <c r="G440" s="7">
        <v>20152</v>
      </c>
      <c r="H440" s="66">
        <v>44700</v>
      </c>
      <c r="I440" s="97">
        <v>70</v>
      </c>
      <c r="J440" s="96">
        <v>1500</v>
      </c>
    </row>
    <row r="441" spans="1:10">
      <c r="A441" s="103" t="s">
        <v>186</v>
      </c>
      <c r="B441" s="7">
        <v>8</v>
      </c>
      <c r="C441" s="7">
        <v>5.6</v>
      </c>
      <c r="D441" s="7">
        <v>36</v>
      </c>
      <c r="E441" s="7">
        <v>96750</v>
      </c>
      <c r="F441" s="11">
        <v>165414</v>
      </c>
      <c r="G441" s="7">
        <v>20155</v>
      </c>
      <c r="H441" s="66">
        <v>44490</v>
      </c>
      <c r="I441" s="97">
        <v>79.303278688524586</v>
      </c>
      <c r="J441" s="96">
        <v>1800</v>
      </c>
    </row>
    <row r="442" spans="1:10">
      <c r="A442" s="103" t="s">
        <v>186</v>
      </c>
      <c r="B442" s="7">
        <v>8</v>
      </c>
      <c r="C442" s="7">
        <v>5.6</v>
      </c>
      <c r="D442" s="7">
        <v>36</v>
      </c>
      <c r="E442" s="7">
        <v>72000</v>
      </c>
      <c r="F442" s="11">
        <v>141500</v>
      </c>
      <c r="G442" s="7">
        <v>20155</v>
      </c>
      <c r="H442" s="66">
        <v>44518</v>
      </c>
      <c r="I442" s="97">
        <v>59.016393442622949</v>
      </c>
      <c r="J442" s="96">
        <v>1800</v>
      </c>
    </row>
    <row r="443" spans="1:10">
      <c r="A443" s="103" t="s">
        <v>186</v>
      </c>
      <c r="B443" s="7">
        <v>8</v>
      </c>
      <c r="C443" s="7">
        <v>5.6</v>
      </c>
      <c r="D443" s="7">
        <v>36</v>
      </c>
      <c r="E443" s="7">
        <v>117806</v>
      </c>
      <c r="F443" s="11">
        <v>210000</v>
      </c>
      <c r="G443" s="7">
        <v>20155</v>
      </c>
      <c r="H443" s="66">
        <v>44610</v>
      </c>
      <c r="I443" s="97">
        <v>96.562295081967207</v>
      </c>
      <c r="J443" s="96">
        <v>1800</v>
      </c>
    </row>
    <row r="444" spans="1:10">
      <c r="A444" s="103" t="s">
        <v>186</v>
      </c>
      <c r="B444" s="7">
        <v>8</v>
      </c>
      <c r="C444" s="7">
        <v>5.6</v>
      </c>
      <c r="D444" s="7">
        <v>36</v>
      </c>
      <c r="E444" s="7">
        <v>73200</v>
      </c>
      <c r="F444" s="11">
        <v>140000</v>
      </c>
      <c r="G444" s="7">
        <v>20155</v>
      </c>
      <c r="H444" s="66">
        <v>44700</v>
      </c>
      <c r="I444" s="97">
        <v>60</v>
      </c>
      <c r="J444" s="96">
        <v>1800</v>
      </c>
    </row>
    <row r="445" spans="1:10">
      <c r="A445" s="103" t="s">
        <v>186</v>
      </c>
      <c r="B445" s="7">
        <v>9</v>
      </c>
      <c r="C445" s="7">
        <v>5.6</v>
      </c>
      <c r="D445" s="7">
        <v>36</v>
      </c>
      <c r="E445" s="7">
        <v>122000</v>
      </c>
      <c r="F445" s="94">
        <v>168000</v>
      </c>
      <c r="G445" s="7">
        <v>20155</v>
      </c>
      <c r="H445" s="66">
        <v>44727</v>
      </c>
      <c r="I445" s="97">
        <v>100</v>
      </c>
      <c r="J445" s="96">
        <v>1800</v>
      </c>
    </row>
    <row r="446" spans="1:10">
      <c r="A446" s="103" t="s">
        <v>186</v>
      </c>
      <c r="B446" s="7">
        <v>7</v>
      </c>
      <c r="C446" s="7">
        <v>5.6</v>
      </c>
      <c r="D446" s="7">
        <v>36</v>
      </c>
      <c r="E446" s="7">
        <v>85400</v>
      </c>
      <c r="F446" s="94">
        <v>182000</v>
      </c>
      <c r="G446" s="7">
        <v>20155</v>
      </c>
      <c r="H446" s="66">
        <v>44825</v>
      </c>
      <c r="I446" s="97">
        <v>70</v>
      </c>
      <c r="J446" s="96">
        <v>1800</v>
      </c>
    </row>
    <row r="447" spans="1:10">
      <c r="A447" s="103" t="s">
        <v>68</v>
      </c>
      <c r="B447" s="7">
        <v>4</v>
      </c>
      <c r="C447" s="7">
        <v>7.1</v>
      </c>
      <c r="D447" s="7">
        <v>32</v>
      </c>
      <c r="E447" s="7">
        <v>165099</v>
      </c>
      <c r="F447" s="11">
        <v>300000</v>
      </c>
      <c r="G447" s="7">
        <v>20162</v>
      </c>
      <c r="H447" s="66">
        <v>44364</v>
      </c>
      <c r="I447" s="97">
        <v>134.14049223061036</v>
      </c>
      <c r="J447" s="96">
        <v>1900</v>
      </c>
    </row>
    <row r="448" spans="1:10">
      <c r="A448" s="103" t="s">
        <v>68</v>
      </c>
      <c r="B448" s="7">
        <v>4</v>
      </c>
      <c r="C448" s="7">
        <v>7.1</v>
      </c>
      <c r="D448" s="7">
        <v>32</v>
      </c>
      <c r="E448" s="7">
        <v>139536</v>
      </c>
      <c r="F448" s="11">
        <v>260700</v>
      </c>
      <c r="G448" s="7">
        <v>20162</v>
      </c>
      <c r="H448" s="66">
        <v>44518</v>
      </c>
      <c r="I448" s="97">
        <v>113.37093334236094</v>
      </c>
      <c r="J448" s="96">
        <v>1900</v>
      </c>
    </row>
    <row r="449" spans="1:10">
      <c r="A449" s="103" t="s">
        <v>68</v>
      </c>
      <c r="B449" s="7">
        <v>4</v>
      </c>
      <c r="C449" s="7">
        <v>7.1</v>
      </c>
      <c r="D449" s="7">
        <v>32</v>
      </c>
      <c r="E449" s="7">
        <v>138320</v>
      </c>
      <c r="F449" s="11">
        <v>273130</v>
      </c>
      <c r="G449" s="7">
        <v>20162</v>
      </c>
      <c r="H449" s="66">
        <v>44638</v>
      </c>
      <c r="I449" s="97">
        <v>112.36393176279448</v>
      </c>
      <c r="J449" s="96">
        <v>1900</v>
      </c>
    </row>
    <row r="450" spans="1:10">
      <c r="A450" s="103" t="s">
        <v>68</v>
      </c>
      <c r="B450" s="7">
        <v>4</v>
      </c>
      <c r="C450" s="7">
        <v>7.1</v>
      </c>
      <c r="D450" s="7">
        <v>32</v>
      </c>
      <c r="E450" s="7">
        <v>160930</v>
      </c>
      <c r="F450" s="94">
        <v>320784</v>
      </c>
      <c r="G450" s="7">
        <v>20162</v>
      </c>
      <c r="H450" s="66">
        <v>44825</v>
      </c>
      <c r="I450" s="97">
        <v>134</v>
      </c>
      <c r="J450" s="96">
        <v>1900</v>
      </c>
    </row>
    <row r="451" spans="1:10">
      <c r="A451" s="103" t="s">
        <v>68</v>
      </c>
      <c r="B451" s="7">
        <v>4</v>
      </c>
      <c r="C451" s="7">
        <v>7.1</v>
      </c>
      <c r="D451" s="7">
        <v>32</v>
      </c>
      <c r="E451" s="7">
        <v>195685</v>
      </c>
      <c r="F451" s="94">
        <v>355990</v>
      </c>
      <c r="G451" s="7">
        <v>20162</v>
      </c>
      <c r="H451" s="66">
        <v>44825</v>
      </c>
      <c r="I451" s="97">
        <v>145</v>
      </c>
      <c r="J451" s="96">
        <v>1900</v>
      </c>
    </row>
    <row r="452" spans="1:10">
      <c r="A452" s="103" t="s">
        <v>68</v>
      </c>
      <c r="B452" s="7">
        <v>4</v>
      </c>
      <c r="C452" s="7">
        <v>7.1</v>
      </c>
      <c r="D452" s="7">
        <v>32</v>
      </c>
      <c r="E452" s="7">
        <v>138320</v>
      </c>
      <c r="F452" s="94">
        <v>281888</v>
      </c>
      <c r="G452" s="7">
        <v>20162</v>
      </c>
      <c r="H452" s="66">
        <v>44825</v>
      </c>
      <c r="I452" s="97">
        <v>113</v>
      </c>
      <c r="J452" s="96">
        <v>1900</v>
      </c>
    </row>
    <row r="453" spans="1:10">
      <c r="A453" s="103" t="s">
        <v>68</v>
      </c>
      <c r="B453" s="7">
        <v>28</v>
      </c>
      <c r="C453" s="7">
        <v>7.1</v>
      </c>
      <c r="D453" s="7">
        <v>32</v>
      </c>
      <c r="E453" s="7">
        <v>192888</v>
      </c>
      <c r="F453" s="11">
        <v>275100</v>
      </c>
      <c r="G453" s="7">
        <v>20162</v>
      </c>
      <c r="H453" s="66">
        <v>43847</v>
      </c>
      <c r="I453" s="97">
        <v>140</v>
      </c>
      <c r="J453" s="96">
        <v>1900</v>
      </c>
    </row>
    <row r="454" spans="1:10">
      <c r="A454" s="103" t="s">
        <v>191</v>
      </c>
      <c r="B454" s="7">
        <v>69</v>
      </c>
      <c r="C454" s="7">
        <v>8.6999999999999993</v>
      </c>
      <c r="D454" s="7">
        <v>46</v>
      </c>
      <c r="E454" s="7">
        <v>125063</v>
      </c>
      <c r="F454" s="11">
        <v>155100</v>
      </c>
      <c r="G454" s="7">
        <v>20157</v>
      </c>
      <c r="H454" s="66">
        <v>44518</v>
      </c>
      <c r="I454" s="97">
        <v>116.44599627560521</v>
      </c>
      <c r="J454" s="96">
        <v>1450</v>
      </c>
    </row>
    <row r="455" spans="1:10">
      <c r="A455" s="103" t="s">
        <v>191</v>
      </c>
      <c r="B455" s="7">
        <v>69</v>
      </c>
      <c r="C455" s="7">
        <v>8.6999999999999993</v>
      </c>
      <c r="D455" s="7">
        <v>46</v>
      </c>
      <c r="E455" s="7">
        <v>121500</v>
      </c>
      <c r="F455" s="11">
        <v>155360</v>
      </c>
      <c r="G455" s="7">
        <v>20157</v>
      </c>
      <c r="H455" s="66">
        <v>44638</v>
      </c>
      <c r="I455" s="97">
        <v>113.12849162011173</v>
      </c>
      <c r="J455" s="96">
        <v>1450</v>
      </c>
    </row>
    <row r="456" spans="1:10">
      <c r="A456" s="103" t="s">
        <v>191</v>
      </c>
      <c r="B456" s="7">
        <v>69</v>
      </c>
      <c r="C456" s="7">
        <v>8.6999999999999993</v>
      </c>
      <c r="D456" s="7">
        <v>46</v>
      </c>
      <c r="E456" s="7">
        <v>127125</v>
      </c>
      <c r="F456" s="11">
        <v>138010</v>
      </c>
      <c r="G456" s="7">
        <v>20157</v>
      </c>
      <c r="H456" s="66">
        <v>44665</v>
      </c>
      <c r="I456" s="97">
        <v>118.3659217877095</v>
      </c>
      <c r="J456" s="96">
        <v>1450</v>
      </c>
    </row>
    <row r="457" spans="1:10">
      <c r="A457" s="103" t="s">
        <v>191</v>
      </c>
      <c r="B457" s="7">
        <v>89</v>
      </c>
      <c r="C457" s="7">
        <v>8.6999999999999993</v>
      </c>
      <c r="D457" s="7">
        <v>46</v>
      </c>
      <c r="E457" s="7">
        <v>106875</v>
      </c>
      <c r="F457" s="94">
        <v>140400</v>
      </c>
      <c r="G457" s="7">
        <v>20161</v>
      </c>
      <c r="H457" s="66">
        <v>44727</v>
      </c>
      <c r="I457" s="97">
        <v>100</v>
      </c>
      <c r="J457" s="96">
        <v>1450</v>
      </c>
    </row>
    <row r="458" spans="1:10">
      <c r="A458" s="103" t="s">
        <v>200</v>
      </c>
      <c r="B458" s="7">
        <v>9</v>
      </c>
      <c r="C458" s="7">
        <v>7.2</v>
      </c>
      <c r="D458" s="7">
        <v>32</v>
      </c>
      <c r="E458" s="7">
        <v>120916</v>
      </c>
      <c r="F458" s="11">
        <v>176300</v>
      </c>
      <c r="G458" s="7">
        <v>20153</v>
      </c>
      <c r="H458" s="66">
        <v>44581</v>
      </c>
      <c r="I458" s="97">
        <v>99.111475409836061</v>
      </c>
      <c r="J458" s="96">
        <v>2100</v>
      </c>
    </row>
    <row r="459" spans="1:10">
      <c r="A459" s="103" t="s">
        <v>200</v>
      </c>
      <c r="B459" s="7">
        <v>9</v>
      </c>
      <c r="C459" s="7">
        <v>7.2</v>
      </c>
      <c r="D459" s="7">
        <v>32</v>
      </c>
      <c r="E459" s="7">
        <v>158194</v>
      </c>
      <c r="F459" s="11">
        <v>201000</v>
      </c>
      <c r="G459" s="7">
        <v>20153</v>
      </c>
      <c r="H459" s="66">
        <v>44610</v>
      </c>
      <c r="I459" s="97">
        <v>129.66721311475411</v>
      </c>
      <c r="J459" s="96">
        <v>2100</v>
      </c>
    </row>
    <row r="460" spans="1:10">
      <c r="A460" s="103" t="s">
        <v>200</v>
      </c>
      <c r="B460" s="7">
        <v>9</v>
      </c>
      <c r="C460" s="7">
        <v>7.2</v>
      </c>
      <c r="D460" s="7">
        <v>32</v>
      </c>
      <c r="E460" s="7">
        <v>151962</v>
      </c>
      <c r="F460" s="11">
        <v>185000</v>
      </c>
      <c r="G460" s="7">
        <v>20153</v>
      </c>
      <c r="H460" s="66">
        <v>44638</v>
      </c>
      <c r="I460" s="97">
        <v>124.55901639344262</v>
      </c>
      <c r="J460" s="96">
        <v>2100</v>
      </c>
    </row>
    <row r="461" spans="1:10">
      <c r="A461" t="s">
        <v>585</v>
      </c>
      <c r="B461" s="7">
        <v>24</v>
      </c>
      <c r="C461" s="7">
        <v>11</v>
      </c>
      <c r="D461" s="7">
        <v>46</v>
      </c>
      <c r="E461" s="7">
        <v>95138</v>
      </c>
      <c r="F461" s="11">
        <v>130121</v>
      </c>
      <c r="G461" s="7">
        <v>20152</v>
      </c>
      <c r="H461" s="66">
        <v>44152</v>
      </c>
      <c r="I461" s="97">
        <v>90</v>
      </c>
      <c r="J461" s="96">
        <v>1450</v>
      </c>
    </row>
    <row r="462" spans="1:10">
      <c r="A462" t="s">
        <v>585</v>
      </c>
      <c r="B462" s="7">
        <v>14</v>
      </c>
      <c r="C462" s="7">
        <v>11</v>
      </c>
      <c r="D462" s="7">
        <v>46</v>
      </c>
      <c r="E462" s="33">
        <v>98456</v>
      </c>
      <c r="F462" s="94">
        <v>115000</v>
      </c>
      <c r="G462" s="7">
        <v>20152</v>
      </c>
      <c r="H462" s="66">
        <v>44126</v>
      </c>
      <c r="I462" s="97">
        <v>94</v>
      </c>
      <c r="J462" s="96">
        <v>1450</v>
      </c>
    </row>
    <row r="463" spans="1:10">
      <c r="A463" t="s">
        <v>585</v>
      </c>
      <c r="B463" s="7">
        <v>26</v>
      </c>
      <c r="C463" s="7">
        <v>11</v>
      </c>
      <c r="D463" s="7">
        <v>46</v>
      </c>
      <c r="E463" s="33">
        <v>94031</v>
      </c>
      <c r="F463" s="94">
        <v>125100</v>
      </c>
      <c r="G463" s="7">
        <v>20152</v>
      </c>
      <c r="H463" s="66">
        <v>44126</v>
      </c>
      <c r="I463" s="97">
        <v>90</v>
      </c>
      <c r="J463" s="96">
        <v>1450</v>
      </c>
    </row>
    <row r="464" spans="1:10">
      <c r="A464" s="103" t="s">
        <v>543</v>
      </c>
      <c r="B464" s="7">
        <v>6</v>
      </c>
      <c r="C464" s="7">
        <v>3.2</v>
      </c>
      <c r="D464" s="7">
        <v>18</v>
      </c>
      <c r="E464" s="7">
        <v>150365</v>
      </c>
      <c r="F464" s="94">
        <v>251000</v>
      </c>
      <c r="G464" s="7">
        <v>20144</v>
      </c>
      <c r="H464" s="66">
        <v>44756</v>
      </c>
      <c r="I464" s="98">
        <v>41</v>
      </c>
      <c r="J464" s="96">
        <v>2600</v>
      </c>
    </row>
    <row r="465" spans="1:10">
      <c r="A465" s="103" t="s">
        <v>546</v>
      </c>
      <c r="B465" s="7">
        <v>7</v>
      </c>
      <c r="C465" s="7">
        <v>7</v>
      </c>
      <c r="D465" s="7">
        <v>29</v>
      </c>
      <c r="E465" s="7">
        <v>167755</v>
      </c>
      <c r="F465" s="94">
        <v>326784</v>
      </c>
      <c r="G465" s="7">
        <v>20162</v>
      </c>
      <c r="H465" s="66">
        <v>44756</v>
      </c>
      <c r="I465" s="98">
        <v>70</v>
      </c>
      <c r="J465" s="96">
        <v>2600</v>
      </c>
    </row>
    <row r="466" spans="1:10">
      <c r="A466" s="103" t="s">
        <v>26</v>
      </c>
      <c r="B466" s="7">
        <v>10</v>
      </c>
      <c r="C466" s="7">
        <v>8.6999999999999993</v>
      </c>
      <c r="D466" s="7">
        <v>34</v>
      </c>
      <c r="E466" s="7">
        <v>120375</v>
      </c>
      <c r="F466" s="11">
        <v>165000</v>
      </c>
      <c r="G466" s="7">
        <v>20157</v>
      </c>
      <c r="H466" s="66">
        <v>44217</v>
      </c>
      <c r="I466" s="97">
        <v>112.08100558659218</v>
      </c>
      <c r="J466" s="96">
        <v>1450</v>
      </c>
    </row>
    <row r="467" spans="1:10">
      <c r="A467" s="103" t="s">
        <v>26</v>
      </c>
      <c r="B467" s="7">
        <v>10</v>
      </c>
      <c r="C467" s="7">
        <v>8.6999999999999993</v>
      </c>
      <c r="D467" s="7">
        <v>34</v>
      </c>
      <c r="E467" s="7">
        <v>140288</v>
      </c>
      <c r="F467" s="11">
        <v>173100</v>
      </c>
      <c r="G467" s="7">
        <v>20157</v>
      </c>
      <c r="H467" s="66">
        <v>44364</v>
      </c>
      <c r="I467" s="97">
        <v>130.6219739292365</v>
      </c>
      <c r="J467" s="96">
        <v>1450</v>
      </c>
    </row>
    <row r="468" spans="1:10">
      <c r="A468" s="103" t="s">
        <v>26</v>
      </c>
      <c r="B468" s="7">
        <v>10</v>
      </c>
      <c r="C468" s="7">
        <v>8.6999999999999993</v>
      </c>
      <c r="D468" s="7">
        <v>34</v>
      </c>
      <c r="E468" s="7">
        <v>127238</v>
      </c>
      <c r="F468" s="11">
        <v>181111</v>
      </c>
      <c r="G468" s="7">
        <v>20157</v>
      </c>
      <c r="H468" s="66">
        <v>44392</v>
      </c>
      <c r="I468" s="97">
        <v>118.47113594040968</v>
      </c>
      <c r="J468" s="96">
        <v>1450</v>
      </c>
    </row>
    <row r="469" spans="1:10">
      <c r="A469" s="103" t="s">
        <v>26</v>
      </c>
      <c r="B469" s="7">
        <v>10</v>
      </c>
      <c r="C469" s="7">
        <v>8.6999999999999993</v>
      </c>
      <c r="D469" s="7">
        <v>34</v>
      </c>
      <c r="E469" s="7">
        <v>115275</v>
      </c>
      <c r="F469" s="11">
        <v>166700</v>
      </c>
      <c r="G469" s="7">
        <v>20157</v>
      </c>
      <c r="H469" s="66">
        <v>44392</v>
      </c>
      <c r="I469" s="97">
        <v>107.33240223463687</v>
      </c>
      <c r="J469" s="96">
        <v>1450</v>
      </c>
    </row>
    <row r="470" spans="1:10">
      <c r="A470" s="103" t="s">
        <v>26</v>
      </c>
      <c r="B470" s="7">
        <v>10</v>
      </c>
      <c r="C470" s="7">
        <v>8.6999999999999993</v>
      </c>
      <c r="D470" s="7">
        <v>34</v>
      </c>
      <c r="E470" s="7">
        <v>138113</v>
      </c>
      <c r="F470" s="11">
        <v>162000</v>
      </c>
      <c r="G470" s="7">
        <v>20157</v>
      </c>
      <c r="H470" s="66">
        <v>44462</v>
      </c>
      <c r="I470" s="97">
        <v>128.59683426443203</v>
      </c>
      <c r="J470" s="96">
        <v>1450</v>
      </c>
    </row>
    <row r="471" spans="1:10">
      <c r="A471" s="103" t="s">
        <v>26</v>
      </c>
      <c r="B471" s="7">
        <v>10</v>
      </c>
      <c r="C471" s="7">
        <v>8.6999999999999993</v>
      </c>
      <c r="D471" s="7">
        <v>34</v>
      </c>
      <c r="E471" s="7">
        <v>127238</v>
      </c>
      <c r="F471" s="11">
        <v>143300</v>
      </c>
      <c r="G471" s="7">
        <v>20157</v>
      </c>
      <c r="H471" s="66">
        <v>44462</v>
      </c>
      <c r="I471" s="97">
        <v>118.47113594040968</v>
      </c>
      <c r="J471" s="96">
        <v>1450</v>
      </c>
    </row>
    <row r="472" spans="1:10">
      <c r="A472" s="103" t="s">
        <v>26</v>
      </c>
      <c r="B472" s="7">
        <v>10</v>
      </c>
      <c r="C472" s="7">
        <v>8.6999999999999993</v>
      </c>
      <c r="D472" s="7">
        <v>34</v>
      </c>
      <c r="E472" s="7">
        <v>126041</v>
      </c>
      <c r="F472" s="11">
        <v>171111</v>
      </c>
      <c r="G472" s="7">
        <v>20157</v>
      </c>
      <c r="H472" s="66">
        <v>44581</v>
      </c>
      <c r="I472" s="97">
        <v>117.35661080074487</v>
      </c>
      <c r="J472" s="96">
        <v>1450</v>
      </c>
    </row>
    <row r="473" spans="1:10">
      <c r="A473" s="103" t="s">
        <v>26</v>
      </c>
      <c r="B473" s="7">
        <v>10</v>
      </c>
      <c r="C473" s="7">
        <v>8.6999999999999993</v>
      </c>
      <c r="D473" s="7">
        <v>34</v>
      </c>
      <c r="E473" s="7">
        <v>153720</v>
      </c>
      <c r="F473" s="94">
        <v>200800</v>
      </c>
      <c r="G473" s="7">
        <v>20157</v>
      </c>
      <c r="H473" s="66">
        <v>44854</v>
      </c>
      <c r="I473" s="97">
        <v>145</v>
      </c>
      <c r="J473" s="96">
        <v>1450</v>
      </c>
    </row>
    <row r="474" spans="1:10">
      <c r="A474" s="103" t="s">
        <v>13</v>
      </c>
      <c r="B474" s="7">
        <v>205</v>
      </c>
      <c r="C474" s="7">
        <v>4.9000000000000004</v>
      </c>
      <c r="D474" s="7">
        <v>31</v>
      </c>
      <c r="E474" s="7">
        <v>69000</v>
      </c>
      <c r="F474" s="11">
        <v>125400</v>
      </c>
      <c r="G474" s="7">
        <v>20147</v>
      </c>
      <c r="H474" s="66">
        <v>44217</v>
      </c>
      <c r="I474" s="97">
        <v>56.557377049180324</v>
      </c>
      <c r="J474" s="96">
        <v>2100</v>
      </c>
    </row>
    <row r="475" spans="1:10">
      <c r="A475" s="103" t="s">
        <v>13</v>
      </c>
      <c r="B475" s="7">
        <v>209</v>
      </c>
      <c r="C475" s="7">
        <v>4.9000000000000004</v>
      </c>
      <c r="D475" s="7">
        <v>31</v>
      </c>
      <c r="E475" s="7">
        <v>64000</v>
      </c>
      <c r="F475" s="11">
        <v>115150</v>
      </c>
      <c r="G475" s="7">
        <v>20147</v>
      </c>
      <c r="H475" s="66">
        <v>44217</v>
      </c>
      <c r="I475" s="97">
        <v>52.459016393442624</v>
      </c>
      <c r="J475" s="96">
        <v>2100</v>
      </c>
    </row>
    <row r="476" spans="1:10">
      <c r="A476" s="103" t="s">
        <v>13</v>
      </c>
      <c r="B476" s="7">
        <v>209</v>
      </c>
      <c r="C476" s="7">
        <v>4.9000000000000004</v>
      </c>
      <c r="D476" s="7">
        <v>31</v>
      </c>
      <c r="E476" s="7">
        <v>65000</v>
      </c>
      <c r="F476" s="11">
        <v>137100</v>
      </c>
      <c r="G476" s="7">
        <v>20147</v>
      </c>
      <c r="H476" s="66">
        <v>44273</v>
      </c>
      <c r="I476" s="97">
        <v>53.278688524590166</v>
      </c>
      <c r="J476" s="96">
        <v>2100</v>
      </c>
    </row>
    <row r="477" spans="1:10">
      <c r="A477" s="103" t="s">
        <v>13</v>
      </c>
      <c r="B477" s="7">
        <v>209</v>
      </c>
      <c r="C477" s="7">
        <v>4.9000000000000004</v>
      </c>
      <c r="D477" s="7">
        <v>31</v>
      </c>
      <c r="E477" s="7">
        <v>57000</v>
      </c>
      <c r="F477" s="11">
        <v>107000</v>
      </c>
      <c r="G477" s="7">
        <v>20147</v>
      </c>
      <c r="H477" s="66">
        <v>44301</v>
      </c>
      <c r="I477" s="97">
        <v>46.721311475409834</v>
      </c>
      <c r="J477" s="96">
        <v>2100</v>
      </c>
    </row>
    <row r="478" spans="1:10">
      <c r="A478" s="103" t="s">
        <v>13</v>
      </c>
      <c r="B478" s="7">
        <v>209</v>
      </c>
      <c r="C478" s="7">
        <v>4.9000000000000004</v>
      </c>
      <c r="D478" s="7">
        <v>31</v>
      </c>
      <c r="E478" s="7">
        <v>64000</v>
      </c>
      <c r="F478" s="11">
        <v>131400</v>
      </c>
      <c r="G478" s="7">
        <v>20147</v>
      </c>
      <c r="H478" s="66">
        <v>44301</v>
      </c>
      <c r="I478" s="97">
        <v>52.459016393442624</v>
      </c>
      <c r="J478" s="96">
        <v>2100</v>
      </c>
    </row>
    <row r="479" spans="1:10">
      <c r="A479" s="103" t="s">
        <v>13</v>
      </c>
      <c r="B479" s="7">
        <v>209</v>
      </c>
      <c r="C479" s="7">
        <v>4.9000000000000004</v>
      </c>
      <c r="D479" s="7">
        <v>31</v>
      </c>
      <c r="E479" s="7">
        <v>64000</v>
      </c>
      <c r="F479" s="11">
        <v>136000</v>
      </c>
      <c r="G479" s="7">
        <v>20147</v>
      </c>
      <c r="H479" s="66">
        <v>44336</v>
      </c>
      <c r="I479" s="97">
        <v>52.459016393442624</v>
      </c>
      <c r="J479" s="96">
        <v>2100</v>
      </c>
    </row>
    <row r="480" spans="1:10">
      <c r="A480" s="103" t="s">
        <v>13</v>
      </c>
      <c r="B480" s="7">
        <v>209</v>
      </c>
      <c r="C480" s="7">
        <v>4.9000000000000004</v>
      </c>
      <c r="D480" s="7">
        <v>31</v>
      </c>
      <c r="E480" s="7">
        <v>65000</v>
      </c>
      <c r="F480" s="11">
        <v>125200</v>
      </c>
      <c r="G480" s="7">
        <v>20147</v>
      </c>
      <c r="H480" s="66">
        <v>44392</v>
      </c>
      <c r="I480" s="97">
        <v>53.278688524590166</v>
      </c>
      <c r="J480" s="96">
        <v>2100</v>
      </c>
    </row>
    <row r="481" spans="1:10">
      <c r="A481" s="103" t="s">
        <v>13</v>
      </c>
      <c r="B481" s="7">
        <v>209</v>
      </c>
      <c r="C481" s="7">
        <v>4.9000000000000004</v>
      </c>
      <c r="D481" s="7">
        <v>31</v>
      </c>
      <c r="E481" s="7">
        <v>65000</v>
      </c>
      <c r="F481" s="11">
        <v>135000</v>
      </c>
      <c r="G481" s="7">
        <v>20147</v>
      </c>
      <c r="H481" s="66">
        <v>44518</v>
      </c>
      <c r="I481" s="97">
        <v>53.278688524590166</v>
      </c>
      <c r="J481" s="96">
        <v>2100</v>
      </c>
    </row>
    <row r="482" spans="1:10">
      <c r="A482" s="103" t="s">
        <v>13</v>
      </c>
      <c r="B482" s="7">
        <v>209</v>
      </c>
      <c r="C482" s="7">
        <v>4.9000000000000004</v>
      </c>
      <c r="D482" s="7">
        <v>31</v>
      </c>
      <c r="E482" s="7">
        <v>82360</v>
      </c>
      <c r="F482" s="11">
        <v>152550</v>
      </c>
      <c r="G482" s="7">
        <v>20147</v>
      </c>
      <c r="H482" s="66">
        <v>44638</v>
      </c>
      <c r="I482" s="97">
        <v>67.508196721311478</v>
      </c>
      <c r="J482" s="96">
        <v>2100</v>
      </c>
    </row>
    <row r="483" spans="1:10">
      <c r="A483" s="103" t="s">
        <v>13</v>
      </c>
      <c r="B483" s="7">
        <v>209</v>
      </c>
      <c r="C483" s="7">
        <v>4.9000000000000004</v>
      </c>
      <c r="D483" s="7">
        <v>31</v>
      </c>
      <c r="E483" s="7">
        <v>96280</v>
      </c>
      <c r="F483" s="11">
        <v>197300</v>
      </c>
      <c r="G483" s="7">
        <v>20147</v>
      </c>
      <c r="H483" s="66">
        <v>44665</v>
      </c>
      <c r="I483" s="97">
        <v>78.918032786885249</v>
      </c>
      <c r="J483" s="96">
        <v>2100</v>
      </c>
    </row>
    <row r="484" spans="1:10">
      <c r="A484" s="103" t="s">
        <v>13</v>
      </c>
      <c r="B484" s="7">
        <v>209</v>
      </c>
      <c r="C484" s="7">
        <v>4.9000000000000004</v>
      </c>
      <c r="D484" s="7">
        <v>31</v>
      </c>
      <c r="E484" s="7">
        <v>71920</v>
      </c>
      <c r="F484" s="11">
        <v>136760</v>
      </c>
      <c r="G484" s="7">
        <v>20147</v>
      </c>
      <c r="H484" s="66">
        <v>44665</v>
      </c>
      <c r="I484" s="97">
        <v>58.950819672131146</v>
      </c>
      <c r="J484" s="96">
        <v>2100</v>
      </c>
    </row>
    <row r="485" spans="1:10">
      <c r="A485" s="103" t="s">
        <v>13</v>
      </c>
      <c r="B485" s="7">
        <v>209</v>
      </c>
      <c r="C485" s="7">
        <v>4.9000000000000004</v>
      </c>
      <c r="D485" s="7">
        <v>31</v>
      </c>
      <c r="E485" s="7">
        <v>62640</v>
      </c>
      <c r="F485" s="11">
        <v>132500</v>
      </c>
      <c r="G485" s="7">
        <v>20147</v>
      </c>
      <c r="H485" s="66">
        <v>44700</v>
      </c>
      <c r="I485" s="97">
        <v>54</v>
      </c>
      <c r="J485" s="96">
        <v>2100</v>
      </c>
    </row>
    <row r="486" spans="1:10">
      <c r="A486" s="103" t="s">
        <v>13</v>
      </c>
      <c r="B486" s="7">
        <v>209</v>
      </c>
      <c r="C486" s="7">
        <v>4.9000000000000004</v>
      </c>
      <c r="D486" s="7">
        <v>31</v>
      </c>
      <c r="E486" s="7">
        <v>93960</v>
      </c>
      <c r="F486" s="11">
        <v>153500</v>
      </c>
      <c r="G486" s="7">
        <v>20147</v>
      </c>
      <c r="H486" s="66">
        <v>44700</v>
      </c>
      <c r="I486" s="97">
        <v>81</v>
      </c>
      <c r="J486" s="96">
        <v>2100</v>
      </c>
    </row>
    <row r="487" spans="1:10">
      <c r="A487" s="103" t="s">
        <v>13</v>
      </c>
      <c r="B487" s="7">
        <v>205</v>
      </c>
      <c r="C487" s="7">
        <v>4.9000000000000004</v>
      </c>
      <c r="D487" s="7">
        <v>31</v>
      </c>
      <c r="E487" s="7">
        <v>73080</v>
      </c>
      <c r="F487" s="94">
        <v>142250</v>
      </c>
      <c r="G487" s="7">
        <v>20147</v>
      </c>
      <c r="H487" s="66">
        <v>44825</v>
      </c>
      <c r="I487" s="97">
        <v>59</v>
      </c>
      <c r="J487" s="96">
        <v>2100</v>
      </c>
    </row>
    <row r="488" spans="1:10">
      <c r="A488" s="103" t="s">
        <v>13</v>
      </c>
      <c r="B488" s="7">
        <v>205</v>
      </c>
      <c r="C488" s="7">
        <v>4.9000000000000004</v>
      </c>
      <c r="D488" s="7">
        <v>31</v>
      </c>
      <c r="E488" s="7">
        <v>89320</v>
      </c>
      <c r="F488" s="94">
        <v>188000</v>
      </c>
      <c r="G488" s="7">
        <v>20147</v>
      </c>
      <c r="H488" s="66">
        <v>44854</v>
      </c>
      <c r="I488" s="97">
        <v>75</v>
      </c>
      <c r="J488" s="96">
        <v>2100</v>
      </c>
    </row>
    <row r="489" spans="1:10">
      <c r="A489" s="103" t="s">
        <v>13</v>
      </c>
      <c r="B489" s="7">
        <v>209</v>
      </c>
      <c r="C489" s="7">
        <v>4.9000000000000004</v>
      </c>
      <c r="D489" s="7">
        <v>31</v>
      </c>
      <c r="E489" s="7">
        <v>74240</v>
      </c>
      <c r="F489" s="94">
        <v>125550</v>
      </c>
      <c r="G489" s="7">
        <v>20147</v>
      </c>
      <c r="H489" s="66">
        <v>44854</v>
      </c>
      <c r="I489" s="97">
        <v>60</v>
      </c>
      <c r="J489" s="96">
        <v>2100</v>
      </c>
    </row>
    <row r="490" spans="1:10">
      <c r="A490" t="s">
        <v>13</v>
      </c>
      <c r="B490" s="7">
        <v>205</v>
      </c>
      <c r="C490" s="7">
        <v>4.9000000000000004</v>
      </c>
      <c r="D490" s="7">
        <v>31</v>
      </c>
      <c r="E490" s="7">
        <v>77000</v>
      </c>
      <c r="F490" s="11">
        <v>171120</v>
      </c>
      <c r="G490" s="7">
        <v>20147</v>
      </c>
      <c r="H490" s="66">
        <v>44152</v>
      </c>
      <c r="I490" s="97">
        <v>64</v>
      </c>
      <c r="J490" s="96">
        <v>2100</v>
      </c>
    </row>
    <row r="491" spans="1:10">
      <c r="A491" t="s">
        <v>13</v>
      </c>
      <c r="B491" s="7">
        <v>203</v>
      </c>
      <c r="C491" s="7">
        <v>4.9000000000000004</v>
      </c>
      <c r="D491" s="7">
        <v>31</v>
      </c>
      <c r="E491" s="33">
        <v>68000</v>
      </c>
      <c r="F491" s="94">
        <v>131100</v>
      </c>
      <c r="G491" s="7">
        <v>20147</v>
      </c>
      <c r="H491" s="66">
        <v>44126</v>
      </c>
      <c r="I491" s="97">
        <v>55</v>
      </c>
      <c r="J491" s="96">
        <v>2100</v>
      </c>
    </row>
    <row r="492" spans="1:10">
      <c r="A492" s="103" t="s">
        <v>524</v>
      </c>
      <c r="B492" s="7">
        <v>56</v>
      </c>
      <c r="C492" s="7">
        <v>7.5</v>
      </c>
      <c r="D492" s="7">
        <v>26</v>
      </c>
      <c r="E492" s="7">
        <v>131750</v>
      </c>
      <c r="F492" s="94">
        <v>258000</v>
      </c>
      <c r="G492" s="7">
        <v>20152</v>
      </c>
      <c r="H492" s="66">
        <v>44727</v>
      </c>
      <c r="I492" s="97">
        <v>100</v>
      </c>
      <c r="J492" s="96">
        <v>2100</v>
      </c>
    </row>
    <row r="493" spans="1:10">
      <c r="A493" s="103" t="s">
        <v>524</v>
      </c>
      <c r="B493" s="7">
        <v>56</v>
      </c>
      <c r="C493" s="7">
        <v>7.5</v>
      </c>
      <c r="D493" s="7">
        <v>26</v>
      </c>
      <c r="E493" s="7">
        <v>166550</v>
      </c>
      <c r="F493" s="94">
        <v>213024</v>
      </c>
      <c r="G493" s="7">
        <v>20152</v>
      </c>
      <c r="H493" s="66">
        <v>44825</v>
      </c>
      <c r="I493" s="97">
        <v>120</v>
      </c>
      <c r="J493" s="96">
        <v>2100</v>
      </c>
    </row>
    <row r="494" spans="1:10">
      <c r="A494" s="103" t="s">
        <v>524</v>
      </c>
      <c r="B494" s="7">
        <v>40</v>
      </c>
      <c r="C494" s="7">
        <v>7.5</v>
      </c>
      <c r="D494" s="7">
        <v>26</v>
      </c>
      <c r="E494" s="7">
        <v>192133</v>
      </c>
      <c r="F494" s="94">
        <v>300000</v>
      </c>
      <c r="G494" s="7">
        <v>20152</v>
      </c>
      <c r="H494" s="66">
        <v>44941</v>
      </c>
      <c r="I494" s="97">
        <v>139</v>
      </c>
      <c r="J494" s="96">
        <v>2100</v>
      </c>
    </row>
    <row r="495" spans="1:10">
      <c r="A495" s="103" t="s">
        <v>553</v>
      </c>
      <c r="B495" s="7">
        <v>22</v>
      </c>
      <c r="C495" s="7">
        <v>7.5</v>
      </c>
      <c r="D495" s="7">
        <v>26</v>
      </c>
      <c r="E495" s="7">
        <v>169958</v>
      </c>
      <c r="F495" s="94">
        <v>299888</v>
      </c>
      <c r="G495" s="7">
        <v>20152</v>
      </c>
      <c r="H495" s="66">
        <v>44854</v>
      </c>
      <c r="I495" s="97">
        <v>123</v>
      </c>
      <c r="J495" s="96">
        <v>2100</v>
      </c>
    </row>
    <row r="496" spans="1:10">
      <c r="A496" s="103" t="s">
        <v>63</v>
      </c>
      <c r="B496" s="7">
        <v>111</v>
      </c>
      <c r="C496" s="7">
        <v>5.3</v>
      </c>
      <c r="D496" s="7">
        <v>26</v>
      </c>
      <c r="E496" s="7">
        <v>69600</v>
      </c>
      <c r="F496" s="11">
        <v>107000</v>
      </c>
      <c r="G496" s="7">
        <v>20155</v>
      </c>
      <c r="H496" s="66">
        <v>44364</v>
      </c>
      <c r="I496" s="97">
        <v>57.049180327868854</v>
      </c>
      <c r="J496" s="96">
        <v>2100</v>
      </c>
    </row>
    <row r="497" spans="1:10">
      <c r="A497" s="103" t="s">
        <v>63</v>
      </c>
      <c r="B497" s="7">
        <v>111</v>
      </c>
      <c r="C497" s="7">
        <v>5.3</v>
      </c>
      <c r="D497" s="7">
        <v>26</v>
      </c>
      <c r="E497" s="7">
        <v>66000</v>
      </c>
      <c r="F497" s="11">
        <v>110000</v>
      </c>
      <c r="G497" s="7">
        <v>20155</v>
      </c>
      <c r="H497" s="66">
        <v>44518</v>
      </c>
      <c r="I497" s="97">
        <v>54.098360655737707</v>
      </c>
      <c r="J497" s="96">
        <v>2100</v>
      </c>
    </row>
    <row r="498" spans="1:10">
      <c r="A498" s="103" t="s">
        <v>63</v>
      </c>
      <c r="B498" s="7">
        <v>111</v>
      </c>
      <c r="C498" s="7">
        <v>5.3</v>
      </c>
      <c r="D498" s="7">
        <v>26</v>
      </c>
      <c r="E498" s="7">
        <v>90280</v>
      </c>
      <c r="F498" s="11">
        <v>183000</v>
      </c>
      <c r="G498" s="7">
        <v>20155</v>
      </c>
      <c r="H498" s="66">
        <v>44665</v>
      </c>
      <c r="I498" s="97">
        <v>74</v>
      </c>
      <c r="J498" s="96">
        <v>2100</v>
      </c>
    </row>
    <row r="499" spans="1:10">
      <c r="A499" s="103" t="s">
        <v>63</v>
      </c>
      <c r="B499" s="7">
        <v>111</v>
      </c>
      <c r="C499" s="7">
        <v>5.3</v>
      </c>
      <c r="D499" s="7">
        <v>26</v>
      </c>
      <c r="E499" s="7">
        <v>86620</v>
      </c>
      <c r="F499" s="94">
        <v>187000</v>
      </c>
      <c r="G499" s="7">
        <v>20155</v>
      </c>
      <c r="H499" s="66">
        <v>44756</v>
      </c>
      <c r="I499" s="98">
        <v>72</v>
      </c>
      <c r="J499" s="96">
        <v>2100</v>
      </c>
    </row>
    <row r="500" spans="1:10">
      <c r="A500" t="s">
        <v>63</v>
      </c>
      <c r="B500" s="7">
        <v>119</v>
      </c>
      <c r="C500" s="7">
        <v>5.3</v>
      </c>
      <c r="D500" s="7">
        <v>26</v>
      </c>
      <c r="E500" s="33">
        <v>62540</v>
      </c>
      <c r="F500" s="94">
        <v>103550</v>
      </c>
      <c r="G500" s="7">
        <v>20155</v>
      </c>
      <c r="H500" s="66">
        <v>44098</v>
      </c>
      <c r="I500" s="97">
        <v>52</v>
      </c>
      <c r="J500" s="96">
        <v>2100</v>
      </c>
    </row>
    <row r="501" spans="1:10">
      <c r="A501" s="103" t="s">
        <v>189</v>
      </c>
      <c r="B501" s="7">
        <v>6</v>
      </c>
      <c r="C501" s="7">
        <v>9</v>
      </c>
      <c r="D501" s="7">
        <v>35</v>
      </c>
      <c r="E501" s="7">
        <v>146794</v>
      </c>
      <c r="F501" s="11">
        <v>209800</v>
      </c>
      <c r="G501" s="7">
        <v>20153</v>
      </c>
      <c r="H501" s="66">
        <v>44217</v>
      </c>
      <c r="I501" s="97">
        <v>120.32295081967213</v>
      </c>
      <c r="J501" s="96">
        <v>1800</v>
      </c>
    </row>
    <row r="502" spans="1:10">
      <c r="A502" s="103" t="s">
        <v>189</v>
      </c>
      <c r="B502" s="7">
        <v>22</v>
      </c>
      <c r="C502" s="7">
        <v>7.2</v>
      </c>
      <c r="D502" s="7">
        <v>40</v>
      </c>
      <c r="E502" s="7">
        <v>125628</v>
      </c>
      <c r="F502" s="11">
        <v>230800</v>
      </c>
      <c r="G502" s="7">
        <v>20153</v>
      </c>
      <c r="H502" s="66">
        <v>44490</v>
      </c>
      <c r="I502" s="97">
        <v>102.97377049180328</v>
      </c>
      <c r="J502" s="96">
        <v>2100</v>
      </c>
    </row>
    <row r="503" spans="1:10">
      <c r="A503" s="103" t="s">
        <v>189</v>
      </c>
      <c r="B503" s="7">
        <v>22</v>
      </c>
      <c r="C503" s="7">
        <v>7.2</v>
      </c>
      <c r="D503" s="7">
        <v>40</v>
      </c>
      <c r="E503" s="7">
        <v>117914</v>
      </c>
      <c r="F503" s="11">
        <v>185000</v>
      </c>
      <c r="G503" s="7">
        <v>20153</v>
      </c>
      <c r="H503" s="66">
        <v>44581</v>
      </c>
      <c r="I503" s="97">
        <v>96.650819672131149</v>
      </c>
      <c r="J503" s="96">
        <v>2100</v>
      </c>
    </row>
    <row r="504" spans="1:10">
      <c r="A504" s="103" t="s">
        <v>189</v>
      </c>
      <c r="B504" s="7">
        <v>22</v>
      </c>
      <c r="C504" s="7">
        <v>7.2</v>
      </c>
      <c r="D504" s="7">
        <v>40</v>
      </c>
      <c r="E504" s="7">
        <v>155382</v>
      </c>
      <c r="F504" s="11">
        <v>180000</v>
      </c>
      <c r="G504" s="7">
        <v>20153</v>
      </c>
      <c r="H504" s="66">
        <v>44581</v>
      </c>
      <c r="I504" s="97">
        <v>127.36229508196722</v>
      </c>
      <c r="J504" s="96">
        <v>2100</v>
      </c>
    </row>
    <row r="505" spans="1:10">
      <c r="A505" s="103" t="s">
        <v>189</v>
      </c>
      <c r="B505" s="7">
        <v>22</v>
      </c>
      <c r="C505" s="7">
        <v>7.2</v>
      </c>
      <c r="D505" s="7">
        <v>40</v>
      </c>
      <c r="E505" s="7">
        <v>154318</v>
      </c>
      <c r="F505" s="11">
        <v>197911</v>
      </c>
      <c r="G505" s="7">
        <v>20153</v>
      </c>
      <c r="H505" s="66">
        <v>44610</v>
      </c>
      <c r="I505" s="97">
        <v>126.49016393442623</v>
      </c>
      <c r="J505" s="96">
        <v>2100</v>
      </c>
    </row>
    <row r="506" spans="1:10">
      <c r="A506" s="103" t="s">
        <v>189</v>
      </c>
      <c r="B506" s="7">
        <v>22</v>
      </c>
      <c r="C506" s="7">
        <v>7.2</v>
      </c>
      <c r="D506" s="7">
        <v>40</v>
      </c>
      <c r="E506" s="7">
        <v>131936</v>
      </c>
      <c r="F506" s="11">
        <v>154000</v>
      </c>
      <c r="G506" s="7">
        <v>20153</v>
      </c>
      <c r="H506" s="66">
        <v>44610</v>
      </c>
      <c r="I506" s="97">
        <v>108.14426229508197</v>
      </c>
      <c r="J506" s="96">
        <v>2100</v>
      </c>
    </row>
    <row r="507" spans="1:10">
      <c r="A507" s="103" t="s">
        <v>189</v>
      </c>
      <c r="B507" s="7">
        <v>22</v>
      </c>
      <c r="C507" s="7">
        <v>7.2</v>
      </c>
      <c r="D507" s="7">
        <v>40</v>
      </c>
      <c r="E507" s="7">
        <v>175864</v>
      </c>
      <c r="F507" s="11">
        <v>235000</v>
      </c>
      <c r="G507" s="7">
        <v>20153</v>
      </c>
      <c r="H507" s="66">
        <v>44638</v>
      </c>
      <c r="I507" s="97">
        <v>144.15081967213115</v>
      </c>
      <c r="J507" s="96">
        <v>2100</v>
      </c>
    </row>
    <row r="508" spans="1:10">
      <c r="A508" s="103" t="s">
        <v>189</v>
      </c>
      <c r="B508" s="7">
        <v>22</v>
      </c>
      <c r="C508" s="7">
        <v>7.2</v>
      </c>
      <c r="D508" s="7">
        <v>40</v>
      </c>
      <c r="E508" s="7">
        <v>127566</v>
      </c>
      <c r="F508" s="94">
        <v>203100</v>
      </c>
      <c r="G508" s="7">
        <v>20153</v>
      </c>
      <c r="H508" s="66">
        <v>44700</v>
      </c>
      <c r="I508" s="97">
        <v>102</v>
      </c>
      <c r="J508" s="96">
        <v>2100</v>
      </c>
    </row>
    <row r="509" spans="1:10">
      <c r="A509" s="103" t="s">
        <v>189</v>
      </c>
      <c r="B509" s="7">
        <v>22</v>
      </c>
      <c r="C509" s="7">
        <v>7.2</v>
      </c>
      <c r="D509" s="7">
        <v>40</v>
      </c>
      <c r="E509" s="7">
        <v>131936</v>
      </c>
      <c r="F509" s="94">
        <v>175000</v>
      </c>
      <c r="G509" s="7">
        <v>20153</v>
      </c>
      <c r="H509" s="66">
        <v>44700</v>
      </c>
      <c r="I509" s="97">
        <v>112</v>
      </c>
      <c r="J509" s="96">
        <v>2100</v>
      </c>
    </row>
    <row r="510" spans="1:10">
      <c r="A510" s="103" t="s">
        <v>352</v>
      </c>
      <c r="B510" s="7">
        <v>7</v>
      </c>
      <c r="C510" s="7">
        <v>4.7</v>
      </c>
      <c r="D510" s="7">
        <v>25</v>
      </c>
      <c r="E510" s="7">
        <v>89700</v>
      </c>
      <c r="F510" s="11">
        <v>182889</v>
      </c>
      <c r="G510" s="7">
        <v>20141</v>
      </c>
      <c r="H510" s="66">
        <v>44700</v>
      </c>
      <c r="I510" s="97">
        <v>69</v>
      </c>
      <c r="J510" s="96">
        <v>1800</v>
      </c>
    </row>
    <row r="511" spans="1:10">
      <c r="A511" s="103" t="s">
        <v>352</v>
      </c>
      <c r="B511" s="7">
        <v>7</v>
      </c>
      <c r="C511" s="7">
        <v>4.7</v>
      </c>
      <c r="D511" s="7">
        <v>25</v>
      </c>
      <c r="E511" s="7">
        <v>91000</v>
      </c>
      <c r="F511" s="11">
        <v>171889</v>
      </c>
      <c r="G511" s="7">
        <v>20141</v>
      </c>
      <c r="H511" s="66">
        <v>44700</v>
      </c>
      <c r="I511" s="97">
        <v>70</v>
      </c>
      <c r="J511" s="96">
        <v>1800</v>
      </c>
    </row>
    <row r="512" spans="1:10">
      <c r="A512" t="s">
        <v>352</v>
      </c>
      <c r="B512" s="7">
        <v>24</v>
      </c>
      <c r="C512" s="7">
        <v>4.7</v>
      </c>
      <c r="D512" s="7">
        <v>25</v>
      </c>
      <c r="E512" s="33">
        <v>124440</v>
      </c>
      <c r="F512" s="94">
        <v>232500</v>
      </c>
      <c r="G512" s="7">
        <v>20141</v>
      </c>
      <c r="H512" s="66">
        <v>44098</v>
      </c>
      <c r="I512" s="97">
        <v>100</v>
      </c>
      <c r="J512" s="96">
        <v>1800</v>
      </c>
    </row>
    <row r="513" spans="1:10">
      <c r="A513" t="s">
        <v>604</v>
      </c>
      <c r="B513" s="7">
        <v>26</v>
      </c>
      <c r="C513" s="7">
        <v>3.3</v>
      </c>
      <c r="D513" s="7">
        <v>29</v>
      </c>
      <c r="E513" s="33">
        <v>107892</v>
      </c>
      <c r="F513" s="94">
        <v>251075</v>
      </c>
      <c r="G513" s="7">
        <v>20133</v>
      </c>
      <c r="H513" s="66">
        <v>44126</v>
      </c>
      <c r="I513" s="97">
        <v>70</v>
      </c>
      <c r="J513" s="96">
        <v>3600</v>
      </c>
    </row>
    <row r="514" spans="1:10">
      <c r="A514" s="103" t="s">
        <v>532</v>
      </c>
      <c r="B514" s="7">
        <v>24</v>
      </c>
      <c r="C514" s="7">
        <v>7.4</v>
      </c>
      <c r="D514" s="7">
        <v>34</v>
      </c>
      <c r="E514" s="7">
        <v>128800</v>
      </c>
      <c r="F514" s="94">
        <v>232880</v>
      </c>
      <c r="G514" s="7">
        <v>20142</v>
      </c>
      <c r="H514" s="66">
        <v>44880</v>
      </c>
      <c r="I514" s="97">
        <v>115</v>
      </c>
      <c r="J514" s="96">
        <v>2500</v>
      </c>
    </row>
    <row r="515" spans="1:10">
      <c r="A515" s="103" t="s">
        <v>532</v>
      </c>
      <c r="B515" s="7">
        <v>38</v>
      </c>
      <c r="C515" s="7">
        <v>7.4</v>
      </c>
      <c r="D515" s="7">
        <v>34</v>
      </c>
      <c r="E515" s="7">
        <v>105180</v>
      </c>
      <c r="F515" s="94">
        <v>185000</v>
      </c>
      <c r="G515" s="7">
        <v>20142</v>
      </c>
      <c r="H515" s="66">
        <v>44941</v>
      </c>
      <c r="I515" s="97">
        <v>89</v>
      </c>
      <c r="J515" s="96">
        <v>2500</v>
      </c>
    </row>
    <row r="516" spans="1:10">
      <c r="A516" s="103" t="s">
        <v>56</v>
      </c>
      <c r="B516" s="7">
        <v>93</v>
      </c>
      <c r="C516" s="7">
        <v>8</v>
      </c>
      <c r="D516" s="7">
        <v>33</v>
      </c>
      <c r="E516" s="7">
        <v>96075</v>
      </c>
      <c r="F516" s="11">
        <v>142560</v>
      </c>
      <c r="G516" s="7">
        <v>20161</v>
      </c>
      <c r="H516" s="66">
        <v>44245</v>
      </c>
      <c r="I516" s="97">
        <v>85.4</v>
      </c>
      <c r="J516" s="96">
        <v>1700</v>
      </c>
    </row>
    <row r="517" spans="1:10">
      <c r="A517" s="103" t="s">
        <v>56</v>
      </c>
      <c r="B517" s="7">
        <v>115</v>
      </c>
      <c r="C517" s="7">
        <v>8</v>
      </c>
      <c r="D517" s="7">
        <v>33</v>
      </c>
      <c r="E517" s="7">
        <v>77775</v>
      </c>
      <c r="F517" s="11">
        <v>125000</v>
      </c>
      <c r="G517" s="7">
        <v>20161</v>
      </c>
      <c r="H517" s="66">
        <v>44273</v>
      </c>
      <c r="I517" s="97">
        <v>69.13333333333334</v>
      </c>
      <c r="J517" s="96">
        <v>1700</v>
      </c>
    </row>
    <row r="518" spans="1:10">
      <c r="A518" s="103" t="s">
        <v>56</v>
      </c>
      <c r="B518" s="7">
        <v>115</v>
      </c>
      <c r="C518" s="7">
        <v>8</v>
      </c>
      <c r="D518" s="7">
        <v>33</v>
      </c>
      <c r="E518" s="7">
        <v>101794</v>
      </c>
      <c r="F518" s="11">
        <v>155100</v>
      </c>
      <c r="G518" s="7">
        <v>20161</v>
      </c>
      <c r="H518" s="66">
        <v>44273</v>
      </c>
      <c r="I518" s="97">
        <v>90.483555555555554</v>
      </c>
      <c r="J518" s="96">
        <v>1700</v>
      </c>
    </row>
    <row r="519" spans="1:10">
      <c r="A519" s="103" t="s">
        <v>56</v>
      </c>
      <c r="B519" s="7">
        <v>111</v>
      </c>
      <c r="C519" s="7">
        <v>8</v>
      </c>
      <c r="D519" s="7">
        <v>39</v>
      </c>
      <c r="E519" s="7">
        <v>99506</v>
      </c>
      <c r="F519" s="11">
        <v>147000</v>
      </c>
      <c r="G519" s="7">
        <v>20161</v>
      </c>
      <c r="H519" s="66">
        <v>44301</v>
      </c>
      <c r="I519" s="97">
        <v>88.449777777777783</v>
      </c>
      <c r="J519" s="96">
        <v>1700</v>
      </c>
    </row>
    <row r="520" spans="1:10">
      <c r="A520" s="103" t="s">
        <v>56</v>
      </c>
      <c r="B520" s="7">
        <v>111</v>
      </c>
      <c r="C520" s="7">
        <v>8</v>
      </c>
      <c r="D520" s="7">
        <v>39</v>
      </c>
      <c r="E520" s="7">
        <v>98363</v>
      </c>
      <c r="F520" s="11">
        <v>153999</v>
      </c>
      <c r="G520" s="7">
        <v>20161</v>
      </c>
      <c r="H520" s="66">
        <v>44301</v>
      </c>
      <c r="I520" s="97">
        <v>87.433777777777777</v>
      </c>
      <c r="J520" s="96">
        <v>1700</v>
      </c>
    </row>
    <row r="521" spans="1:10">
      <c r="A521" s="103" t="s">
        <v>56</v>
      </c>
      <c r="B521" s="7">
        <v>111</v>
      </c>
      <c r="C521" s="7">
        <v>8</v>
      </c>
      <c r="D521" s="7">
        <v>39</v>
      </c>
      <c r="E521" s="7">
        <v>99506</v>
      </c>
      <c r="F521" s="11">
        <v>155100</v>
      </c>
      <c r="G521" s="7">
        <v>20161</v>
      </c>
      <c r="H521" s="66">
        <v>44336</v>
      </c>
      <c r="I521" s="97">
        <v>88.449777777777783</v>
      </c>
      <c r="J521" s="96">
        <v>1700</v>
      </c>
    </row>
    <row r="522" spans="1:10">
      <c r="A522" s="103" t="s">
        <v>56</v>
      </c>
      <c r="B522" s="7">
        <v>111</v>
      </c>
      <c r="C522" s="7">
        <v>8</v>
      </c>
      <c r="D522" s="7">
        <v>39</v>
      </c>
      <c r="E522" s="7">
        <v>99506</v>
      </c>
      <c r="F522" s="11">
        <v>161110</v>
      </c>
      <c r="G522" s="7">
        <v>20161</v>
      </c>
      <c r="H522" s="66">
        <v>44336</v>
      </c>
      <c r="I522" s="97">
        <v>88.449777777777783</v>
      </c>
      <c r="J522" s="96">
        <v>1700</v>
      </c>
    </row>
    <row r="523" spans="1:10">
      <c r="A523" s="103" t="s">
        <v>56</v>
      </c>
      <c r="B523" s="7">
        <v>111</v>
      </c>
      <c r="C523" s="7">
        <v>8</v>
      </c>
      <c r="D523" s="7">
        <v>39</v>
      </c>
      <c r="E523" s="7">
        <v>77625</v>
      </c>
      <c r="F523" s="11">
        <v>125100</v>
      </c>
      <c r="G523" s="7">
        <v>20161</v>
      </c>
      <c r="H523" s="66">
        <v>44364</v>
      </c>
      <c r="I523" s="97">
        <v>69</v>
      </c>
      <c r="J523" s="96">
        <v>1700</v>
      </c>
    </row>
    <row r="524" spans="1:10">
      <c r="A524" s="103" t="s">
        <v>56</v>
      </c>
      <c r="B524" s="7">
        <v>111</v>
      </c>
      <c r="C524" s="7">
        <v>8</v>
      </c>
      <c r="D524" s="7">
        <v>39</v>
      </c>
      <c r="E524" s="7">
        <v>81664</v>
      </c>
      <c r="F524" s="11">
        <v>160666</v>
      </c>
      <c r="G524" s="7">
        <v>20161</v>
      </c>
      <c r="H524" s="66">
        <v>44392</v>
      </c>
      <c r="I524" s="97">
        <v>72.590222222222224</v>
      </c>
      <c r="J524" s="96">
        <v>1700</v>
      </c>
    </row>
    <row r="525" spans="1:10">
      <c r="A525" s="103" t="s">
        <v>56</v>
      </c>
      <c r="B525" s="7">
        <v>111</v>
      </c>
      <c r="C525" s="7">
        <v>8</v>
      </c>
      <c r="D525" s="7">
        <v>39</v>
      </c>
      <c r="E525" s="7">
        <v>74973</v>
      </c>
      <c r="F525" s="11">
        <v>130075</v>
      </c>
      <c r="G525" s="7">
        <v>20161</v>
      </c>
      <c r="H525" s="66">
        <v>44581</v>
      </c>
      <c r="I525" s="97">
        <v>66.64266666666667</v>
      </c>
      <c r="J525" s="96">
        <v>1700</v>
      </c>
    </row>
    <row r="526" spans="1:10">
      <c r="A526" s="103" t="s">
        <v>56</v>
      </c>
      <c r="B526" s="7">
        <v>111</v>
      </c>
      <c r="C526" s="7">
        <v>8</v>
      </c>
      <c r="D526" s="7">
        <v>39</v>
      </c>
      <c r="E526" s="7">
        <v>114750</v>
      </c>
      <c r="F526" s="94">
        <v>190000</v>
      </c>
      <c r="G526" s="7">
        <v>20161</v>
      </c>
      <c r="H526" s="66">
        <v>44700</v>
      </c>
      <c r="I526" s="97">
        <v>102</v>
      </c>
      <c r="J526" s="96">
        <v>1700</v>
      </c>
    </row>
    <row r="527" spans="1:10">
      <c r="A527" s="103" t="s">
        <v>56</v>
      </c>
      <c r="B527" s="7">
        <v>111</v>
      </c>
      <c r="C527" s="7">
        <v>8</v>
      </c>
      <c r="D527" s="7">
        <v>39</v>
      </c>
      <c r="E527" s="7">
        <v>34875</v>
      </c>
      <c r="F527" s="94">
        <v>65800</v>
      </c>
      <c r="G527" s="7">
        <v>20161</v>
      </c>
      <c r="H527" s="66">
        <v>44700</v>
      </c>
      <c r="I527" s="97">
        <v>31</v>
      </c>
      <c r="J527" s="96">
        <v>1700</v>
      </c>
    </row>
    <row r="528" spans="1:10">
      <c r="A528" s="103" t="s">
        <v>56</v>
      </c>
      <c r="B528" s="7">
        <v>93</v>
      </c>
      <c r="C528" s="7">
        <v>8</v>
      </c>
      <c r="D528" s="7">
        <v>39</v>
      </c>
      <c r="E528" s="7">
        <v>104400</v>
      </c>
      <c r="F528" s="94">
        <v>160000</v>
      </c>
      <c r="G528" s="7">
        <v>20161</v>
      </c>
      <c r="H528" s="66">
        <v>44825</v>
      </c>
      <c r="I528" s="97">
        <v>95</v>
      </c>
      <c r="J528" s="96">
        <v>1700</v>
      </c>
    </row>
    <row r="529" spans="1:10">
      <c r="A529" s="103" t="s">
        <v>56</v>
      </c>
      <c r="B529" s="7">
        <v>91</v>
      </c>
      <c r="C529" s="7">
        <v>8</v>
      </c>
      <c r="D529" s="7">
        <v>39</v>
      </c>
      <c r="E529" s="7">
        <v>103200</v>
      </c>
      <c r="F529" s="94">
        <v>172650</v>
      </c>
      <c r="G529" s="7">
        <v>20161</v>
      </c>
      <c r="H529" s="66">
        <v>44825</v>
      </c>
      <c r="I529" s="97">
        <v>95</v>
      </c>
      <c r="J529" s="96">
        <v>1700</v>
      </c>
    </row>
    <row r="530" spans="1:10">
      <c r="A530" s="103" t="s">
        <v>56</v>
      </c>
      <c r="B530" s="7">
        <v>91</v>
      </c>
      <c r="C530" s="7">
        <v>8</v>
      </c>
      <c r="D530" s="7">
        <v>39</v>
      </c>
      <c r="E530" s="7">
        <v>81600</v>
      </c>
      <c r="F530" s="94">
        <v>150000</v>
      </c>
      <c r="G530" s="7">
        <v>20161</v>
      </c>
      <c r="H530" s="66">
        <v>44825</v>
      </c>
      <c r="I530" s="97">
        <v>73</v>
      </c>
      <c r="J530" s="96">
        <v>1700</v>
      </c>
    </row>
    <row r="531" spans="1:10">
      <c r="A531" s="103" t="s">
        <v>56</v>
      </c>
      <c r="B531" s="7">
        <v>113</v>
      </c>
      <c r="C531" s="7">
        <v>8</v>
      </c>
      <c r="D531" s="7">
        <v>39</v>
      </c>
      <c r="E531" s="7">
        <v>107880</v>
      </c>
      <c r="F531" s="94">
        <v>166000</v>
      </c>
      <c r="G531" s="7">
        <v>20161</v>
      </c>
      <c r="H531" s="66">
        <v>44854</v>
      </c>
      <c r="I531" s="97">
        <v>95</v>
      </c>
      <c r="J531" s="96">
        <v>1700</v>
      </c>
    </row>
    <row r="532" spans="1:10">
      <c r="A532" s="103" t="s">
        <v>56</v>
      </c>
      <c r="B532" s="7">
        <v>107</v>
      </c>
      <c r="C532" s="7">
        <v>8</v>
      </c>
      <c r="D532" s="7">
        <v>39</v>
      </c>
      <c r="E532" s="7">
        <v>102920</v>
      </c>
      <c r="F532" s="94">
        <v>176998</v>
      </c>
      <c r="G532" s="7">
        <v>20161</v>
      </c>
      <c r="H532" s="66">
        <v>44854</v>
      </c>
      <c r="I532" s="97">
        <v>90</v>
      </c>
      <c r="J532" s="96">
        <v>1700</v>
      </c>
    </row>
    <row r="533" spans="1:10">
      <c r="A533" s="103" t="s">
        <v>56</v>
      </c>
      <c r="B533" s="7">
        <v>109</v>
      </c>
      <c r="C533" s="7">
        <v>8</v>
      </c>
      <c r="D533" s="7">
        <v>33</v>
      </c>
      <c r="E533" s="7">
        <v>107880</v>
      </c>
      <c r="F533" s="94">
        <v>166000</v>
      </c>
      <c r="G533" s="7">
        <v>20161</v>
      </c>
      <c r="H533" s="66">
        <v>44880</v>
      </c>
      <c r="I533" s="97">
        <v>87</v>
      </c>
      <c r="J533" s="96">
        <v>1700</v>
      </c>
    </row>
    <row r="534" spans="1:10">
      <c r="A534" s="103" t="s">
        <v>56</v>
      </c>
      <c r="B534" s="7">
        <v>115</v>
      </c>
      <c r="C534" s="7">
        <v>8</v>
      </c>
      <c r="D534" s="7">
        <v>33</v>
      </c>
      <c r="E534" s="7">
        <v>107880</v>
      </c>
      <c r="F534" s="94">
        <v>185200</v>
      </c>
      <c r="G534" s="7">
        <v>20161</v>
      </c>
      <c r="H534" s="66">
        <v>44880</v>
      </c>
      <c r="I534" s="97">
        <v>87</v>
      </c>
      <c r="J534" s="96">
        <v>1700</v>
      </c>
    </row>
    <row r="535" spans="1:10">
      <c r="A535" t="s">
        <v>56</v>
      </c>
      <c r="B535" s="7">
        <v>117</v>
      </c>
      <c r="C535" s="7">
        <v>8</v>
      </c>
      <c r="D535" s="7">
        <v>33</v>
      </c>
      <c r="E535" s="33">
        <v>101794</v>
      </c>
      <c r="F535" s="94">
        <v>132750</v>
      </c>
      <c r="G535" s="7">
        <v>20161</v>
      </c>
      <c r="H535" s="66">
        <v>44098</v>
      </c>
      <c r="I535" s="97">
        <v>90</v>
      </c>
      <c r="J535" s="96">
        <v>1700</v>
      </c>
    </row>
    <row r="536" spans="1:10">
      <c r="A536" s="103" t="s">
        <v>69</v>
      </c>
      <c r="B536" s="7">
        <v>5</v>
      </c>
      <c r="C536" s="7">
        <v>8</v>
      </c>
      <c r="D536" s="7">
        <v>28</v>
      </c>
      <c r="E536" s="7">
        <v>107120</v>
      </c>
      <c r="F536" s="11">
        <v>225000</v>
      </c>
      <c r="G536" s="7">
        <v>20153</v>
      </c>
      <c r="H536" s="66">
        <v>44364</v>
      </c>
      <c r="I536" s="97">
        <v>87.803278688524586</v>
      </c>
      <c r="J536" s="96">
        <v>3600</v>
      </c>
    </row>
    <row r="537" spans="1:10">
      <c r="A537" s="103" t="s">
        <v>61</v>
      </c>
      <c r="B537" s="7">
        <v>5</v>
      </c>
      <c r="C537" s="7">
        <v>10</v>
      </c>
      <c r="D537" s="7">
        <v>26</v>
      </c>
      <c r="E537" s="7">
        <v>100100</v>
      </c>
      <c r="F537" s="11">
        <v>168000</v>
      </c>
      <c r="G537" s="7">
        <v>20151</v>
      </c>
      <c r="H537" s="66">
        <v>44336</v>
      </c>
      <c r="I537" s="97">
        <v>76.295731707317074</v>
      </c>
      <c r="J537" s="96">
        <v>3600</v>
      </c>
    </row>
    <row r="538" spans="1:10">
      <c r="A538" s="103" t="s">
        <v>204</v>
      </c>
      <c r="B538" s="7">
        <v>6</v>
      </c>
      <c r="C538" s="7">
        <v>6.1</v>
      </c>
      <c r="D538" s="7">
        <v>23</v>
      </c>
      <c r="E538" s="7">
        <v>81920</v>
      </c>
      <c r="F538" s="11">
        <v>131500</v>
      </c>
      <c r="G538" s="7">
        <v>20132</v>
      </c>
      <c r="H538" s="66">
        <v>44638</v>
      </c>
      <c r="I538" s="97">
        <v>75.294117647058826</v>
      </c>
      <c r="J538" s="96">
        <v>1900</v>
      </c>
    </row>
    <row r="539" spans="1:10">
      <c r="A539" s="103" t="s">
        <v>204</v>
      </c>
      <c r="B539" s="7">
        <v>6</v>
      </c>
      <c r="C539" s="7">
        <v>6.1</v>
      </c>
      <c r="D539" s="7">
        <v>23</v>
      </c>
      <c r="E539" s="7">
        <v>76800</v>
      </c>
      <c r="F539" s="11">
        <v>105595</v>
      </c>
      <c r="G539" s="7">
        <v>20132</v>
      </c>
      <c r="H539" s="66">
        <v>44665</v>
      </c>
      <c r="I539" s="97">
        <v>70.588235294117652</v>
      </c>
      <c r="J539" s="96">
        <v>1900</v>
      </c>
    </row>
    <row r="540" spans="1:10">
      <c r="A540" s="103" t="s">
        <v>213</v>
      </c>
      <c r="B540" s="7">
        <v>30</v>
      </c>
      <c r="C540" s="7">
        <v>3.4</v>
      </c>
      <c r="D540" s="7">
        <v>26</v>
      </c>
      <c r="E540" s="7">
        <v>185398</v>
      </c>
      <c r="F540" s="11">
        <v>415000</v>
      </c>
      <c r="G540" s="7">
        <v>20133</v>
      </c>
      <c r="H540" s="66">
        <v>44665</v>
      </c>
      <c r="I540" s="97">
        <v>124.17816476892163</v>
      </c>
      <c r="J540" s="96">
        <v>3600</v>
      </c>
    </row>
    <row r="541" spans="1:10">
      <c r="A541" t="s">
        <v>605</v>
      </c>
      <c r="B541" s="7">
        <v>23</v>
      </c>
      <c r="C541" s="7">
        <v>3.4</v>
      </c>
      <c r="D541" s="7">
        <v>26</v>
      </c>
      <c r="E541" s="33">
        <v>150516</v>
      </c>
      <c r="F541" s="94">
        <v>339075</v>
      </c>
      <c r="G541" s="7">
        <v>20133</v>
      </c>
      <c r="H541" s="66">
        <v>44126</v>
      </c>
      <c r="I541" s="97">
        <v>105</v>
      </c>
      <c r="J541" s="96">
        <v>3600</v>
      </c>
    </row>
    <row r="542" spans="1:10">
      <c r="A542" s="103" t="s">
        <v>511</v>
      </c>
      <c r="B542" s="7">
        <v>3</v>
      </c>
      <c r="C542" s="7">
        <v>6</v>
      </c>
      <c r="D542" s="7">
        <v>23</v>
      </c>
      <c r="E542" s="7">
        <v>106600</v>
      </c>
      <c r="F542" s="94">
        <v>133000</v>
      </c>
      <c r="G542" s="7">
        <v>20139</v>
      </c>
      <c r="H542" s="66">
        <v>44727</v>
      </c>
      <c r="I542" s="97">
        <v>82</v>
      </c>
      <c r="J542" s="96">
        <v>3500</v>
      </c>
    </row>
    <row r="543" spans="1:10">
      <c r="A543" s="103" t="s">
        <v>544</v>
      </c>
      <c r="B543" s="7">
        <v>42</v>
      </c>
      <c r="C543" s="7">
        <v>8.1</v>
      </c>
      <c r="D543" s="7">
        <v>24</v>
      </c>
      <c r="E543" s="7">
        <v>137340</v>
      </c>
      <c r="F543" s="94">
        <v>238888</v>
      </c>
      <c r="G543" s="7">
        <v>20151</v>
      </c>
      <c r="H543" s="66">
        <v>44756</v>
      </c>
      <c r="I543" s="98">
        <v>100</v>
      </c>
      <c r="J543" s="96">
        <v>1800</v>
      </c>
    </row>
    <row r="544" spans="1:10">
      <c r="A544" s="103" t="s">
        <v>544</v>
      </c>
      <c r="B544" s="7">
        <v>38</v>
      </c>
      <c r="C544" s="7">
        <v>8.1</v>
      </c>
      <c r="D544" s="7">
        <v>24</v>
      </c>
      <c r="E544" s="7">
        <v>85680</v>
      </c>
      <c r="F544" s="94">
        <v>141000</v>
      </c>
      <c r="G544" s="7">
        <v>20151</v>
      </c>
      <c r="H544" s="66">
        <v>44825</v>
      </c>
      <c r="I544" s="97">
        <v>67</v>
      </c>
      <c r="J544" s="96">
        <v>1800</v>
      </c>
    </row>
    <row r="545" spans="1:10">
      <c r="A545" s="103" t="s">
        <v>544</v>
      </c>
      <c r="B545" s="7">
        <v>38</v>
      </c>
      <c r="C545" s="7">
        <v>8.1</v>
      </c>
      <c r="D545" s="7">
        <v>24</v>
      </c>
      <c r="E545" s="7">
        <v>84420</v>
      </c>
      <c r="F545" s="94">
        <v>158800</v>
      </c>
      <c r="G545" s="7">
        <v>20151</v>
      </c>
      <c r="H545" s="66">
        <v>44825</v>
      </c>
      <c r="I545" s="97">
        <v>67</v>
      </c>
      <c r="J545" s="96">
        <v>1800</v>
      </c>
    </row>
    <row r="546" spans="1:10">
      <c r="A546" s="103" t="s">
        <v>199</v>
      </c>
      <c r="B546" s="7">
        <v>3</v>
      </c>
      <c r="C546" s="7">
        <v>8.9</v>
      </c>
      <c r="D546" s="7">
        <v>19</v>
      </c>
      <c r="E546" s="7">
        <v>99000</v>
      </c>
      <c r="F546" s="11">
        <v>241357</v>
      </c>
      <c r="G546" s="7">
        <v>20151</v>
      </c>
      <c r="H546" s="66">
        <v>44581</v>
      </c>
      <c r="I546" s="97">
        <v>75.457317073170728</v>
      </c>
      <c r="J546" s="96">
        <v>3100</v>
      </c>
    </row>
    <row r="547" spans="1:10">
      <c r="A547" s="103" t="s">
        <v>17</v>
      </c>
      <c r="B547" s="7">
        <v>4</v>
      </c>
      <c r="C547" s="7">
        <v>5.8</v>
      </c>
      <c r="D547" s="7">
        <v>27</v>
      </c>
      <c r="E547" s="7">
        <v>66990</v>
      </c>
      <c r="F547" s="11">
        <v>115000</v>
      </c>
      <c r="G547" s="7">
        <v>20132</v>
      </c>
      <c r="H547" s="66">
        <v>44217</v>
      </c>
      <c r="I547" s="97">
        <v>54.909836065573771</v>
      </c>
      <c r="J547" s="96">
        <v>1900</v>
      </c>
    </row>
    <row r="548" spans="1:10">
      <c r="A548" s="103" t="s">
        <v>17</v>
      </c>
      <c r="B548" s="7">
        <v>4</v>
      </c>
      <c r="C548" s="7">
        <v>5.8</v>
      </c>
      <c r="D548" s="7">
        <v>27</v>
      </c>
      <c r="E548" s="7">
        <v>84245</v>
      </c>
      <c r="F548" s="11">
        <v>143700</v>
      </c>
      <c r="G548" s="7">
        <v>20132</v>
      </c>
      <c r="H548" s="66">
        <v>44217</v>
      </c>
      <c r="I548" s="97">
        <v>65.81640625</v>
      </c>
      <c r="J548" s="96">
        <v>1900</v>
      </c>
    </row>
    <row r="549" spans="1:10">
      <c r="A549" s="103" t="s">
        <v>17</v>
      </c>
      <c r="B549" s="7">
        <v>4</v>
      </c>
      <c r="C549" s="7">
        <v>5.8</v>
      </c>
      <c r="D549" s="7">
        <v>27</v>
      </c>
      <c r="E549" s="7">
        <v>106240</v>
      </c>
      <c r="F549" s="11">
        <v>183500</v>
      </c>
      <c r="G549" s="7">
        <v>20132</v>
      </c>
      <c r="H549" s="66">
        <v>44638</v>
      </c>
      <c r="I549" s="97">
        <v>97.647058823529406</v>
      </c>
      <c r="J549" s="96">
        <v>1900</v>
      </c>
    </row>
    <row r="550" spans="1:10">
      <c r="A550" s="103" t="s">
        <v>17</v>
      </c>
      <c r="B550" s="7">
        <v>4</v>
      </c>
      <c r="C550" s="7">
        <v>5.8</v>
      </c>
      <c r="D550" s="7">
        <v>27</v>
      </c>
      <c r="E550" s="7">
        <v>106240</v>
      </c>
      <c r="F550" s="11">
        <v>170200</v>
      </c>
      <c r="G550" s="7">
        <v>20132</v>
      </c>
      <c r="H550" s="66">
        <v>44638</v>
      </c>
      <c r="I550" s="97">
        <v>97.647058823529406</v>
      </c>
      <c r="J550" s="96">
        <v>1900</v>
      </c>
    </row>
    <row r="551" spans="1:10">
      <c r="A551" s="103" t="s">
        <v>17</v>
      </c>
      <c r="B551" s="7">
        <v>4</v>
      </c>
      <c r="C551" s="7">
        <v>5.8</v>
      </c>
      <c r="D551" s="7">
        <v>27</v>
      </c>
      <c r="E551" s="7">
        <v>75520</v>
      </c>
      <c r="F551" s="11">
        <v>116000</v>
      </c>
      <c r="G551" s="7">
        <v>20132</v>
      </c>
      <c r="H551" s="66">
        <v>44638</v>
      </c>
      <c r="I551" s="97">
        <v>69.411764705882348</v>
      </c>
      <c r="J551" s="96">
        <v>1900</v>
      </c>
    </row>
    <row r="552" spans="1:10">
      <c r="A552" s="103" t="s">
        <v>17</v>
      </c>
      <c r="B552" s="7">
        <v>4</v>
      </c>
      <c r="C552" s="7">
        <v>5.8</v>
      </c>
      <c r="D552" s="7">
        <v>27</v>
      </c>
      <c r="E552" s="7">
        <v>81920</v>
      </c>
      <c r="F552" s="11">
        <v>117900</v>
      </c>
      <c r="G552" s="7">
        <v>20132</v>
      </c>
      <c r="H552" s="66">
        <v>44638</v>
      </c>
      <c r="I552" s="97">
        <v>75.294117647058826</v>
      </c>
      <c r="J552" s="96">
        <v>1900</v>
      </c>
    </row>
    <row r="553" spans="1:10">
      <c r="A553" s="103" t="s">
        <v>17</v>
      </c>
      <c r="B553" s="7">
        <v>4</v>
      </c>
      <c r="C553" s="7">
        <v>5.8</v>
      </c>
      <c r="D553" s="7">
        <v>27</v>
      </c>
      <c r="E553" s="7">
        <v>85760</v>
      </c>
      <c r="F553" s="11">
        <v>160000</v>
      </c>
      <c r="G553" s="7">
        <v>20132</v>
      </c>
      <c r="H553" s="66">
        <v>44665</v>
      </c>
      <c r="I553" s="97">
        <v>78.896044158233664</v>
      </c>
      <c r="J553" s="96">
        <v>1900</v>
      </c>
    </row>
    <row r="554" spans="1:10">
      <c r="A554" s="103" t="s">
        <v>17</v>
      </c>
      <c r="B554" s="7">
        <v>4</v>
      </c>
      <c r="C554" s="7">
        <v>5.8</v>
      </c>
      <c r="D554" s="7">
        <v>27</v>
      </c>
      <c r="E554" s="7">
        <v>87040</v>
      </c>
      <c r="F554" s="11">
        <v>161000</v>
      </c>
      <c r="G554" s="7">
        <v>20132</v>
      </c>
      <c r="H554" s="66">
        <v>44700</v>
      </c>
      <c r="I554" s="97">
        <v>68</v>
      </c>
      <c r="J554" s="96">
        <v>1900</v>
      </c>
    </row>
    <row r="555" spans="1:10">
      <c r="A555" s="103" t="s">
        <v>17</v>
      </c>
      <c r="B555" s="7">
        <v>4</v>
      </c>
      <c r="C555" s="7">
        <v>5.8</v>
      </c>
      <c r="D555" s="7">
        <v>27</v>
      </c>
      <c r="E555" s="7">
        <v>81920</v>
      </c>
      <c r="F555" s="11">
        <v>136780</v>
      </c>
      <c r="G555" s="7">
        <v>20132</v>
      </c>
      <c r="H555" s="66">
        <v>44700</v>
      </c>
      <c r="I555" s="97">
        <v>64</v>
      </c>
      <c r="J555" s="96">
        <v>1900</v>
      </c>
    </row>
    <row r="556" spans="1:10">
      <c r="A556" s="103" t="s">
        <v>17</v>
      </c>
      <c r="B556" s="7">
        <v>4</v>
      </c>
      <c r="C556" s="7">
        <v>5.8</v>
      </c>
      <c r="D556" s="7">
        <v>27</v>
      </c>
      <c r="E556" s="7">
        <v>83200</v>
      </c>
      <c r="F556" s="11">
        <v>106500</v>
      </c>
      <c r="G556" s="7">
        <v>20132</v>
      </c>
      <c r="H556" s="66">
        <v>44700</v>
      </c>
      <c r="I556" s="97">
        <v>65</v>
      </c>
      <c r="J556" s="96">
        <v>1900</v>
      </c>
    </row>
    <row r="557" spans="1:10">
      <c r="A557" t="s">
        <v>17</v>
      </c>
      <c r="B557" s="7">
        <v>4</v>
      </c>
      <c r="C557" s="7">
        <v>5.8</v>
      </c>
      <c r="D557" s="7">
        <v>27</v>
      </c>
      <c r="E557" s="7">
        <v>84245</v>
      </c>
      <c r="F557" s="11">
        <v>135000</v>
      </c>
      <c r="G557" s="7">
        <v>20132</v>
      </c>
      <c r="H557" s="66">
        <v>44152</v>
      </c>
      <c r="I557" s="97">
        <v>66</v>
      </c>
      <c r="J557" s="96">
        <v>1900</v>
      </c>
    </row>
    <row r="558" spans="1:10">
      <c r="A558" t="s">
        <v>17</v>
      </c>
      <c r="B558" s="7">
        <v>4</v>
      </c>
      <c r="C558" s="7">
        <v>5.8</v>
      </c>
      <c r="D558" s="7">
        <v>27</v>
      </c>
      <c r="E558" s="33">
        <v>83230</v>
      </c>
      <c r="F558" s="94">
        <v>180000</v>
      </c>
      <c r="G558" s="7">
        <v>20132</v>
      </c>
      <c r="H558" s="66">
        <v>44126</v>
      </c>
      <c r="I558" s="97">
        <v>65</v>
      </c>
      <c r="J558" s="96">
        <v>1900</v>
      </c>
    </row>
    <row r="559" spans="1:10">
      <c r="A559" t="s">
        <v>17</v>
      </c>
      <c r="B559" s="7">
        <v>4</v>
      </c>
      <c r="C559" s="7">
        <v>5.8</v>
      </c>
      <c r="D559" s="7">
        <v>27</v>
      </c>
      <c r="E559" s="33">
        <v>66990</v>
      </c>
      <c r="F559" s="94">
        <v>120500</v>
      </c>
      <c r="G559" s="7">
        <v>20132</v>
      </c>
      <c r="H559" s="66">
        <v>44126</v>
      </c>
      <c r="I559" s="97">
        <v>55</v>
      </c>
      <c r="J559" s="96">
        <v>1900</v>
      </c>
    </row>
    <row r="560" spans="1:10">
      <c r="A560" t="s">
        <v>17</v>
      </c>
      <c r="B560" s="7">
        <v>4</v>
      </c>
      <c r="C560" s="7">
        <v>5.8</v>
      </c>
      <c r="D560" s="7">
        <v>27</v>
      </c>
      <c r="E560" s="33">
        <v>84245</v>
      </c>
      <c r="F560" s="94">
        <v>136410</v>
      </c>
      <c r="G560" s="7">
        <v>20132</v>
      </c>
      <c r="H560" s="66">
        <v>44126</v>
      </c>
      <c r="I560" s="97">
        <v>66</v>
      </c>
      <c r="J560" s="96">
        <v>1900</v>
      </c>
    </row>
    <row r="561" spans="1:10">
      <c r="A561" s="103" t="s">
        <v>206</v>
      </c>
      <c r="B561" s="7">
        <v>5</v>
      </c>
      <c r="C561" s="7">
        <v>8.1</v>
      </c>
      <c r="D561" s="7">
        <v>30</v>
      </c>
      <c r="E561" s="7">
        <v>73238</v>
      </c>
      <c r="F561" s="11">
        <v>106000</v>
      </c>
      <c r="G561" s="7">
        <v>20152</v>
      </c>
      <c r="H561" s="66">
        <v>44638</v>
      </c>
      <c r="I561" s="97">
        <v>67.314338235294116</v>
      </c>
      <c r="J561" s="96">
        <v>1400</v>
      </c>
    </row>
    <row r="562" spans="1:10">
      <c r="A562" s="103" t="s">
        <v>209</v>
      </c>
      <c r="B562" s="7">
        <v>36</v>
      </c>
      <c r="C562" s="7">
        <v>9.8000000000000007</v>
      </c>
      <c r="D562" s="7">
        <v>45</v>
      </c>
      <c r="E562" s="7">
        <v>71775</v>
      </c>
      <c r="F562" s="11">
        <v>115100</v>
      </c>
      <c r="G562" s="7">
        <v>20152</v>
      </c>
      <c r="H562" s="66">
        <v>44665</v>
      </c>
      <c r="I562" s="97">
        <v>65.969669117647058</v>
      </c>
      <c r="J562" s="96">
        <v>1400</v>
      </c>
    </row>
    <row r="563" spans="1:10">
      <c r="A563" t="s">
        <v>209</v>
      </c>
      <c r="B563" s="7">
        <v>50</v>
      </c>
      <c r="C563" s="7">
        <v>9.8000000000000007</v>
      </c>
      <c r="D563" s="7">
        <v>45</v>
      </c>
      <c r="E563" s="7">
        <v>70800</v>
      </c>
      <c r="F563" s="11">
        <v>94505</v>
      </c>
      <c r="G563" s="7">
        <v>20152</v>
      </c>
      <c r="H563" s="66">
        <v>44152</v>
      </c>
      <c r="I563" s="97">
        <v>66</v>
      </c>
      <c r="J563" s="96">
        <v>1400</v>
      </c>
    </row>
    <row r="564" spans="1:10">
      <c r="A564" s="103" t="s">
        <v>521</v>
      </c>
      <c r="B564" s="7">
        <v>53</v>
      </c>
      <c r="C564" s="7">
        <v>4.4000000000000004</v>
      </c>
      <c r="D564" s="7">
        <v>23</v>
      </c>
      <c r="E564" s="7">
        <v>105840</v>
      </c>
      <c r="F564" s="94">
        <v>245899</v>
      </c>
      <c r="G564" s="7">
        <v>20132</v>
      </c>
      <c r="H564" s="66">
        <v>44727</v>
      </c>
      <c r="I564" s="97">
        <v>98</v>
      </c>
      <c r="J564" s="96">
        <v>2600</v>
      </c>
    </row>
    <row r="565" spans="1:10">
      <c r="A565" s="103" t="s">
        <v>33</v>
      </c>
      <c r="B565" s="7">
        <v>10</v>
      </c>
      <c r="C565" s="7">
        <v>2.2999999999999998</v>
      </c>
      <c r="D565" s="7">
        <v>19</v>
      </c>
      <c r="E565" s="7">
        <v>72520</v>
      </c>
      <c r="F565" s="11">
        <v>192000</v>
      </c>
      <c r="G565" s="7">
        <v>20129</v>
      </c>
      <c r="H565" s="66">
        <v>44245</v>
      </c>
      <c r="I565" s="97">
        <v>58.921425911506816</v>
      </c>
      <c r="J565" s="96">
        <v>2400</v>
      </c>
    </row>
    <row r="566" spans="1:10">
      <c r="A566" s="103" t="s">
        <v>33</v>
      </c>
      <c r="B566" s="7">
        <v>2</v>
      </c>
      <c r="C566" s="7">
        <v>2.2999999999999998</v>
      </c>
      <c r="D566" s="7">
        <v>19</v>
      </c>
      <c r="E566" s="7">
        <v>103785</v>
      </c>
      <c r="F566" s="94">
        <v>288208</v>
      </c>
      <c r="G566" s="7">
        <v>20129</v>
      </c>
      <c r="H566" s="66">
        <v>44756</v>
      </c>
      <c r="I566" s="98">
        <v>84</v>
      </c>
      <c r="J566" s="96">
        <v>2400</v>
      </c>
    </row>
    <row r="567" spans="1:10">
      <c r="A567" s="103" t="s">
        <v>33</v>
      </c>
      <c r="B567" s="7">
        <v>2</v>
      </c>
      <c r="C567" s="7">
        <v>2.2999999999999998</v>
      </c>
      <c r="D567" s="7">
        <v>19</v>
      </c>
      <c r="E567" s="7">
        <v>58183</v>
      </c>
      <c r="F567" s="94">
        <v>205100</v>
      </c>
      <c r="G567" s="7">
        <v>20129</v>
      </c>
      <c r="H567" s="66">
        <v>44756</v>
      </c>
      <c r="I567" s="98">
        <v>40</v>
      </c>
      <c r="J567" s="96">
        <v>2400</v>
      </c>
    </row>
    <row r="568" spans="1:10">
      <c r="A568" s="103" t="s">
        <v>33</v>
      </c>
      <c r="B568" s="7">
        <v>2</v>
      </c>
      <c r="C568" s="7">
        <v>2.2999999999999998</v>
      </c>
      <c r="D568" s="7">
        <v>19</v>
      </c>
      <c r="E568" s="7">
        <v>59940</v>
      </c>
      <c r="F568" s="94">
        <v>180981</v>
      </c>
      <c r="G568" s="7">
        <v>20129</v>
      </c>
      <c r="H568" s="66">
        <v>44756</v>
      </c>
      <c r="I568" s="98">
        <v>40</v>
      </c>
      <c r="J568" s="96">
        <v>2400</v>
      </c>
    </row>
    <row r="569" spans="1:10">
      <c r="A569" s="103" t="s">
        <v>33</v>
      </c>
      <c r="B569" s="7">
        <v>2</v>
      </c>
      <c r="C569" s="7">
        <v>2.2999999999999998</v>
      </c>
      <c r="D569" s="7">
        <v>19</v>
      </c>
      <c r="E569" s="7">
        <v>77053</v>
      </c>
      <c r="F569" s="94">
        <v>252000</v>
      </c>
      <c r="G569" s="7">
        <v>20129</v>
      </c>
      <c r="H569" s="66">
        <v>44756</v>
      </c>
      <c r="I569" s="98">
        <v>55</v>
      </c>
      <c r="J569" s="96">
        <v>2400</v>
      </c>
    </row>
    <row r="570" spans="1:10">
      <c r="A570" s="103" t="s">
        <v>33</v>
      </c>
      <c r="B570" s="7">
        <v>2</v>
      </c>
      <c r="C570" s="7">
        <v>2.2000000000000002</v>
      </c>
      <c r="D570" s="7">
        <v>19</v>
      </c>
      <c r="E570" s="7">
        <v>69190</v>
      </c>
      <c r="F570" s="94">
        <v>252252</v>
      </c>
      <c r="G570" s="7">
        <v>20133</v>
      </c>
      <c r="H570" s="66">
        <v>44880</v>
      </c>
      <c r="I570" s="97">
        <v>44</v>
      </c>
      <c r="J570" s="96">
        <v>2400</v>
      </c>
    </row>
    <row r="571" spans="1:10">
      <c r="A571" t="s">
        <v>33</v>
      </c>
      <c r="B571" s="7">
        <v>4</v>
      </c>
      <c r="C571" s="7">
        <v>2.2000000000000002</v>
      </c>
      <c r="D571" s="7">
        <v>19</v>
      </c>
      <c r="E571" s="33">
        <v>108040</v>
      </c>
      <c r="F571" s="94">
        <v>311000</v>
      </c>
      <c r="G571" s="7">
        <v>20133</v>
      </c>
      <c r="H571" s="66">
        <v>44098</v>
      </c>
      <c r="I571" s="98">
        <v>87</v>
      </c>
      <c r="J571" s="96">
        <v>2400</v>
      </c>
    </row>
    <row r="572" spans="1:10">
      <c r="A572" t="s">
        <v>602</v>
      </c>
      <c r="B572" s="7">
        <v>4</v>
      </c>
      <c r="C572" s="7">
        <v>2.2000000000000002</v>
      </c>
      <c r="D572" s="7">
        <v>19</v>
      </c>
      <c r="E572" s="33">
        <v>51800</v>
      </c>
      <c r="F572" s="94">
        <v>160290</v>
      </c>
      <c r="G572" s="7">
        <v>20133</v>
      </c>
      <c r="H572" s="66">
        <v>44126</v>
      </c>
      <c r="I572" s="98">
        <v>40</v>
      </c>
      <c r="J572" s="96">
        <v>2400</v>
      </c>
    </row>
    <row r="573" spans="1:10">
      <c r="A573" s="103" t="s">
        <v>58</v>
      </c>
      <c r="B573" s="7">
        <v>18</v>
      </c>
      <c r="C573" s="7">
        <v>6.1</v>
      </c>
      <c r="D573" s="7">
        <v>45</v>
      </c>
      <c r="E573" s="7">
        <v>192570</v>
      </c>
      <c r="F573" s="11">
        <v>209000</v>
      </c>
      <c r="G573" s="7">
        <v>20143</v>
      </c>
      <c r="H573" s="66">
        <v>44301</v>
      </c>
      <c r="I573" s="97">
        <v>106.09917355371901</v>
      </c>
      <c r="J573" s="96">
        <v>1850</v>
      </c>
    </row>
    <row r="574" spans="1:10">
      <c r="A574" s="103" t="s">
        <v>58</v>
      </c>
      <c r="B574" s="7">
        <v>18</v>
      </c>
      <c r="C574" s="7">
        <v>6.1</v>
      </c>
      <c r="D574" s="7">
        <v>45</v>
      </c>
      <c r="E574" s="7">
        <v>155268</v>
      </c>
      <c r="F574" s="11">
        <v>180000</v>
      </c>
      <c r="G574" s="7">
        <v>20143</v>
      </c>
      <c r="H574" s="66">
        <v>44392</v>
      </c>
      <c r="I574" s="97">
        <v>85.547107438016525</v>
      </c>
      <c r="J574" s="96">
        <v>1850</v>
      </c>
    </row>
    <row r="575" spans="1:10">
      <c r="A575" s="103" t="s">
        <v>58</v>
      </c>
      <c r="B575" s="7">
        <v>18</v>
      </c>
      <c r="C575" s="7">
        <v>6.1</v>
      </c>
      <c r="D575" s="7">
        <v>45</v>
      </c>
      <c r="E575" s="7">
        <v>146718</v>
      </c>
      <c r="F575" s="11">
        <v>191100</v>
      </c>
      <c r="G575" s="7">
        <v>20143</v>
      </c>
      <c r="H575" s="66">
        <v>44392</v>
      </c>
      <c r="I575" s="97">
        <v>80.836363636363643</v>
      </c>
      <c r="J575" s="96">
        <v>1850</v>
      </c>
    </row>
    <row r="576" spans="1:10">
      <c r="A576" s="103" t="s">
        <v>58</v>
      </c>
      <c r="B576" s="7">
        <v>18</v>
      </c>
      <c r="C576" s="7">
        <v>6.1</v>
      </c>
      <c r="D576" s="7">
        <v>45</v>
      </c>
      <c r="E576" s="7">
        <v>128478</v>
      </c>
      <c r="F576" s="11">
        <v>188683</v>
      </c>
      <c r="G576" s="7">
        <v>20143</v>
      </c>
      <c r="H576" s="66">
        <v>44490</v>
      </c>
      <c r="I576" s="97">
        <v>70.78677685950413</v>
      </c>
      <c r="J576" s="96">
        <v>1850</v>
      </c>
    </row>
    <row r="577" spans="1:10">
      <c r="A577" s="103" t="s">
        <v>58</v>
      </c>
      <c r="B577" s="7">
        <v>18</v>
      </c>
      <c r="C577" s="7">
        <v>6.1</v>
      </c>
      <c r="D577" s="7">
        <v>45</v>
      </c>
      <c r="E577" s="7">
        <v>129048</v>
      </c>
      <c r="F577" s="11">
        <v>201100</v>
      </c>
      <c r="G577" s="7">
        <v>20143</v>
      </c>
      <c r="H577" s="66">
        <v>44610</v>
      </c>
      <c r="I577" s="97">
        <v>71.10082644628099</v>
      </c>
      <c r="J577" s="96">
        <v>1850</v>
      </c>
    </row>
    <row r="578" spans="1:10">
      <c r="A578" s="103" t="s">
        <v>58</v>
      </c>
      <c r="B578" s="7">
        <v>18</v>
      </c>
      <c r="C578" s="7">
        <v>6.1</v>
      </c>
      <c r="D578" s="7">
        <v>45</v>
      </c>
      <c r="E578" s="7">
        <v>152874</v>
      </c>
      <c r="F578" s="11">
        <v>202700</v>
      </c>
      <c r="G578" s="7">
        <v>20143</v>
      </c>
      <c r="H578" s="66">
        <v>44638</v>
      </c>
      <c r="I578" s="97">
        <v>84.228099173553716</v>
      </c>
      <c r="J578" s="96">
        <v>1850</v>
      </c>
    </row>
    <row r="579" spans="1:10">
      <c r="A579" s="103" t="s">
        <v>58</v>
      </c>
      <c r="B579" s="7">
        <v>18</v>
      </c>
      <c r="C579" s="7">
        <v>6.1</v>
      </c>
      <c r="D579" s="7">
        <v>45</v>
      </c>
      <c r="E579" s="7">
        <v>132126</v>
      </c>
      <c r="F579" s="11">
        <v>211000</v>
      </c>
      <c r="G579" s="7">
        <v>20143</v>
      </c>
      <c r="H579" s="66">
        <v>44638</v>
      </c>
      <c r="I579" s="97">
        <v>72.796694214876027</v>
      </c>
      <c r="J579" s="96">
        <v>1850</v>
      </c>
    </row>
    <row r="580" spans="1:10">
      <c r="A580" s="103" t="s">
        <v>58</v>
      </c>
      <c r="B580" s="7">
        <v>18</v>
      </c>
      <c r="C580" s="7">
        <v>6.1</v>
      </c>
      <c r="D580" s="7">
        <v>45</v>
      </c>
      <c r="E580" s="7">
        <v>125400</v>
      </c>
      <c r="F580" s="11">
        <v>196600</v>
      </c>
      <c r="G580" s="7">
        <v>20143</v>
      </c>
      <c r="H580" s="66">
        <v>44665</v>
      </c>
      <c r="I580" s="97">
        <v>69.090909090909093</v>
      </c>
      <c r="J580" s="96">
        <v>1850</v>
      </c>
    </row>
    <row r="581" spans="1:10">
      <c r="A581" s="103" t="s">
        <v>58</v>
      </c>
      <c r="B581" s="7">
        <v>18</v>
      </c>
      <c r="C581" s="7">
        <v>6.1</v>
      </c>
      <c r="D581" s="7">
        <v>45</v>
      </c>
      <c r="E581" s="7">
        <v>130302</v>
      </c>
      <c r="F581" s="94">
        <v>215050</v>
      </c>
      <c r="G581" s="7">
        <v>20143</v>
      </c>
      <c r="H581" s="66">
        <v>44700</v>
      </c>
      <c r="I581" s="97">
        <v>98</v>
      </c>
      <c r="J581" s="96">
        <v>1850</v>
      </c>
    </row>
    <row r="582" spans="1:10">
      <c r="A582" s="103" t="s">
        <v>58</v>
      </c>
      <c r="B582" s="7">
        <v>7</v>
      </c>
      <c r="C582" s="7">
        <v>6.1</v>
      </c>
      <c r="D582" s="7">
        <v>45</v>
      </c>
      <c r="E582" s="7">
        <v>183654</v>
      </c>
      <c r="F582" s="94">
        <v>237500</v>
      </c>
      <c r="G582" s="7">
        <v>20143</v>
      </c>
      <c r="H582" s="66">
        <v>44756</v>
      </c>
      <c r="I582" s="98">
        <v>130</v>
      </c>
      <c r="J582" s="96">
        <v>1850</v>
      </c>
    </row>
    <row r="583" spans="1:10">
      <c r="A583" s="103" t="s">
        <v>58</v>
      </c>
      <c r="B583" s="7">
        <v>8</v>
      </c>
      <c r="C583" s="7">
        <v>6.1</v>
      </c>
      <c r="D583" s="7">
        <v>45</v>
      </c>
      <c r="E583" s="7">
        <v>184224</v>
      </c>
      <c r="F583" s="94">
        <v>234568</v>
      </c>
      <c r="G583" s="7">
        <v>20143</v>
      </c>
      <c r="H583" s="66">
        <v>44825</v>
      </c>
      <c r="I583" s="97">
        <v>130</v>
      </c>
      <c r="J583" s="96">
        <v>1850</v>
      </c>
    </row>
    <row r="584" spans="1:10">
      <c r="A584" s="103" t="s">
        <v>58</v>
      </c>
      <c r="B584" s="7">
        <v>8</v>
      </c>
      <c r="C584" s="7">
        <v>6.1</v>
      </c>
      <c r="D584" s="7">
        <v>45</v>
      </c>
      <c r="E584" s="7">
        <v>192223</v>
      </c>
      <c r="F584" s="94">
        <v>262430</v>
      </c>
      <c r="G584" s="7">
        <v>20143</v>
      </c>
      <c r="H584" s="66">
        <v>44854</v>
      </c>
      <c r="I584" s="97">
        <v>106</v>
      </c>
      <c r="J584" s="96">
        <v>1850</v>
      </c>
    </row>
    <row r="585" spans="1:10">
      <c r="A585" s="103" t="s">
        <v>58</v>
      </c>
      <c r="B585" s="7">
        <v>12</v>
      </c>
      <c r="C585" s="7">
        <v>6.1</v>
      </c>
      <c r="D585" s="7">
        <v>45</v>
      </c>
      <c r="E585" s="7">
        <v>143089</v>
      </c>
      <c r="F585" s="94">
        <v>207700</v>
      </c>
      <c r="G585" s="7">
        <v>20143</v>
      </c>
      <c r="H585" s="66">
        <v>44854</v>
      </c>
      <c r="I585" s="97">
        <v>78</v>
      </c>
      <c r="J585" s="96">
        <v>1850</v>
      </c>
    </row>
    <row r="586" spans="1:10">
      <c r="A586" s="103" t="s">
        <v>58</v>
      </c>
      <c r="B586" s="7">
        <v>15</v>
      </c>
      <c r="C586" s="7">
        <v>6.1</v>
      </c>
      <c r="D586" s="7">
        <v>45</v>
      </c>
      <c r="E586" s="7">
        <v>132202</v>
      </c>
      <c r="F586" s="94">
        <v>173840</v>
      </c>
      <c r="G586" s="7">
        <v>20143</v>
      </c>
      <c r="H586" s="66">
        <v>44854</v>
      </c>
      <c r="I586" s="97">
        <v>73</v>
      </c>
      <c r="J586" s="96">
        <v>1850</v>
      </c>
    </row>
    <row r="587" spans="1:10">
      <c r="A587" s="103" t="s">
        <v>58</v>
      </c>
      <c r="B587" s="7">
        <v>3</v>
      </c>
      <c r="C587" s="7">
        <v>6.1</v>
      </c>
      <c r="D587" s="7">
        <v>45</v>
      </c>
      <c r="E587" s="7">
        <v>145464</v>
      </c>
      <c r="F587" s="94">
        <v>222600</v>
      </c>
      <c r="G587" s="7">
        <v>20143</v>
      </c>
      <c r="H587" s="66">
        <v>44727</v>
      </c>
      <c r="I587" s="97">
        <v>116</v>
      </c>
      <c r="J587" s="96">
        <v>1850</v>
      </c>
    </row>
    <row r="588" spans="1:10">
      <c r="A588" s="103" t="s">
        <v>58</v>
      </c>
      <c r="B588" s="7">
        <v>18</v>
      </c>
      <c r="C588" s="7">
        <v>6.1</v>
      </c>
      <c r="D588" s="7">
        <v>45</v>
      </c>
      <c r="E588" s="7">
        <v>191653</v>
      </c>
      <c r="F588" s="94">
        <v>240000</v>
      </c>
      <c r="G588" s="7">
        <v>20143</v>
      </c>
      <c r="H588" s="66">
        <v>44941</v>
      </c>
      <c r="I588" s="97">
        <v>137</v>
      </c>
      <c r="J588" s="96">
        <v>1850</v>
      </c>
    </row>
    <row r="589" spans="1:10">
      <c r="A589" s="103" t="s">
        <v>62</v>
      </c>
      <c r="B589" s="7">
        <v>5</v>
      </c>
      <c r="C589" s="7">
        <v>6.2</v>
      </c>
      <c r="D589" s="7">
        <v>45</v>
      </c>
      <c r="E589" s="7">
        <v>152076</v>
      </c>
      <c r="F589" s="11">
        <v>205750</v>
      </c>
      <c r="G589" s="7">
        <v>20143</v>
      </c>
      <c r="H589" s="66">
        <v>44336</v>
      </c>
      <c r="I589" s="97">
        <v>83.788429752066122</v>
      </c>
      <c r="J589" s="96">
        <v>2100</v>
      </c>
    </row>
    <row r="590" spans="1:10">
      <c r="A590" s="103" t="s">
        <v>62</v>
      </c>
      <c r="B590" s="7">
        <v>5</v>
      </c>
      <c r="C590" s="7">
        <v>6.2</v>
      </c>
      <c r="D590" s="7">
        <v>45</v>
      </c>
      <c r="E590" s="7">
        <v>155382</v>
      </c>
      <c r="F590" s="11">
        <v>193900</v>
      </c>
      <c r="G590" s="7">
        <v>20143</v>
      </c>
      <c r="H590" s="66">
        <v>44665</v>
      </c>
      <c r="I590" s="97">
        <v>85.609917355371906</v>
      </c>
      <c r="J590" s="96">
        <v>2100</v>
      </c>
    </row>
    <row r="591" spans="1:10">
      <c r="A591" s="103" t="s">
        <v>28</v>
      </c>
      <c r="B591" s="7">
        <v>6</v>
      </c>
      <c r="C591" s="7">
        <v>6.9</v>
      </c>
      <c r="D591" s="7">
        <v>37</v>
      </c>
      <c r="E591" s="7">
        <v>153938</v>
      </c>
      <c r="F591" s="11">
        <v>221880</v>
      </c>
      <c r="G591" s="7">
        <v>20153</v>
      </c>
      <c r="H591" s="66">
        <v>44217</v>
      </c>
      <c r="I591" s="97">
        <v>126.17868852459016</v>
      </c>
      <c r="J591" s="96">
        <v>2100</v>
      </c>
    </row>
    <row r="592" spans="1:10">
      <c r="A592" s="103" t="s">
        <v>28</v>
      </c>
      <c r="B592" s="7">
        <v>6</v>
      </c>
      <c r="C592" s="7">
        <v>6.9</v>
      </c>
      <c r="D592" s="7">
        <v>37</v>
      </c>
      <c r="E592" s="7">
        <v>146072</v>
      </c>
      <c r="F592" s="11">
        <v>220000</v>
      </c>
      <c r="G592" s="7">
        <v>20153</v>
      </c>
      <c r="H592" s="66">
        <v>44665</v>
      </c>
      <c r="I592" s="97">
        <v>119.73114754098361</v>
      </c>
      <c r="J592" s="96">
        <v>2100</v>
      </c>
    </row>
    <row r="593" spans="1:10">
      <c r="A593" s="103" t="s">
        <v>20</v>
      </c>
      <c r="B593" s="7">
        <v>32</v>
      </c>
      <c r="C593" s="7">
        <v>8.1</v>
      </c>
      <c r="D593" s="7">
        <v>25</v>
      </c>
      <c r="E593" s="7">
        <v>69300</v>
      </c>
      <c r="F593" s="11">
        <v>145799</v>
      </c>
      <c r="G593" s="7">
        <v>20151</v>
      </c>
      <c r="H593" s="66">
        <v>44217</v>
      </c>
      <c r="I593" s="97">
        <v>52.820121951219512</v>
      </c>
      <c r="J593" s="96">
        <v>1650</v>
      </c>
    </row>
    <row r="594" spans="1:10">
      <c r="A594" s="103" t="s">
        <v>20</v>
      </c>
      <c r="B594" s="7">
        <v>32</v>
      </c>
      <c r="C594" s="7">
        <v>8.1</v>
      </c>
      <c r="D594" s="7">
        <v>25</v>
      </c>
      <c r="E594" s="7">
        <v>77000</v>
      </c>
      <c r="F594" s="11">
        <v>139900</v>
      </c>
      <c r="G594" s="7">
        <v>20151</v>
      </c>
      <c r="H594" s="66">
        <v>44581</v>
      </c>
      <c r="I594" s="97">
        <v>58.689024390243901</v>
      </c>
      <c r="J594" s="96">
        <v>1650</v>
      </c>
    </row>
    <row r="595" spans="1:10">
      <c r="A595" s="103" t="s">
        <v>20</v>
      </c>
      <c r="B595" s="7">
        <v>32</v>
      </c>
      <c r="C595" s="7">
        <v>8.1</v>
      </c>
      <c r="D595" s="7">
        <v>25</v>
      </c>
      <c r="E595" s="7">
        <v>131040</v>
      </c>
      <c r="F595" s="11">
        <v>241000</v>
      </c>
      <c r="G595" s="7">
        <v>20151</v>
      </c>
      <c r="H595" s="66">
        <v>44610</v>
      </c>
      <c r="I595" s="97">
        <v>99.878048780487802</v>
      </c>
      <c r="J595" s="96">
        <v>1650</v>
      </c>
    </row>
    <row r="596" spans="1:10">
      <c r="A596" s="103" t="s">
        <v>20</v>
      </c>
      <c r="B596" s="7">
        <v>32</v>
      </c>
      <c r="C596" s="7">
        <v>8.1</v>
      </c>
      <c r="D596" s="7">
        <v>25</v>
      </c>
      <c r="E596" s="7">
        <v>112445</v>
      </c>
      <c r="F596" s="94">
        <v>196000</v>
      </c>
      <c r="G596" s="7">
        <v>20151</v>
      </c>
      <c r="H596" s="66">
        <v>44825</v>
      </c>
      <c r="I596" s="97">
        <v>87</v>
      </c>
      <c r="J596" s="96">
        <v>1650</v>
      </c>
    </row>
    <row r="597" spans="1:10">
      <c r="A597" s="103" t="s">
        <v>20</v>
      </c>
      <c r="B597" s="7">
        <v>32</v>
      </c>
      <c r="C597" s="7">
        <v>8.1</v>
      </c>
      <c r="D597" s="7">
        <v>25</v>
      </c>
      <c r="E597" s="7">
        <v>110880</v>
      </c>
      <c r="F597" s="94">
        <v>187997</v>
      </c>
      <c r="G597" s="7">
        <v>20151</v>
      </c>
      <c r="H597" s="66">
        <v>44825</v>
      </c>
      <c r="I597" s="97">
        <v>87</v>
      </c>
      <c r="J597" s="96">
        <v>1650</v>
      </c>
    </row>
    <row r="598" spans="1:10">
      <c r="A598" s="103" t="s">
        <v>20</v>
      </c>
      <c r="B598" s="7">
        <v>34</v>
      </c>
      <c r="C598" s="7">
        <v>8.1</v>
      </c>
      <c r="D598" s="7">
        <v>25</v>
      </c>
      <c r="E598" s="7">
        <v>89460</v>
      </c>
      <c r="F598" s="94">
        <v>145099</v>
      </c>
      <c r="G598" s="7">
        <v>20151</v>
      </c>
      <c r="H598" s="66">
        <v>44854</v>
      </c>
      <c r="I598" s="97">
        <v>80</v>
      </c>
      <c r="J598" s="96">
        <v>1650</v>
      </c>
    </row>
    <row r="599" spans="1:10">
      <c r="A599" s="103" t="s">
        <v>20</v>
      </c>
      <c r="B599" s="7">
        <v>32</v>
      </c>
      <c r="C599" s="7">
        <v>8.1</v>
      </c>
      <c r="D599" s="7">
        <v>25</v>
      </c>
      <c r="E599" s="7">
        <v>86940</v>
      </c>
      <c r="F599" s="94">
        <v>168800</v>
      </c>
      <c r="G599" s="7">
        <v>20151</v>
      </c>
      <c r="H599" s="66">
        <v>44854</v>
      </c>
      <c r="I599" s="97">
        <v>80</v>
      </c>
      <c r="J599" s="96">
        <v>1650</v>
      </c>
    </row>
    <row r="600" spans="1:10">
      <c r="A600" s="103" t="s">
        <v>155</v>
      </c>
      <c r="B600" s="7">
        <v>12</v>
      </c>
      <c r="C600" s="7">
        <v>4.8</v>
      </c>
      <c r="D600" s="7">
        <v>23</v>
      </c>
      <c r="E600" s="7">
        <v>47184</v>
      </c>
      <c r="F600" s="11">
        <v>147777</v>
      </c>
      <c r="G600" s="7">
        <v>20148</v>
      </c>
      <c r="H600" s="66">
        <v>44392</v>
      </c>
      <c r="I600" s="97">
        <v>49.563025210084035</v>
      </c>
      <c r="J600" s="96">
        <v>2100</v>
      </c>
    </row>
    <row r="601" spans="1:10">
      <c r="A601" s="103" t="s">
        <v>155</v>
      </c>
      <c r="B601" s="7">
        <v>12</v>
      </c>
      <c r="C601" s="7">
        <v>4.8</v>
      </c>
      <c r="D601" s="7">
        <v>23</v>
      </c>
      <c r="E601" s="7">
        <v>48731</v>
      </c>
      <c r="F601" s="11">
        <v>157990</v>
      </c>
      <c r="G601" s="7">
        <v>20148</v>
      </c>
      <c r="H601" s="66">
        <v>44462</v>
      </c>
      <c r="I601" s="97">
        <v>51.188025210084035</v>
      </c>
      <c r="J601" s="96">
        <v>2100</v>
      </c>
    </row>
    <row r="602" spans="1:10">
      <c r="A602" s="103" t="s">
        <v>155</v>
      </c>
      <c r="B602" s="7">
        <v>12</v>
      </c>
      <c r="C602" s="7">
        <v>4.8</v>
      </c>
      <c r="D602" s="7">
        <v>23</v>
      </c>
      <c r="E602" s="7">
        <v>66640</v>
      </c>
      <c r="F602" s="11">
        <v>182740</v>
      </c>
      <c r="G602" s="7">
        <v>20148</v>
      </c>
      <c r="H602" s="66">
        <v>44700</v>
      </c>
      <c r="I602" s="97">
        <v>70</v>
      </c>
      <c r="J602" s="96">
        <v>2100</v>
      </c>
    </row>
    <row r="603" spans="1:10">
      <c r="A603" s="103" t="s">
        <v>155</v>
      </c>
      <c r="B603" s="7">
        <v>12</v>
      </c>
      <c r="C603" s="7">
        <v>4.8</v>
      </c>
      <c r="D603" s="7">
        <v>23</v>
      </c>
      <c r="E603" s="7">
        <v>40936</v>
      </c>
      <c r="F603" s="94">
        <v>141000</v>
      </c>
      <c r="G603" s="7">
        <v>20148</v>
      </c>
      <c r="H603" s="66">
        <v>44756</v>
      </c>
      <c r="I603" s="98">
        <v>45</v>
      </c>
      <c r="J603" s="96">
        <v>2100</v>
      </c>
    </row>
    <row r="604" spans="1:10">
      <c r="A604" s="103" t="s">
        <v>210</v>
      </c>
      <c r="B604" s="7">
        <v>3</v>
      </c>
      <c r="C604" s="7">
        <v>9.8000000000000007</v>
      </c>
      <c r="D604" s="7">
        <v>42</v>
      </c>
      <c r="E604" s="7">
        <v>114188</v>
      </c>
      <c r="F604" s="11">
        <v>175600</v>
      </c>
      <c r="G604" s="7">
        <v>20152</v>
      </c>
      <c r="H604" s="66">
        <v>44665</v>
      </c>
      <c r="I604" s="97">
        <v>104.95220588235294</v>
      </c>
      <c r="J604" s="96">
        <v>2500</v>
      </c>
    </row>
    <row r="605" spans="1:10">
      <c r="A605" s="103" t="s">
        <v>210</v>
      </c>
      <c r="B605" s="7">
        <v>3</v>
      </c>
      <c r="C605" s="7">
        <v>9.8000000000000007</v>
      </c>
      <c r="D605" s="7">
        <v>42</v>
      </c>
      <c r="E605" s="7">
        <v>95700</v>
      </c>
      <c r="F605" s="11">
        <v>145300</v>
      </c>
      <c r="G605" s="7">
        <v>20152</v>
      </c>
      <c r="H605" s="66">
        <v>44665</v>
      </c>
      <c r="I605" s="97">
        <v>87.959558823529406</v>
      </c>
      <c r="J605" s="96">
        <v>2100</v>
      </c>
    </row>
    <row r="606" spans="1:10">
      <c r="A606" s="103" t="s">
        <v>36</v>
      </c>
      <c r="B606" s="7">
        <v>91</v>
      </c>
      <c r="C606" s="7">
        <v>4.7</v>
      </c>
      <c r="D606" s="7">
        <v>35</v>
      </c>
      <c r="E606" s="7">
        <v>78100</v>
      </c>
      <c r="F606" s="11">
        <v>116500</v>
      </c>
      <c r="G606" s="7">
        <v>20138</v>
      </c>
      <c r="H606" s="66">
        <v>44245</v>
      </c>
      <c r="I606" s="97">
        <v>63.455093266528991</v>
      </c>
      <c r="J606" s="96">
        <v>1950</v>
      </c>
    </row>
    <row r="607" spans="1:10">
      <c r="A607" s="103" t="s">
        <v>36</v>
      </c>
      <c r="B607" s="7">
        <v>91</v>
      </c>
      <c r="C607" s="7">
        <v>4.7</v>
      </c>
      <c r="D607" s="7">
        <v>35</v>
      </c>
      <c r="E607" s="7">
        <v>96800</v>
      </c>
      <c r="F607" s="11">
        <v>182000</v>
      </c>
      <c r="G607" s="7">
        <v>20138</v>
      </c>
      <c r="H607" s="66">
        <v>44245</v>
      </c>
      <c r="I607" s="97">
        <v>78.648566302176775</v>
      </c>
      <c r="J607" s="96">
        <v>1950</v>
      </c>
    </row>
    <row r="608" spans="1:10">
      <c r="A608" s="103" t="s">
        <v>36</v>
      </c>
      <c r="B608" s="7">
        <v>91</v>
      </c>
      <c r="C608" s="7">
        <v>4.7</v>
      </c>
      <c r="D608" s="7">
        <v>35</v>
      </c>
      <c r="E608" s="7">
        <v>98384</v>
      </c>
      <c r="F608" s="11">
        <v>173000</v>
      </c>
      <c r="G608" s="7">
        <v>20138</v>
      </c>
      <c r="H608" s="66">
        <v>44518</v>
      </c>
      <c r="I608" s="97">
        <v>79.935542841666944</v>
      </c>
      <c r="J608" s="96">
        <v>1950</v>
      </c>
    </row>
    <row r="609" spans="1:10">
      <c r="A609" s="103" t="s">
        <v>36</v>
      </c>
      <c r="B609" s="7">
        <v>91</v>
      </c>
      <c r="C609" s="7">
        <v>4.7</v>
      </c>
      <c r="D609" s="7">
        <v>35</v>
      </c>
      <c r="E609" s="7">
        <v>89320</v>
      </c>
      <c r="F609" s="94">
        <v>146000</v>
      </c>
      <c r="G609" s="7">
        <v>20138</v>
      </c>
      <c r="H609" s="66">
        <v>44756</v>
      </c>
      <c r="I609" s="98">
        <v>79</v>
      </c>
      <c r="J609" s="96">
        <v>1950</v>
      </c>
    </row>
    <row r="610" spans="1:10">
      <c r="A610" s="103" t="s">
        <v>36</v>
      </c>
      <c r="B610" s="7">
        <v>91</v>
      </c>
      <c r="C610" s="7">
        <v>4.7</v>
      </c>
      <c r="D610" s="7">
        <v>35</v>
      </c>
      <c r="E610" s="7">
        <v>111012</v>
      </c>
      <c r="F610" s="94">
        <v>175450</v>
      </c>
      <c r="G610" s="7">
        <v>20138</v>
      </c>
      <c r="H610" s="66">
        <v>44756</v>
      </c>
      <c r="I610" s="98">
        <v>90</v>
      </c>
      <c r="J610" s="96">
        <v>1950</v>
      </c>
    </row>
    <row r="611" spans="1:10">
      <c r="A611" s="103" t="s">
        <v>36</v>
      </c>
      <c r="B611" s="7">
        <v>91</v>
      </c>
      <c r="C611" s="7">
        <v>4.7</v>
      </c>
      <c r="D611" s="7">
        <v>35</v>
      </c>
      <c r="E611" s="7">
        <v>112288</v>
      </c>
      <c r="F611" s="94">
        <v>190000</v>
      </c>
      <c r="G611" s="7">
        <v>20138</v>
      </c>
      <c r="H611" s="66">
        <v>44825</v>
      </c>
      <c r="I611" s="97">
        <v>90</v>
      </c>
      <c r="J611" s="96">
        <v>1950</v>
      </c>
    </row>
    <row r="612" spans="1:10">
      <c r="A612" s="103" t="s">
        <v>36</v>
      </c>
      <c r="B612" s="7">
        <v>91</v>
      </c>
      <c r="C612" s="7">
        <v>4.7</v>
      </c>
      <c r="D612" s="7">
        <v>35</v>
      </c>
      <c r="E612" s="7">
        <v>112288</v>
      </c>
      <c r="F612" s="94">
        <v>177450</v>
      </c>
      <c r="G612" s="7">
        <v>20138</v>
      </c>
      <c r="H612" s="66">
        <v>44825</v>
      </c>
      <c r="I612" s="97">
        <v>90</v>
      </c>
      <c r="J612" s="96">
        <v>1950</v>
      </c>
    </row>
    <row r="613" spans="1:10">
      <c r="A613" s="103" t="s">
        <v>203</v>
      </c>
      <c r="B613" s="7">
        <v>4</v>
      </c>
      <c r="C613" s="7">
        <v>7.8</v>
      </c>
      <c r="D613" s="7">
        <v>26</v>
      </c>
      <c r="E613" s="7">
        <v>83200</v>
      </c>
      <c r="F613" s="11">
        <v>131109</v>
      </c>
      <c r="G613" s="7">
        <v>20153</v>
      </c>
      <c r="H613" s="66">
        <v>44610</v>
      </c>
      <c r="I613" s="97">
        <v>68.196721311475414</v>
      </c>
      <c r="J613" s="96">
        <v>2000</v>
      </c>
    </row>
    <row r="614" spans="1:10">
      <c r="A614" s="103" t="s">
        <v>55</v>
      </c>
      <c r="B614" s="7">
        <v>5</v>
      </c>
      <c r="C614" s="7">
        <v>7.7</v>
      </c>
      <c r="D614" s="7">
        <v>30</v>
      </c>
      <c r="E614" s="7">
        <v>82350</v>
      </c>
      <c r="F614" s="11">
        <v>135999</v>
      </c>
      <c r="G614" s="7">
        <v>20161</v>
      </c>
      <c r="H614" s="66">
        <v>44273</v>
      </c>
      <c r="I614" s="97">
        <v>73.2</v>
      </c>
      <c r="J614" s="96">
        <v>2000</v>
      </c>
    </row>
    <row r="615" spans="1:10">
      <c r="A615" s="103" t="s">
        <v>55</v>
      </c>
      <c r="B615" s="7">
        <v>3</v>
      </c>
      <c r="C615" s="7">
        <v>7.7</v>
      </c>
      <c r="D615" s="7">
        <v>30</v>
      </c>
      <c r="E615" s="7">
        <v>61730</v>
      </c>
      <c r="F615" s="11">
        <v>106000</v>
      </c>
      <c r="G615" s="7">
        <v>20161</v>
      </c>
      <c r="H615" s="66">
        <v>44301</v>
      </c>
      <c r="I615" s="97">
        <v>54.871111111111112</v>
      </c>
      <c r="J615" s="96">
        <v>1800</v>
      </c>
    </row>
    <row r="616" spans="1:10">
      <c r="A616" s="103" t="s">
        <v>55</v>
      </c>
      <c r="B616" s="7">
        <v>3</v>
      </c>
      <c r="C616" s="7">
        <v>7.7</v>
      </c>
      <c r="D616" s="7">
        <v>30</v>
      </c>
      <c r="E616" s="7">
        <v>78919</v>
      </c>
      <c r="F616" s="11">
        <v>143500</v>
      </c>
      <c r="G616" s="7">
        <v>20161</v>
      </c>
      <c r="H616" s="66">
        <v>44336</v>
      </c>
      <c r="I616" s="97">
        <v>70.150222222222226</v>
      </c>
      <c r="J616" s="96">
        <v>1800</v>
      </c>
    </row>
    <row r="617" spans="1:10">
      <c r="A617" s="103" t="s">
        <v>55</v>
      </c>
      <c r="B617" s="7">
        <v>3</v>
      </c>
      <c r="C617" s="7">
        <v>7.7</v>
      </c>
      <c r="D617" s="7">
        <v>30</v>
      </c>
      <c r="E617" s="7">
        <v>61763</v>
      </c>
      <c r="F617" s="11">
        <v>121999</v>
      </c>
      <c r="G617" s="7">
        <v>20161</v>
      </c>
      <c r="H617" s="66">
        <v>44336</v>
      </c>
      <c r="I617" s="97">
        <v>54.900444444444446</v>
      </c>
      <c r="J617" s="96">
        <v>1800</v>
      </c>
    </row>
    <row r="618" spans="1:10">
      <c r="A618" s="103" t="s">
        <v>55</v>
      </c>
      <c r="B618" s="7">
        <v>3</v>
      </c>
      <c r="C618" s="7">
        <v>7.7</v>
      </c>
      <c r="D618" s="7">
        <v>30</v>
      </c>
      <c r="E618" s="7">
        <v>60750</v>
      </c>
      <c r="F618" s="11">
        <v>102600</v>
      </c>
      <c r="G618" s="7">
        <v>20161</v>
      </c>
      <c r="H618" s="66">
        <v>44490</v>
      </c>
      <c r="I618" s="97">
        <v>54</v>
      </c>
      <c r="J618" s="96">
        <v>2100</v>
      </c>
    </row>
    <row r="619" spans="1:10">
      <c r="A619" s="103" t="s">
        <v>55</v>
      </c>
      <c r="B619" s="7">
        <v>3</v>
      </c>
      <c r="C619" s="7">
        <v>7.7</v>
      </c>
      <c r="D619" s="7">
        <v>30</v>
      </c>
      <c r="E619" s="7">
        <v>115200</v>
      </c>
      <c r="F619" s="94">
        <v>165720</v>
      </c>
      <c r="G619" s="7">
        <v>20161</v>
      </c>
      <c r="H619" s="66">
        <v>44727</v>
      </c>
      <c r="I619" s="97">
        <v>96</v>
      </c>
      <c r="J619" s="96">
        <v>2100</v>
      </c>
    </row>
    <row r="620" spans="1:10">
      <c r="A620" s="103" t="s">
        <v>64</v>
      </c>
      <c r="B620" s="7">
        <v>38</v>
      </c>
      <c r="C620" s="7">
        <v>7.5</v>
      </c>
      <c r="D620" s="7">
        <v>39</v>
      </c>
      <c r="E620" s="7">
        <v>87120</v>
      </c>
      <c r="F620" s="11">
        <v>141650</v>
      </c>
      <c r="G620" s="7">
        <v>20142</v>
      </c>
      <c r="H620" s="66">
        <v>44364</v>
      </c>
      <c r="I620" s="97">
        <v>89.721936148300728</v>
      </c>
      <c r="J620" s="96">
        <v>2100</v>
      </c>
    </row>
    <row r="621" spans="1:10">
      <c r="A621" s="103" t="s">
        <v>64</v>
      </c>
      <c r="B621" s="7">
        <v>38</v>
      </c>
      <c r="C621" s="7">
        <v>7.5</v>
      </c>
      <c r="D621" s="7">
        <v>39</v>
      </c>
      <c r="E621" s="7">
        <v>96800</v>
      </c>
      <c r="F621" s="94">
        <v>192000</v>
      </c>
      <c r="G621" s="7">
        <v>20142</v>
      </c>
      <c r="H621" s="66">
        <v>44700</v>
      </c>
      <c r="I621" s="97">
        <v>110</v>
      </c>
      <c r="J621" s="96">
        <v>2100</v>
      </c>
    </row>
    <row r="622" spans="1:10">
      <c r="A622" s="103" t="s">
        <v>64</v>
      </c>
      <c r="B622" s="7">
        <v>38</v>
      </c>
      <c r="C622" s="7">
        <v>7.5</v>
      </c>
      <c r="D622" s="7">
        <v>39</v>
      </c>
      <c r="E622" s="7">
        <v>99440</v>
      </c>
      <c r="F622" s="94">
        <v>138932</v>
      </c>
      <c r="G622" s="7">
        <v>20142</v>
      </c>
      <c r="H622" s="66">
        <v>44700</v>
      </c>
      <c r="I622" s="97">
        <v>113</v>
      </c>
      <c r="J622" s="96">
        <v>2100</v>
      </c>
    </row>
    <row r="623" spans="1:10">
      <c r="A623" s="103" t="s">
        <v>64</v>
      </c>
      <c r="B623" s="7">
        <v>20</v>
      </c>
      <c r="C623" s="7">
        <v>7.5</v>
      </c>
      <c r="D623" s="7">
        <v>39</v>
      </c>
      <c r="E623" s="7">
        <v>95200</v>
      </c>
      <c r="F623" s="94">
        <v>171000</v>
      </c>
      <c r="G623" s="7">
        <v>20142</v>
      </c>
      <c r="H623" s="66">
        <v>44854</v>
      </c>
      <c r="I623" s="97">
        <v>111</v>
      </c>
      <c r="J623" s="96">
        <v>2100</v>
      </c>
    </row>
    <row r="624" spans="1:10">
      <c r="A624" t="s">
        <v>64</v>
      </c>
      <c r="B624" s="7">
        <v>20</v>
      </c>
      <c r="C624" s="7">
        <v>7.5</v>
      </c>
      <c r="D624" s="7">
        <v>39</v>
      </c>
      <c r="E624" s="33">
        <v>78020</v>
      </c>
      <c r="F624" s="94">
        <v>124600</v>
      </c>
      <c r="G624" s="7">
        <v>20142</v>
      </c>
      <c r="H624" s="66">
        <v>44098</v>
      </c>
      <c r="I624" s="97">
        <v>75</v>
      </c>
      <c r="J624" s="96">
        <v>2100</v>
      </c>
    </row>
    <row r="625" spans="1:10">
      <c r="A625" s="103" t="s">
        <v>526</v>
      </c>
      <c r="B625" s="7">
        <v>16</v>
      </c>
      <c r="C625" s="7">
        <v>7.8</v>
      </c>
      <c r="D625" s="7">
        <v>26</v>
      </c>
      <c r="E625" s="7">
        <v>120488</v>
      </c>
      <c r="F625" s="94">
        <v>187711</v>
      </c>
      <c r="G625" s="7">
        <v>20151</v>
      </c>
      <c r="H625" s="66">
        <v>44727</v>
      </c>
      <c r="I625" s="97">
        <v>90</v>
      </c>
      <c r="J625" s="96">
        <v>1800</v>
      </c>
    </row>
    <row r="626" spans="1:10">
      <c r="A626" s="103" t="s">
        <v>526</v>
      </c>
      <c r="B626" s="7">
        <v>11</v>
      </c>
      <c r="C626" s="7">
        <v>7.8</v>
      </c>
      <c r="D626" s="7">
        <v>26</v>
      </c>
      <c r="E626" s="7">
        <v>192780</v>
      </c>
      <c r="F626" s="94">
        <v>311100</v>
      </c>
      <c r="G626" s="7">
        <v>20151</v>
      </c>
      <c r="H626" s="66">
        <v>44880</v>
      </c>
      <c r="I626" s="97">
        <v>153</v>
      </c>
      <c r="J626" s="96">
        <v>1800</v>
      </c>
    </row>
    <row r="627" spans="1:10">
      <c r="A627" s="103" t="s">
        <v>190</v>
      </c>
      <c r="B627" s="7">
        <v>10</v>
      </c>
      <c r="C627" s="7">
        <v>6.1</v>
      </c>
      <c r="D627" s="7">
        <v>31</v>
      </c>
      <c r="E627" s="7">
        <v>64064</v>
      </c>
      <c r="F627" s="11">
        <v>120550</v>
      </c>
      <c r="G627" s="7">
        <v>20138</v>
      </c>
      <c r="H627" s="66">
        <v>44518</v>
      </c>
      <c r="I627" s="97">
        <v>52.051051152713356</v>
      </c>
      <c r="J627" s="96">
        <v>3500</v>
      </c>
    </row>
    <row r="628" spans="1:10">
      <c r="A628" s="103" t="s">
        <v>190</v>
      </c>
      <c r="B628" s="7">
        <v>10</v>
      </c>
      <c r="C628" s="7">
        <v>6.1</v>
      </c>
      <c r="D628" s="7">
        <v>31</v>
      </c>
      <c r="E628" s="7">
        <v>86944</v>
      </c>
      <c r="F628" s="11">
        <v>170520</v>
      </c>
      <c r="G628" s="7">
        <v>20138</v>
      </c>
      <c r="H628" s="66">
        <v>44581</v>
      </c>
      <c r="I628" s="97">
        <v>70.628757108042237</v>
      </c>
      <c r="J628" s="96">
        <v>2300</v>
      </c>
    </row>
    <row r="629" spans="1:10">
      <c r="A629" s="103" t="s">
        <v>190</v>
      </c>
      <c r="B629" s="7">
        <v>10</v>
      </c>
      <c r="C629" s="7">
        <v>6.1</v>
      </c>
      <c r="D629" s="7">
        <v>31</v>
      </c>
      <c r="E629" s="7">
        <v>69784</v>
      </c>
      <c r="F629" s="11">
        <v>127234</v>
      </c>
      <c r="G629" s="7">
        <v>20138</v>
      </c>
      <c r="H629" s="66">
        <v>44581</v>
      </c>
      <c r="I629" s="97">
        <v>56.688870836718117</v>
      </c>
      <c r="J629" s="96">
        <v>2300</v>
      </c>
    </row>
    <row r="630" spans="1:10">
      <c r="A630" t="s">
        <v>606</v>
      </c>
      <c r="B630" s="7">
        <v>11</v>
      </c>
      <c r="C630" s="7">
        <v>8.6999999999999993</v>
      </c>
      <c r="D630" s="7">
        <v>30</v>
      </c>
      <c r="E630" s="33">
        <v>68725</v>
      </c>
      <c r="F630" s="94">
        <v>79680</v>
      </c>
      <c r="G630" s="7">
        <v>20161</v>
      </c>
      <c r="H630" s="66">
        <v>44126</v>
      </c>
      <c r="I630" s="97">
        <v>67</v>
      </c>
      <c r="J630" s="96">
        <v>1650</v>
      </c>
    </row>
    <row r="631" spans="1:10">
      <c r="A631" s="103" t="s">
        <v>52</v>
      </c>
      <c r="B631" s="7">
        <v>3</v>
      </c>
      <c r="C631" s="7">
        <v>4.9000000000000004</v>
      </c>
      <c r="D631" s="7">
        <v>25</v>
      </c>
      <c r="E631" s="7">
        <v>109200</v>
      </c>
      <c r="F631" s="11">
        <v>231888</v>
      </c>
      <c r="G631" s="7">
        <v>20132</v>
      </c>
      <c r="H631" s="66">
        <v>44273</v>
      </c>
      <c r="I631" s="97">
        <v>85.3125</v>
      </c>
      <c r="J631" s="96">
        <v>2300</v>
      </c>
    </row>
    <row r="632" spans="1:10">
      <c r="A632" s="103" t="s">
        <v>54</v>
      </c>
      <c r="B632" s="7">
        <v>21</v>
      </c>
      <c r="C632" s="7">
        <v>8.5</v>
      </c>
      <c r="D632" s="7">
        <v>25</v>
      </c>
      <c r="E632" s="7">
        <v>98363</v>
      </c>
      <c r="F632" s="11">
        <v>141000</v>
      </c>
      <c r="G632" s="7">
        <v>20161</v>
      </c>
      <c r="H632" s="66">
        <v>43847</v>
      </c>
      <c r="I632" s="97">
        <v>88</v>
      </c>
      <c r="J632" s="96">
        <v>1650</v>
      </c>
    </row>
    <row r="633" spans="1:10">
      <c r="A633" s="103" t="s">
        <v>54</v>
      </c>
      <c r="B633" s="7">
        <v>21</v>
      </c>
      <c r="C633" s="7">
        <v>8.5</v>
      </c>
      <c r="D633" s="7">
        <v>25</v>
      </c>
      <c r="E633" s="7">
        <v>101794</v>
      </c>
      <c r="F633" s="11">
        <v>155890</v>
      </c>
      <c r="G633" s="7">
        <v>20161</v>
      </c>
      <c r="H633" s="66">
        <v>44301</v>
      </c>
      <c r="I633" s="97">
        <v>90.483555555555554</v>
      </c>
      <c r="J633" s="96">
        <v>1650</v>
      </c>
    </row>
    <row r="634" spans="1:10">
      <c r="A634" s="103" t="s">
        <v>54</v>
      </c>
      <c r="B634" s="7">
        <v>21</v>
      </c>
      <c r="C634" s="7">
        <v>8.5</v>
      </c>
      <c r="D634" s="7">
        <v>25</v>
      </c>
      <c r="E634" s="7">
        <v>96750</v>
      </c>
      <c r="F634" s="11">
        <v>161200</v>
      </c>
      <c r="G634" s="7">
        <v>20161</v>
      </c>
      <c r="H634" s="66">
        <v>44364</v>
      </c>
      <c r="I634" s="97">
        <v>86</v>
      </c>
      <c r="J634" s="96">
        <v>1650</v>
      </c>
    </row>
    <row r="635" spans="1:10">
      <c r="A635" s="103" t="s">
        <v>54</v>
      </c>
      <c r="B635" s="7">
        <v>21</v>
      </c>
      <c r="C635" s="7">
        <v>8.5</v>
      </c>
      <c r="D635" s="7">
        <v>25</v>
      </c>
      <c r="E635" s="7">
        <v>95625</v>
      </c>
      <c r="F635" s="94">
        <v>155010</v>
      </c>
      <c r="G635" s="7">
        <v>20161</v>
      </c>
      <c r="H635" s="66">
        <v>44727</v>
      </c>
      <c r="I635" s="97">
        <v>85</v>
      </c>
      <c r="J635" s="96">
        <v>1650</v>
      </c>
    </row>
    <row r="636" spans="1:10">
      <c r="A636" s="103" t="s">
        <v>54</v>
      </c>
      <c r="B636" s="7">
        <v>36</v>
      </c>
      <c r="C636" s="7">
        <v>8.5</v>
      </c>
      <c r="D636" s="7">
        <v>25</v>
      </c>
      <c r="E636" s="7">
        <v>81206</v>
      </c>
      <c r="F636" s="11">
        <v>131505</v>
      </c>
      <c r="G636" s="7">
        <v>20161</v>
      </c>
      <c r="H636" s="66">
        <v>43847</v>
      </c>
      <c r="I636" s="97">
        <v>75</v>
      </c>
      <c r="J636" s="96">
        <v>1650</v>
      </c>
    </row>
    <row r="637" spans="1:10">
      <c r="A637" s="103" t="s">
        <v>542</v>
      </c>
      <c r="B637" s="7">
        <v>1</v>
      </c>
      <c r="C637" s="7">
        <v>2.2000000000000002</v>
      </c>
      <c r="D637" s="7">
        <v>18</v>
      </c>
      <c r="E637" s="7">
        <v>119510</v>
      </c>
      <c r="F637" s="94">
        <v>313313</v>
      </c>
      <c r="G637" s="7">
        <v>20129</v>
      </c>
      <c r="H637" s="66">
        <v>44756</v>
      </c>
      <c r="I637" s="98">
        <v>78</v>
      </c>
      <c r="J637" s="96">
        <v>2250</v>
      </c>
    </row>
    <row r="638" spans="1:10">
      <c r="A638" s="103" t="s">
        <v>198</v>
      </c>
      <c r="B638" s="7">
        <v>32</v>
      </c>
      <c r="C638" s="7">
        <v>7.8</v>
      </c>
      <c r="D638" s="7">
        <v>25</v>
      </c>
      <c r="E638" s="7">
        <v>94600</v>
      </c>
      <c r="F638" s="11">
        <v>180000</v>
      </c>
      <c r="G638" s="7">
        <v>20151</v>
      </c>
      <c r="H638" s="66">
        <v>44581</v>
      </c>
      <c r="I638" s="97">
        <v>72.103658536585371</v>
      </c>
      <c r="J638" s="96">
        <v>1650</v>
      </c>
    </row>
    <row r="639" spans="1:10">
      <c r="A639" s="103" t="s">
        <v>198</v>
      </c>
      <c r="B639" s="7">
        <v>32</v>
      </c>
      <c r="C639" s="7">
        <v>7.8</v>
      </c>
      <c r="D639" s="7">
        <v>25</v>
      </c>
      <c r="E639" s="7">
        <v>97900</v>
      </c>
      <c r="F639" s="11">
        <v>160310</v>
      </c>
      <c r="G639" s="7">
        <v>20151</v>
      </c>
      <c r="H639" s="66">
        <v>44581</v>
      </c>
      <c r="I639" s="97">
        <v>74.618902439024396</v>
      </c>
      <c r="J639" s="96">
        <v>1650</v>
      </c>
    </row>
    <row r="640" spans="1:10">
      <c r="A640" s="103" t="s">
        <v>198</v>
      </c>
      <c r="B640" s="7">
        <v>32</v>
      </c>
      <c r="C640" s="7">
        <v>7.8</v>
      </c>
      <c r="D640" s="7">
        <v>25</v>
      </c>
      <c r="E640" s="7">
        <v>108360</v>
      </c>
      <c r="F640" s="11">
        <v>183000</v>
      </c>
      <c r="G640" s="7">
        <v>20151</v>
      </c>
      <c r="H640" s="66">
        <v>44610</v>
      </c>
      <c r="I640" s="97">
        <v>82.591463414634148</v>
      </c>
      <c r="J640" s="96">
        <v>1650</v>
      </c>
    </row>
    <row r="641" spans="1:10">
      <c r="A641" s="103" t="s">
        <v>198</v>
      </c>
      <c r="B641" s="7">
        <v>32</v>
      </c>
      <c r="C641" s="7">
        <v>7.8</v>
      </c>
      <c r="D641" s="7">
        <v>25</v>
      </c>
      <c r="E641" s="7">
        <v>115133</v>
      </c>
      <c r="F641" s="94">
        <v>210000</v>
      </c>
      <c r="G641" s="7">
        <v>20151</v>
      </c>
      <c r="H641" s="66">
        <v>44825</v>
      </c>
      <c r="I641" s="97">
        <v>90</v>
      </c>
      <c r="J641" s="96">
        <v>1650</v>
      </c>
    </row>
    <row r="642" spans="1:10">
      <c r="A642" s="103" t="s">
        <v>50</v>
      </c>
      <c r="B642" s="7">
        <v>15</v>
      </c>
      <c r="C642" s="7">
        <v>8.4</v>
      </c>
      <c r="D642" s="7">
        <v>26</v>
      </c>
      <c r="E642" s="7">
        <v>70656</v>
      </c>
      <c r="F642" s="11">
        <v>152333</v>
      </c>
      <c r="G642" s="7">
        <v>20152</v>
      </c>
      <c r="H642" s="66">
        <v>44273</v>
      </c>
      <c r="I642" s="97">
        <v>64.971034482758625</v>
      </c>
      <c r="J642" s="96">
        <v>2000</v>
      </c>
    </row>
    <row r="643" spans="1:10">
      <c r="A643" s="103" t="s">
        <v>50</v>
      </c>
      <c r="B643" s="7">
        <v>15</v>
      </c>
      <c r="C643" s="7">
        <v>8.4</v>
      </c>
      <c r="D643" s="7">
        <v>26</v>
      </c>
      <c r="E643" s="7">
        <v>88944</v>
      </c>
      <c r="F643" s="11">
        <v>217983</v>
      </c>
      <c r="G643" s="7">
        <v>20152</v>
      </c>
      <c r="H643" s="66">
        <v>44364</v>
      </c>
      <c r="I643" s="97">
        <v>81.787586206896549</v>
      </c>
      <c r="J643" s="96">
        <v>2000</v>
      </c>
    </row>
    <row r="644" spans="1:10">
      <c r="A644" s="103" t="s">
        <v>50</v>
      </c>
      <c r="B644" s="7">
        <v>19</v>
      </c>
      <c r="C644" s="7">
        <v>8.4</v>
      </c>
      <c r="D644" s="7">
        <v>26</v>
      </c>
      <c r="E644" s="7">
        <v>93670</v>
      </c>
      <c r="F644" s="94">
        <v>171889</v>
      </c>
      <c r="G644" s="7">
        <v>20152</v>
      </c>
      <c r="H644" s="66">
        <v>44756</v>
      </c>
      <c r="I644" s="98">
        <v>85</v>
      </c>
      <c r="J644" s="96">
        <v>2000</v>
      </c>
    </row>
    <row r="645" spans="1:10">
      <c r="A645" t="s">
        <v>50</v>
      </c>
      <c r="B645" s="7">
        <v>19</v>
      </c>
      <c r="C645" s="7">
        <v>8.4</v>
      </c>
      <c r="D645" s="7">
        <v>26</v>
      </c>
      <c r="E645" s="7">
        <v>72319</v>
      </c>
      <c r="F645" s="11">
        <v>149889</v>
      </c>
      <c r="G645" s="7">
        <v>20152</v>
      </c>
      <c r="H645" s="66">
        <v>44152</v>
      </c>
      <c r="I645" s="97">
        <v>65</v>
      </c>
      <c r="J645" s="96">
        <v>2000</v>
      </c>
    </row>
    <row r="646" spans="1:10">
      <c r="A646" s="103" t="s">
        <v>60</v>
      </c>
      <c r="B646" s="7">
        <v>6</v>
      </c>
      <c r="C646" s="7">
        <v>8.3000000000000007</v>
      </c>
      <c r="D646" s="7">
        <v>29</v>
      </c>
      <c r="E646" s="7">
        <v>70913</v>
      </c>
      <c r="F646" s="11">
        <v>113400</v>
      </c>
      <c r="G646" s="7">
        <v>20161</v>
      </c>
      <c r="H646" s="66">
        <v>44336</v>
      </c>
      <c r="I646" s="97">
        <v>63.033777777777779</v>
      </c>
      <c r="J646" s="96">
        <v>1650</v>
      </c>
    </row>
    <row r="647" spans="1:10">
      <c r="A647" s="103" t="s">
        <v>60</v>
      </c>
      <c r="B647" s="7">
        <v>6</v>
      </c>
      <c r="C647" s="7">
        <v>8.3000000000000007</v>
      </c>
      <c r="D647" s="7">
        <v>29</v>
      </c>
      <c r="E647" s="7">
        <v>81206</v>
      </c>
      <c r="F647" s="11">
        <v>128999</v>
      </c>
      <c r="G647" s="7">
        <v>20161</v>
      </c>
      <c r="H647" s="66">
        <v>44336</v>
      </c>
      <c r="I647" s="97">
        <v>72.183111111111117</v>
      </c>
      <c r="J647" s="96">
        <v>1650</v>
      </c>
    </row>
    <row r="648" spans="1:10">
      <c r="A648" s="103" t="s">
        <v>60</v>
      </c>
      <c r="B648" s="7">
        <v>6</v>
      </c>
      <c r="C648" s="7">
        <v>8.3000000000000007</v>
      </c>
      <c r="D648" s="7">
        <v>29</v>
      </c>
      <c r="E648" s="7">
        <v>86625</v>
      </c>
      <c r="F648" s="11">
        <v>131999</v>
      </c>
      <c r="G648" s="7">
        <v>20161</v>
      </c>
      <c r="H648" s="66">
        <v>44364</v>
      </c>
      <c r="I648" s="97">
        <v>77</v>
      </c>
      <c r="J648" s="96">
        <v>1650</v>
      </c>
    </row>
    <row r="649" spans="1:10">
      <c r="A649" s="103" t="s">
        <v>60</v>
      </c>
      <c r="B649" s="7">
        <v>6</v>
      </c>
      <c r="C649" s="7">
        <v>8.3000000000000007</v>
      </c>
      <c r="D649" s="7">
        <v>29</v>
      </c>
      <c r="E649" s="7">
        <v>100800</v>
      </c>
      <c r="F649" s="94">
        <v>191889</v>
      </c>
      <c r="G649" s="7">
        <v>20161</v>
      </c>
      <c r="H649" s="66">
        <v>44825</v>
      </c>
      <c r="I649" s="97">
        <v>90</v>
      </c>
      <c r="J649" s="96">
        <v>1650</v>
      </c>
    </row>
    <row r="650" spans="1:10">
      <c r="A650" s="103" t="s">
        <v>60</v>
      </c>
      <c r="B650" s="7">
        <v>6</v>
      </c>
      <c r="C650" s="7">
        <v>8.3000000000000007</v>
      </c>
      <c r="D650" s="7">
        <v>29</v>
      </c>
      <c r="E650" s="7">
        <v>110360</v>
      </c>
      <c r="F650" s="94">
        <v>138880</v>
      </c>
      <c r="G650" s="7">
        <v>20161</v>
      </c>
      <c r="H650" s="66">
        <v>44854</v>
      </c>
      <c r="I650" s="97">
        <v>100</v>
      </c>
      <c r="J650" s="96">
        <v>1650</v>
      </c>
    </row>
    <row r="651" spans="1:10">
      <c r="A651" s="103" t="s">
        <v>158</v>
      </c>
      <c r="B651" s="7">
        <v>6</v>
      </c>
      <c r="C651" s="7">
        <v>10</v>
      </c>
      <c r="D651" s="7">
        <v>29</v>
      </c>
      <c r="E651" s="7">
        <v>77456</v>
      </c>
      <c r="F651" s="11">
        <v>110100</v>
      </c>
      <c r="G651" s="7">
        <v>20157</v>
      </c>
      <c r="H651" s="66">
        <v>44392</v>
      </c>
      <c r="I651" s="97">
        <v>72.11918063314711</v>
      </c>
      <c r="J651" s="96">
        <v>1900</v>
      </c>
    </row>
    <row r="652" spans="1:10">
      <c r="A652" s="103" t="s">
        <v>207</v>
      </c>
      <c r="B652" s="7">
        <v>18</v>
      </c>
      <c r="C652" s="7">
        <v>10</v>
      </c>
      <c r="D652" s="7">
        <v>29</v>
      </c>
      <c r="E652" s="7">
        <v>95625</v>
      </c>
      <c r="F652" s="11">
        <v>110000</v>
      </c>
      <c r="G652" s="7">
        <v>20157</v>
      </c>
      <c r="H652" s="66">
        <v>44638</v>
      </c>
      <c r="I652" s="97">
        <v>89.036312849162016</v>
      </c>
      <c r="J652" s="96">
        <v>1900</v>
      </c>
    </row>
    <row r="653" spans="1:10">
      <c r="A653" s="103" t="s">
        <v>533</v>
      </c>
      <c r="B653" s="7">
        <v>33</v>
      </c>
      <c r="C653" s="7">
        <v>10</v>
      </c>
      <c r="D653" s="7">
        <v>29</v>
      </c>
      <c r="E653" s="7">
        <v>196203</v>
      </c>
      <c r="F653" s="94">
        <v>280274</v>
      </c>
      <c r="G653" s="7">
        <v>20152</v>
      </c>
      <c r="H653" s="66">
        <v>44941</v>
      </c>
      <c r="I653" s="97">
        <v>143</v>
      </c>
      <c r="J653" s="96">
        <v>1900</v>
      </c>
    </row>
    <row r="654" spans="1:10">
      <c r="A654" s="103" t="s">
        <v>351</v>
      </c>
      <c r="B654" s="7">
        <v>4</v>
      </c>
      <c r="C654" s="7">
        <v>2.7</v>
      </c>
      <c r="D654" s="7">
        <v>20</v>
      </c>
      <c r="E654" s="7">
        <v>83657</v>
      </c>
      <c r="F654" s="11">
        <v>213100</v>
      </c>
      <c r="G654" s="7">
        <v>20133</v>
      </c>
      <c r="H654" s="66">
        <v>44700</v>
      </c>
      <c r="I654" s="97">
        <v>56</v>
      </c>
      <c r="J654" s="96">
        <v>1900</v>
      </c>
    </row>
    <row r="655" spans="1:10">
      <c r="A655" s="103" t="s">
        <v>163</v>
      </c>
      <c r="B655" s="7">
        <v>7</v>
      </c>
      <c r="C655" s="7">
        <v>4.8</v>
      </c>
      <c r="D655" s="7">
        <v>20</v>
      </c>
      <c r="E655" s="7">
        <v>89060</v>
      </c>
      <c r="F655" s="11">
        <v>133960</v>
      </c>
      <c r="G655" s="7">
        <v>20139</v>
      </c>
      <c r="H655" s="66">
        <v>44462</v>
      </c>
      <c r="I655" s="97">
        <v>72.359930938758922</v>
      </c>
      <c r="J655" s="96">
        <v>1900</v>
      </c>
    </row>
    <row r="656" spans="1:10">
      <c r="A656" s="103" t="s">
        <v>163</v>
      </c>
      <c r="B656" s="7">
        <v>2</v>
      </c>
      <c r="C656" s="7">
        <v>4.8</v>
      </c>
      <c r="D656" s="7">
        <v>20</v>
      </c>
      <c r="E656" s="7">
        <v>64904</v>
      </c>
      <c r="F656" s="11">
        <v>91000</v>
      </c>
      <c r="G656" s="7">
        <v>20139</v>
      </c>
      <c r="H656" s="66">
        <v>44610</v>
      </c>
      <c r="I656" s="97">
        <v>52.724614134849716</v>
      </c>
      <c r="J656" s="96">
        <v>1900</v>
      </c>
    </row>
    <row r="657" spans="1:10">
      <c r="A657" s="103" t="s">
        <v>163</v>
      </c>
      <c r="B657" s="7">
        <v>2</v>
      </c>
      <c r="C657" s="7">
        <v>4.8</v>
      </c>
      <c r="D657" s="7">
        <v>20</v>
      </c>
      <c r="E657" s="7">
        <v>96200</v>
      </c>
      <c r="F657" s="11">
        <v>166138</v>
      </c>
      <c r="G657" s="7">
        <v>20139</v>
      </c>
      <c r="H657" s="66">
        <v>44700</v>
      </c>
      <c r="I657" s="97">
        <v>74</v>
      </c>
      <c r="J657" s="96">
        <v>1900</v>
      </c>
    </row>
    <row r="658" spans="1:10">
      <c r="A658" s="103" t="s">
        <v>163</v>
      </c>
      <c r="B658" s="7">
        <v>2</v>
      </c>
      <c r="C658" s="7">
        <v>4.8</v>
      </c>
      <c r="D658" s="7">
        <v>20</v>
      </c>
      <c r="E658" s="7">
        <v>62400</v>
      </c>
      <c r="F658" s="11">
        <v>140000</v>
      </c>
      <c r="G658" s="7">
        <v>20139</v>
      </c>
      <c r="H658" s="66">
        <v>44700</v>
      </c>
      <c r="I658" s="97">
        <v>48</v>
      </c>
      <c r="J658" s="96">
        <v>1900</v>
      </c>
    </row>
    <row r="659" spans="1:10">
      <c r="A659" t="s">
        <v>163</v>
      </c>
      <c r="B659" s="7">
        <v>19</v>
      </c>
      <c r="C659" s="7">
        <v>4.8</v>
      </c>
      <c r="D659" s="7">
        <v>20</v>
      </c>
      <c r="E659" s="33">
        <v>104920</v>
      </c>
      <c r="F659" s="94">
        <v>193500</v>
      </c>
      <c r="G659" s="7">
        <v>20139</v>
      </c>
      <c r="H659" s="66">
        <v>44098</v>
      </c>
      <c r="I659" s="97">
        <v>80</v>
      </c>
      <c r="J659" s="96">
        <v>1900</v>
      </c>
    </row>
    <row r="660" spans="1:10">
      <c r="A660" s="103" t="s">
        <v>205</v>
      </c>
      <c r="B660" s="7">
        <v>134</v>
      </c>
      <c r="C660" s="7">
        <v>6.2</v>
      </c>
      <c r="D660" s="7">
        <v>26</v>
      </c>
      <c r="E660" s="7">
        <v>169086</v>
      </c>
      <c r="F660" s="11">
        <v>322900</v>
      </c>
      <c r="G660" s="7">
        <v>20162</v>
      </c>
      <c r="H660" s="66">
        <v>44638</v>
      </c>
      <c r="I660" s="97">
        <v>137.3566206336312</v>
      </c>
      <c r="J660" s="96">
        <v>1900</v>
      </c>
    </row>
    <row r="661" spans="1:10">
      <c r="A661" s="103" t="s">
        <v>205</v>
      </c>
      <c r="B661" s="7">
        <v>300</v>
      </c>
      <c r="C661" s="7">
        <v>6.2</v>
      </c>
      <c r="D661" s="7">
        <v>26</v>
      </c>
      <c r="E661" s="7">
        <v>136990</v>
      </c>
      <c r="F661" s="94">
        <v>260200</v>
      </c>
      <c r="G661" s="7">
        <v>20162</v>
      </c>
      <c r="H661" s="66">
        <v>44756</v>
      </c>
      <c r="I661" s="98">
        <v>120</v>
      </c>
      <c r="J661" s="96">
        <v>1900</v>
      </c>
    </row>
    <row r="662" spans="1:10">
      <c r="A662" s="103" t="s">
        <v>537</v>
      </c>
      <c r="B662" s="7">
        <v>5</v>
      </c>
      <c r="C662" s="7">
        <v>2.9</v>
      </c>
      <c r="D662" s="7">
        <v>28</v>
      </c>
      <c r="E662" s="7">
        <v>138240</v>
      </c>
      <c r="F662" s="11">
        <v>288220</v>
      </c>
      <c r="G662" s="7">
        <v>20136</v>
      </c>
      <c r="H662" s="66">
        <v>44301</v>
      </c>
      <c r="I662" s="97">
        <v>112.29894394800975</v>
      </c>
      <c r="J662" s="96">
        <v>2750</v>
      </c>
    </row>
    <row r="663" spans="1:10">
      <c r="A663" s="103" t="s">
        <v>152</v>
      </c>
      <c r="B663" s="7">
        <v>74</v>
      </c>
      <c r="C663" s="7">
        <v>2.9</v>
      </c>
      <c r="D663" s="7">
        <v>28</v>
      </c>
      <c r="E663" s="7">
        <v>168480</v>
      </c>
      <c r="F663" s="11">
        <v>395716</v>
      </c>
      <c r="G663" s="7">
        <v>20136</v>
      </c>
      <c r="H663" s="66">
        <v>44392</v>
      </c>
      <c r="I663" s="97">
        <v>136.88750465486305</v>
      </c>
      <c r="J663" s="96">
        <v>2750</v>
      </c>
    </row>
    <row r="664" spans="1:10">
      <c r="A664" s="103" t="s">
        <v>152</v>
      </c>
      <c r="B664" s="7">
        <v>74</v>
      </c>
      <c r="C664" s="7">
        <v>2.9</v>
      </c>
      <c r="D664" s="7">
        <v>28</v>
      </c>
      <c r="E664" s="7">
        <v>129168</v>
      </c>
      <c r="F664" s="11">
        <v>287000</v>
      </c>
      <c r="G664" s="7">
        <v>20136</v>
      </c>
      <c r="H664" s="66">
        <v>44518</v>
      </c>
      <c r="I664" s="97">
        <v>104.94708690206167</v>
      </c>
      <c r="J664" s="96">
        <v>2750</v>
      </c>
    </row>
    <row r="665" spans="1:10">
      <c r="A665" s="103" t="s">
        <v>152</v>
      </c>
      <c r="B665" s="7">
        <v>74</v>
      </c>
      <c r="C665" s="7">
        <v>2.9</v>
      </c>
      <c r="D665" s="7">
        <v>28</v>
      </c>
      <c r="E665" s="7">
        <v>79560</v>
      </c>
      <c r="F665" s="11">
        <v>181400</v>
      </c>
      <c r="G665" s="7">
        <v>20136</v>
      </c>
      <c r="H665" s="66">
        <v>44665</v>
      </c>
      <c r="I665" s="97">
        <v>64.630381803411865</v>
      </c>
      <c r="J665" s="96">
        <v>2750</v>
      </c>
    </row>
    <row r="666" spans="1:10">
      <c r="A666" s="103" t="s">
        <v>152</v>
      </c>
      <c r="B666" s="7">
        <v>74</v>
      </c>
      <c r="C666" s="7">
        <v>2.9</v>
      </c>
      <c r="D666" s="7">
        <v>28</v>
      </c>
      <c r="E666" s="7">
        <v>147186</v>
      </c>
      <c r="F666" s="11">
        <v>355220</v>
      </c>
      <c r="G666" s="7">
        <v>20136</v>
      </c>
      <c r="H666" s="66">
        <v>44700</v>
      </c>
      <c r="I666" s="97">
        <v>74</v>
      </c>
      <c r="J666" s="96">
        <v>2750</v>
      </c>
    </row>
    <row r="667" spans="1:10">
      <c r="A667" s="103" t="s">
        <v>37</v>
      </c>
      <c r="B667" s="7">
        <v>2</v>
      </c>
      <c r="C667" s="7">
        <v>5.4</v>
      </c>
      <c r="D667" s="7">
        <v>42</v>
      </c>
      <c r="E667" s="7">
        <v>73700</v>
      </c>
      <c r="F667" s="11">
        <v>130000</v>
      </c>
      <c r="G667" s="7">
        <v>20138</v>
      </c>
      <c r="H667" s="66">
        <v>44245</v>
      </c>
      <c r="I667" s="97">
        <v>59.880158434611864</v>
      </c>
      <c r="J667" s="96">
        <v>1900</v>
      </c>
    </row>
    <row r="668" spans="1:10">
      <c r="A668" s="103" t="s">
        <v>37</v>
      </c>
      <c r="B668" s="7">
        <v>2</v>
      </c>
      <c r="C668" s="7">
        <v>5.4</v>
      </c>
      <c r="D668" s="7">
        <v>42</v>
      </c>
      <c r="E668" s="7">
        <v>100100</v>
      </c>
      <c r="F668" s="11">
        <v>190099</v>
      </c>
      <c r="G668" s="7">
        <v>20138</v>
      </c>
      <c r="H668" s="66">
        <v>44336</v>
      </c>
      <c r="I668" s="97">
        <v>81.329767426114628</v>
      </c>
      <c r="J668" s="96">
        <v>1900</v>
      </c>
    </row>
    <row r="669" spans="1:10">
      <c r="A669" s="103" t="s">
        <v>37</v>
      </c>
      <c r="B669" s="7">
        <v>2</v>
      </c>
      <c r="C669" s="7">
        <v>5.4</v>
      </c>
      <c r="D669" s="7">
        <v>42</v>
      </c>
      <c r="E669" s="7">
        <v>64064</v>
      </c>
      <c r="F669" s="11">
        <v>101000</v>
      </c>
      <c r="G669" s="7">
        <v>20138</v>
      </c>
      <c r="H669" s="66">
        <v>44392</v>
      </c>
      <c r="I669" s="97">
        <v>52.051051152713356</v>
      </c>
      <c r="J669" s="96">
        <v>1900</v>
      </c>
    </row>
    <row r="670" spans="1:10">
      <c r="A670" s="103" t="s">
        <v>37</v>
      </c>
      <c r="B670" s="7">
        <v>2</v>
      </c>
      <c r="C670" s="7">
        <v>5.4</v>
      </c>
      <c r="D670" s="7">
        <v>42</v>
      </c>
      <c r="E670" s="7">
        <v>82368</v>
      </c>
      <c r="F670" s="11">
        <v>135000</v>
      </c>
      <c r="G670" s="7">
        <v>20138</v>
      </c>
      <c r="H670" s="66">
        <v>44490</v>
      </c>
      <c r="I670" s="97">
        <v>66.922780053488609</v>
      </c>
      <c r="J670" s="96">
        <v>1900</v>
      </c>
    </row>
    <row r="671" spans="1:10">
      <c r="A671" s="103" t="s">
        <v>37</v>
      </c>
      <c r="B671" s="7">
        <v>2</v>
      </c>
      <c r="C671" s="7">
        <v>5.4</v>
      </c>
      <c r="D671" s="7">
        <v>42</v>
      </c>
      <c r="E671" s="7">
        <v>90376</v>
      </c>
      <c r="F671" s="11">
        <v>150955</v>
      </c>
      <c r="G671" s="7">
        <v>20138</v>
      </c>
      <c r="H671" s="66">
        <v>44490</v>
      </c>
      <c r="I671" s="97">
        <v>73.429161447577769</v>
      </c>
      <c r="J671" s="96">
        <v>1900</v>
      </c>
    </row>
    <row r="672" spans="1:10">
      <c r="A672" s="103" t="s">
        <v>37</v>
      </c>
      <c r="B672" s="7">
        <v>2</v>
      </c>
      <c r="C672" s="7">
        <v>5.4</v>
      </c>
      <c r="D672" s="7">
        <v>42</v>
      </c>
      <c r="E672" s="7">
        <v>65208</v>
      </c>
      <c r="F672" s="11">
        <v>104350</v>
      </c>
      <c r="G672" s="7">
        <v>20138</v>
      </c>
      <c r="H672" s="66">
        <v>44581</v>
      </c>
      <c r="I672" s="97">
        <v>52.971567831031685</v>
      </c>
      <c r="J672" s="96">
        <v>1900</v>
      </c>
    </row>
    <row r="673" spans="1:10">
      <c r="A673" s="103" t="s">
        <v>37</v>
      </c>
      <c r="B673" s="7">
        <v>2</v>
      </c>
      <c r="C673" s="7">
        <v>5.4</v>
      </c>
      <c r="D673" s="7">
        <v>42</v>
      </c>
      <c r="E673" s="7">
        <v>94424</v>
      </c>
      <c r="F673" s="11">
        <v>155750</v>
      </c>
      <c r="G673" s="7">
        <v>20138</v>
      </c>
      <c r="H673" s="66">
        <v>44610</v>
      </c>
      <c r="I673" s="97">
        <v>76.705117790414292</v>
      </c>
      <c r="J673" s="96">
        <v>1900</v>
      </c>
    </row>
    <row r="674" spans="1:10">
      <c r="A674" s="103" t="s">
        <v>37</v>
      </c>
      <c r="B674" s="7">
        <v>48</v>
      </c>
      <c r="C674" s="7">
        <v>5.4</v>
      </c>
      <c r="D674" s="7">
        <v>42</v>
      </c>
      <c r="E674" s="7">
        <v>90596</v>
      </c>
      <c r="F674" s="94">
        <v>166100</v>
      </c>
      <c r="G674" s="7">
        <v>20138</v>
      </c>
      <c r="H674" s="66">
        <v>44727</v>
      </c>
      <c r="I674" s="97">
        <v>71</v>
      </c>
      <c r="J674" s="96">
        <v>1900</v>
      </c>
    </row>
    <row r="675" spans="1:10">
      <c r="A675" s="103" t="s">
        <v>37</v>
      </c>
      <c r="B675" s="7">
        <v>48</v>
      </c>
      <c r="C675" s="7">
        <v>5.4</v>
      </c>
      <c r="D675" s="7">
        <v>42</v>
      </c>
      <c r="E675" s="7">
        <v>96976</v>
      </c>
      <c r="F675" s="94">
        <v>165300</v>
      </c>
      <c r="G675" s="7">
        <v>20138</v>
      </c>
      <c r="H675" s="66">
        <v>44727</v>
      </c>
      <c r="I675" s="97">
        <v>76</v>
      </c>
      <c r="J675" s="96">
        <v>1900</v>
      </c>
    </row>
    <row r="676" spans="1:10">
      <c r="A676" s="103" t="s">
        <v>37</v>
      </c>
      <c r="B676" s="7">
        <v>46</v>
      </c>
      <c r="C676" s="7">
        <v>5.4</v>
      </c>
      <c r="D676" s="7">
        <v>42</v>
      </c>
      <c r="E676" s="7">
        <v>98252</v>
      </c>
      <c r="F676" s="94">
        <v>166500</v>
      </c>
      <c r="G676" s="7">
        <v>20138</v>
      </c>
      <c r="H676" s="66">
        <v>44756</v>
      </c>
      <c r="I676" s="98">
        <v>75</v>
      </c>
      <c r="J676" s="96">
        <v>1900</v>
      </c>
    </row>
    <row r="677" spans="1:10">
      <c r="A677" s="103" t="s">
        <v>37</v>
      </c>
      <c r="B677" s="7">
        <v>21</v>
      </c>
      <c r="C677" s="7">
        <v>5.4</v>
      </c>
      <c r="D677" s="7">
        <v>42</v>
      </c>
      <c r="E677" s="7">
        <v>94424</v>
      </c>
      <c r="F677" s="94">
        <v>171650</v>
      </c>
      <c r="G677" s="7">
        <v>20138</v>
      </c>
      <c r="H677" s="66">
        <v>44825</v>
      </c>
      <c r="I677" s="97">
        <v>77</v>
      </c>
      <c r="J677" s="96">
        <v>1900</v>
      </c>
    </row>
    <row r="678" spans="1:10">
      <c r="A678" s="103" t="s">
        <v>37</v>
      </c>
      <c r="B678" s="7">
        <v>21</v>
      </c>
      <c r="C678" s="7">
        <v>5.4</v>
      </c>
      <c r="D678" s="7">
        <v>42</v>
      </c>
      <c r="E678" s="7">
        <v>71456</v>
      </c>
      <c r="F678" s="94">
        <v>109369</v>
      </c>
      <c r="G678" s="7">
        <v>20138</v>
      </c>
      <c r="H678" s="66">
        <v>44825</v>
      </c>
      <c r="I678" s="97">
        <v>60</v>
      </c>
      <c r="J678" s="96">
        <v>1900</v>
      </c>
    </row>
    <row r="679" spans="1:10">
      <c r="A679" s="103" t="s">
        <v>37</v>
      </c>
      <c r="B679" s="7">
        <v>19</v>
      </c>
      <c r="C679" s="7">
        <v>5.4</v>
      </c>
      <c r="D679" s="7">
        <v>42</v>
      </c>
      <c r="E679" s="7">
        <v>80388</v>
      </c>
      <c r="F679" s="94">
        <v>107000</v>
      </c>
      <c r="G679" s="7">
        <v>20138</v>
      </c>
      <c r="H679" s="66">
        <v>44825</v>
      </c>
      <c r="I679" s="97">
        <v>64</v>
      </c>
      <c r="J679" s="96">
        <v>1900</v>
      </c>
    </row>
    <row r="680" spans="1:10">
      <c r="A680" s="103" t="s">
        <v>37</v>
      </c>
      <c r="B680" s="7">
        <v>2</v>
      </c>
      <c r="C680" s="7">
        <v>5.4</v>
      </c>
      <c r="D680" s="7">
        <v>42</v>
      </c>
      <c r="E680" s="7">
        <v>88044</v>
      </c>
      <c r="F680" s="94">
        <v>120150</v>
      </c>
      <c r="G680" s="7">
        <v>20138</v>
      </c>
      <c r="H680" s="66">
        <v>44825</v>
      </c>
      <c r="I680" s="97">
        <v>67</v>
      </c>
      <c r="J680" s="96">
        <v>1900</v>
      </c>
    </row>
    <row r="681" spans="1:10">
      <c r="A681" s="103" t="s">
        <v>37</v>
      </c>
      <c r="B681" s="7">
        <v>2</v>
      </c>
      <c r="C681" s="7">
        <v>5.4</v>
      </c>
      <c r="D681" s="7">
        <v>42</v>
      </c>
      <c r="E681" s="7">
        <v>93148</v>
      </c>
      <c r="F681" s="94">
        <v>150100</v>
      </c>
      <c r="G681" s="7">
        <v>20138</v>
      </c>
      <c r="H681" s="66">
        <v>44825</v>
      </c>
      <c r="I681" s="97">
        <v>72</v>
      </c>
      <c r="J681" s="96">
        <v>1900</v>
      </c>
    </row>
    <row r="682" spans="1:10">
      <c r="A682" s="103" t="s">
        <v>37</v>
      </c>
      <c r="B682" s="7">
        <v>4</v>
      </c>
      <c r="C682" s="7">
        <v>5.4</v>
      </c>
      <c r="D682" s="7">
        <v>42</v>
      </c>
      <c r="E682" s="7">
        <v>90596</v>
      </c>
      <c r="F682" s="94">
        <v>136528</v>
      </c>
      <c r="G682" s="7">
        <v>20138</v>
      </c>
      <c r="H682" s="66">
        <v>44825</v>
      </c>
      <c r="I682" s="97">
        <v>70</v>
      </c>
      <c r="J682" s="96">
        <v>1900</v>
      </c>
    </row>
    <row r="683" spans="1:10">
      <c r="A683" s="103" t="s">
        <v>37</v>
      </c>
      <c r="B683" s="7">
        <v>21</v>
      </c>
      <c r="C683" s="7">
        <v>5.4</v>
      </c>
      <c r="D683" s="7">
        <v>42</v>
      </c>
      <c r="E683" s="7">
        <v>75240</v>
      </c>
      <c r="F683" s="94">
        <v>121690</v>
      </c>
      <c r="G683" s="7">
        <v>20138</v>
      </c>
      <c r="H683" s="66">
        <v>44854</v>
      </c>
      <c r="I683" s="97">
        <v>62</v>
      </c>
      <c r="J683" s="96">
        <v>1900</v>
      </c>
    </row>
    <row r="684" spans="1:10">
      <c r="A684" s="103" t="s">
        <v>37</v>
      </c>
      <c r="B684" s="7">
        <v>2</v>
      </c>
      <c r="C684" s="7">
        <v>5.4</v>
      </c>
      <c r="D684" s="7">
        <v>42</v>
      </c>
      <c r="E684" s="7">
        <v>116160</v>
      </c>
      <c r="F684" s="94">
        <v>205784</v>
      </c>
      <c r="G684" s="7">
        <v>20138</v>
      </c>
      <c r="H684" s="66">
        <v>44941</v>
      </c>
      <c r="I684" s="97">
        <v>88</v>
      </c>
      <c r="J684" s="96">
        <v>1900</v>
      </c>
    </row>
    <row r="685" spans="1:10">
      <c r="A685" t="s">
        <v>37</v>
      </c>
      <c r="B685" s="7">
        <v>46</v>
      </c>
      <c r="C685" s="7">
        <v>5.4</v>
      </c>
      <c r="D685" s="7">
        <v>42</v>
      </c>
      <c r="E685" s="33">
        <v>75900</v>
      </c>
      <c r="F685" s="94">
        <v>150500</v>
      </c>
      <c r="G685" s="7">
        <v>20138</v>
      </c>
      <c r="H685" s="66">
        <v>44126</v>
      </c>
      <c r="I685" s="97">
        <v>64</v>
      </c>
      <c r="J685" s="96">
        <v>1900</v>
      </c>
    </row>
    <row r="686" spans="1:10">
      <c r="A686" t="s">
        <v>37</v>
      </c>
      <c r="B686" s="7">
        <v>48</v>
      </c>
      <c r="C686" s="7">
        <v>5.4</v>
      </c>
      <c r="D686" s="7">
        <v>42</v>
      </c>
      <c r="E686" s="33">
        <v>57648</v>
      </c>
      <c r="F686" s="94">
        <v>95000</v>
      </c>
      <c r="G686" s="7">
        <v>20138</v>
      </c>
      <c r="H686" s="66">
        <v>44126</v>
      </c>
      <c r="I686" s="97">
        <v>50</v>
      </c>
      <c r="J686" s="96">
        <v>1900</v>
      </c>
    </row>
    <row r="687" spans="1:10">
      <c r="A687" t="s">
        <v>37</v>
      </c>
      <c r="B687" s="7">
        <v>48</v>
      </c>
      <c r="C687" s="7">
        <v>5.4</v>
      </c>
      <c r="D687" s="7">
        <v>42</v>
      </c>
      <c r="E687" s="33">
        <v>75900</v>
      </c>
      <c r="F687" s="94">
        <v>138666</v>
      </c>
      <c r="G687" s="7">
        <v>20138</v>
      </c>
      <c r="H687" s="66">
        <v>44098</v>
      </c>
      <c r="I687" s="97">
        <v>64</v>
      </c>
      <c r="J687" s="96">
        <v>1900</v>
      </c>
    </row>
    <row r="688" spans="1:10">
      <c r="A688" s="103" t="s">
        <v>582</v>
      </c>
      <c r="B688" s="7">
        <v>21</v>
      </c>
      <c r="C688" s="7">
        <v>5.4</v>
      </c>
      <c r="D688" s="7">
        <v>42</v>
      </c>
      <c r="E688" s="7">
        <v>58696</v>
      </c>
      <c r="F688" s="11">
        <v>103100</v>
      </c>
      <c r="G688" s="7">
        <v>20138</v>
      </c>
      <c r="H688" s="66">
        <v>43847</v>
      </c>
      <c r="I688" s="97">
        <v>50</v>
      </c>
      <c r="J688" s="124">
        <v>1900</v>
      </c>
    </row>
    <row r="689" spans="1:10">
      <c r="A689" t="s">
        <v>59</v>
      </c>
      <c r="B689" s="7">
        <v>14</v>
      </c>
      <c r="C689" s="7">
        <v>2.8</v>
      </c>
      <c r="D689" s="7">
        <v>24</v>
      </c>
      <c r="E689" s="7">
        <v>95608</v>
      </c>
      <c r="F689" s="11">
        <v>317121</v>
      </c>
      <c r="G689" s="7">
        <v>20133</v>
      </c>
      <c r="H689" s="66">
        <v>44994</v>
      </c>
      <c r="I689" s="98">
        <v>64</v>
      </c>
      <c r="J689" s="125">
        <v>3500</v>
      </c>
    </row>
    <row r="690" spans="1:10">
      <c r="A690" t="s">
        <v>37</v>
      </c>
      <c r="B690" s="7">
        <v>46</v>
      </c>
      <c r="C690" s="7">
        <v>5.4</v>
      </c>
      <c r="D690" s="7">
        <v>42</v>
      </c>
      <c r="E690" s="7">
        <v>90915</v>
      </c>
      <c r="F690" s="11">
        <v>176300</v>
      </c>
      <c r="G690" s="7">
        <v>20138</v>
      </c>
      <c r="H690" s="66">
        <v>44994</v>
      </c>
      <c r="I690" s="98">
        <v>75</v>
      </c>
      <c r="J690" s="125">
        <v>1900</v>
      </c>
    </row>
    <row r="691" spans="1:10">
      <c r="A691" t="s">
        <v>37</v>
      </c>
      <c r="B691" s="7">
        <v>2</v>
      </c>
      <c r="C691" s="7">
        <v>5.4</v>
      </c>
      <c r="D691" s="7">
        <v>42</v>
      </c>
      <c r="E691" s="7">
        <v>87278</v>
      </c>
      <c r="F691" s="11">
        <v>166784</v>
      </c>
      <c r="G691" s="7">
        <v>20138</v>
      </c>
      <c r="H691" s="66">
        <v>44994</v>
      </c>
      <c r="I691" s="98">
        <v>72</v>
      </c>
      <c r="J691" s="125">
        <v>1900</v>
      </c>
    </row>
    <row r="692" spans="1:10">
      <c r="A692" t="s">
        <v>540</v>
      </c>
      <c r="B692" s="7">
        <v>2</v>
      </c>
      <c r="C692" s="7">
        <v>7.7</v>
      </c>
      <c r="D692" s="7">
        <v>32</v>
      </c>
      <c r="E692" s="7">
        <v>85120</v>
      </c>
      <c r="F692" s="11">
        <v>133770</v>
      </c>
      <c r="G692" s="7">
        <v>20157</v>
      </c>
      <c r="H692" s="66">
        <v>44994</v>
      </c>
      <c r="I692" s="98">
        <v>76</v>
      </c>
      <c r="J692" s="125">
        <v>1800</v>
      </c>
    </row>
    <row r="693" spans="1:10">
      <c r="A693" t="s">
        <v>515</v>
      </c>
      <c r="B693" s="7">
        <v>5</v>
      </c>
      <c r="C693" s="7">
        <v>9.5</v>
      </c>
      <c r="D693" s="7">
        <v>38</v>
      </c>
      <c r="E693" s="7">
        <v>94613</v>
      </c>
      <c r="F693" s="11">
        <v>161200</v>
      </c>
      <c r="G693" s="7">
        <v>20152</v>
      </c>
      <c r="H693" s="66">
        <v>44994</v>
      </c>
      <c r="I693" s="98">
        <v>87</v>
      </c>
      <c r="J693" s="125">
        <v>1800</v>
      </c>
    </row>
    <row r="694" spans="1:10">
      <c r="A694" t="s">
        <v>649</v>
      </c>
      <c r="B694" s="7">
        <v>69</v>
      </c>
      <c r="C694" s="7">
        <v>9.6999999999999993</v>
      </c>
      <c r="D694" s="7">
        <v>46</v>
      </c>
      <c r="E694" s="7">
        <v>99680</v>
      </c>
      <c r="F694" s="11">
        <v>172000</v>
      </c>
      <c r="G694" s="7">
        <v>20142</v>
      </c>
      <c r="H694" s="66">
        <v>44994</v>
      </c>
      <c r="I694" s="98">
        <v>89</v>
      </c>
      <c r="J694" s="125">
        <v>2700</v>
      </c>
    </row>
    <row r="695" spans="1:10">
      <c r="A695" t="s">
        <v>64</v>
      </c>
      <c r="B695" s="7">
        <v>24</v>
      </c>
      <c r="C695" s="7">
        <v>7.5</v>
      </c>
      <c r="D695" s="7">
        <v>39</v>
      </c>
      <c r="E695" s="7">
        <v>105280</v>
      </c>
      <c r="F695" s="11">
        <v>201000</v>
      </c>
      <c r="G695" s="7">
        <v>20142</v>
      </c>
      <c r="H695" s="66">
        <v>44994</v>
      </c>
      <c r="I695" s="98">
        <v>94</v>
      </c>
      <c r="J695" s="125">
        <v>2750</v>
      </c>
    </row>
    <row r="696" spans="1:10">
      <c r="A696" t="s">
        <v>650</v>
      </c>
      <c r="B696" s="7">
        <v>24</v>
      </c>
      <c r="C696" s="7">
        <v>7.5</v>
      </c>
      <c r="D696" s="7">
        <v>39</v>
      </c>
      <c r="E696" s="7">
        <v>103400</v>
      </c>
      <c r="F696" s="11">
        <v>160000</v>
      </c>
      <c r="G696" s="7">
        <v>20142</v>
      </c>
      <c r="H696" s="66">
        <v>44994</v>
      </c>
      <c r="I696" s="98">
        <v>92</v>
      </c>
      <c r="J696" s="125">
        <v>2750</v>
      </c>
    </row>
    <row r="697" spans="1:10">
      <c r="A697" t="s">
        <v>56</v>
      </c>
      <c r="B697" s="7">
        <v>113</v>
      </c>
      <c r="C697" s="7">
        <v>8</v>
      </c>
      <c r="D697" s="7">
        <v>39</v>
      </c>
      <c r="E697" s="7">
        <v>107880</v>
      </c>
      <c r="F697" s="11">
        <v>175888</v>
      </c>
      <c r="G697" s="7">
        <v>20161</v>
      </c>
      <c r="H697" s="66">
        <v>44994</v>
      </c>
      <c r="I697" s="98">
        <v>87</v>
      </c>
      <c r="J697" s="125">
        <v>2100</v>
      </c>
    </row>
  </sheetData>
  <sortState xmlns:xlrd2="http://schemas.microsoft.com/office/spreadsheetml/2017/richdata2" ref="A2:J688">
    <sortCondition ref="A2:A6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670E-8015-43A1-82D4-B98C3B2E61AF}">
  <dimension ref="A1"/>
  <sheetViews>
    <sheetView workbookViewId="0">
      <selection activeCell="F12" sqref="F12"/>
    </sheetView>
  </sheetViews>
  <sheetFormatPr defaultRowHeight="14.4"/>
  <cols>
    <col min="1" max="1" width="18.44140625" customWidth="1"/>
    <col min="5" max="5" width="17.77734375" customWidth="1"/>
    <col min="6" max="6" width="23.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C4C3-A7BD-4154-A454-178EC3152E2D}">
  <dimension ref="A1:M66"/>
  <sheetViews>
    <sheetView topLeftCell="A35" workbookViewId="0">
      <selection activeCell="L33" sqref="L33"/>
    </sheetView>
  </sheetViews>
  <sheetFormatPr defaultRowHeight="14.4"/>
  <cols>
    <col min="4" max="4" width="26.88671875" customWidth="1"/>
    <col min="12" max="12" width="25" customWidth="1"/>
  </cols>
  <sheetData>
    <row r="1" spans="1:13" ht="15" thickBot="1"/>
    <row r="2" spans="1:13" ht="20.399999999999999">
      <c r="A2" s="104" t="s">
        <v>608</v>
      </c>
      <c r="B2" s="105" t="s">
        <v>255</v>
      </c>
      <c r="C2" s="105" t="s">
        <v>217</v>
      </c>
      <c r="D2" s="107" t="s">
        <v>609</v>
      </c>
      <c r="E2" s="105" t="s">
        <v>107</v>
      </c>
      <c r="F2" s="105">
        <v>2</v>
      </c>
      <c r="G2" s="105">
        <v>57</v>
      </c>
      <c r="H2" s="105" t="s">
        <v>74</v>
      </c>
      <c r="I2" s="105" t="s">
        <v>101</v>
      </c>
      <c r="J2" s="105" t="s">
        <v>76</v>
      </c>
      <c r="K2" s="105" t="s">
        <v>77</v>
      </c>
      <c r="L2" s="108">
        <v>78247</v>
      </c>
      <c r="M2" s="106"/>
    </row>
    <row r="3" spans="1:13" ht="20.399999999999999">
      <c r="A3" s="109" t="s">
        <v>610</v>
      </c>
      <c r="B3" s="110" t="s">
        <v>255</v>
      </c>
      <c r="C3" s="110" t="s">
        <v>217</v>
      </c>
      <c r="D3" s="112" t="s">
        <v>94</v>
      </c>
      <c r="E3" s="110" t="s">
        <v>611</v>
      </c>
      <c r="F3" s="110">
        <v>3</v>
      </c>
      <c r="G3" s="110">
        <v>79</v>
      </c>
      <c r="H3" s="110" t="s">
        <v>80</v>
      </c>
      <c r="I3" s="110" t="s">
        <v>75</v>
      </c>
      <c r="J3" s="110" t="s">
        <v>76</v>
      </c>
      <c r="K3" s="110" t="s">
        <v>77</v>
      </c>
      <c r="L3" s="113">
        <v>108823</v>
      </c>
      <c r="M3" s="111"/>
    </row>
    <row r="4" spans="1:13" ht="20.399999999999999">
      <c r="A4" s="72" t="s">
        <v>612</v>
      </c>
      <c r="B4" s="73" t="s">
        <v>255</v>
      </c>
      <c r="C4" s="73" t="s">
        <v>217</v>
      </c>
      <c r="D4" s="75" t="s">
        <v>96</v>
      </c>
      <c r="E4" s="73" t="s">
        <v>613</v>
      </c>
      <c r="F4" s="73">
        <v>2</v>
      </c>
      <c r="G4" s="73">
        <v>72</v>
      </c>
      <c r="H4" s="73" t="s">
        <v>74</v>
      </c>
      <c r="I4" s="73" t="s">
        <v>75</v>
      </c>
      <c r="J4" s="73" t="s">
        <v>76</v>
      </c>
      <c r="K4" s="73" t="s">
        <v>77</v>
      </c>
      <c r="L4" s="76">
        <v>83520</v>
      </c>
      <c r="M4" s="74"/>
    </row>
    <row r="5" spans="1:13" ht="20.399999999999999">
      <c r="A5" s="109" t="s">
        <v>614</v>
      </c>
      <c r="B5" s="110" t="s">
        <v>225</v>
      </c>
      <c r="C5" s="110" t="s">
        <v>217</v>
      </c>
      <c r="D5" s="112" t="s">
        <v>615</v>
      </c>
      <c r="E5" s="110" t="s">
        <v>616</v>
      </c>
      <c r="F5" s="110">
        <v>2</v>
      </c>
      <c r="G5" s="110">
        <v>52</v>
      </c>
      <c r="H5" s="110" t="s">
        <v>74</v>
      </c>
      <c r="I5" s="110" t="s">
        <v>101</v>
      </c>
      <c r="J5" s="110" t="s">
        <v>76</v>
      </c>
      <c r="K5" s="110" t="s">
        <v>77</v>
      </c>
      <c r="L5" s="113">
        <v>76570</v>
      </c>
      <c r="M5" s="111"/>
    </row>
    <row r="6" spans="1:13" ht="20.399999999999999">
      <c r="A6" s="72" t="s">
        <v>617</v>
      </c>
      <c r="B6" s="73" t="s">
        <v>225</v>
      </c>
      <c r="C6" s="73" t="s">
        <v>217</v>
      </c>
      <c r="D6" s="75" t="s">
        <v>618</v>
      </c>
      <c r="E6" s="73" t="s">
        <v>363</v>
      </c>
      <c r="F6" s="73">
        <v>2</v>
      </c>
      <c r="G6" s="73">
        <v>67</v>
      </c>
      <c r="H6" s="73" t="s">
        <v>80</v>
      </c>
      <c r="I6" s="73" t="s">
        <v>75</v>
      </c>
      <c r="J6" s="73" t="s">
        <v>76</v>
      </c>
      <c r="K6" s="73" t="s">
        <v>77</v>
      </c>
      <c r="L6" s="76">
        <v>98658</v>
      </c>
      <c r="M6" s="74"/>
    </row>
    <row r="7" spans="1:13" ht="20.399999999999999">
      <c r="A7" s="109" t="s">
        <v>619</v>
      </c>
      <c r="B7" s="110" t="s">
        <v>225</v>
      </c>
      <c r="C7" s="110" t="s">
        <v>217</v>
      </c>
      <c r="D7" s="112" t="s">
        <v>373</v>
      </c>
      <c r="E7" s="110" t="s">
        <v>89</v>
      </c>
      <c r="F7" s="110">
        <v>2</v>
      </c>
      <c r="G7" s="110">
        <v>70</v>
      </c>
      <c r="H7" s="110" t="s">
        <v>80</v>
      </c>
      <c r="I7" s="110" t="s">
        <v>75</v>
      </c>
      <c r="J7" s="110" t="s">
        <v>76</v>
      </c>
      <c r="K7" s="110" t="s">
        <v>77</v>
      </c>
      <c r="L7" s="113">
        <v>93100</v>
      </c>
      <c r="M7" s="111"/>
    </row>
    <row r="8" spans="1:13" ht="20.399999999999999">
      <c r="A8" s="72" t="s">
        <v>620</v>
      </c>
      <c r="B8" s="73" t="s">
        <v>255</v>
      </c>
      <c r="C8" s="73" t="s">
        <v>217</v>
      </c>
      <c r="D8" s="75" t="s">
        <v>110</v>
      </c>
      <c r="E8" s="73" t="s">
        <v>292</v>
      </c>
      <c r="F8" s="73">
        <v>3</v>
      </c>
      <c r="G8" s="73">
        <v>87</v>
      </c>
      <c r="H8" s="73" t="s">
        <v>80</v>
      </c>
      <c r="I8" s="73" t="s">
        <v>101</v>
      </c>
      <c r="J8" s="73" t="s">
        <v>76</v>
      </c>
      <c r="K8" s="73" t="s">
        <v>77</v>
      </c>
      <c r="L8" s="76">
        <v>119843</v>
      </c>
      <c r="M8" s="74"/>
    </row>
    <row r="9" spans="1:13" ht="20.399999999999999">
      <c r="A9" s="109" t="s">
        <v>621</v>
      </c>
      <c r="B9" s="110" t="s">
        <v>225</v>
      </c>
      <c r="C9" s="110" t="s">
        <v>217</v>
      </c>
      <c r="D9" s="112" t="s">
        <v>622</v>
      </c>
      <c r="E9" s="110" t="s">
        <v>623</v>
      </c>
      <c r="F9" s="110">
        <v>2</v>
      </c>
      <c r="G9" s="110">
        <v>67</v>
      </c>
      <c r="H9" s="110" t="s">
        <v>80</v>
      </c>
      <c r="I9" s="110" t="s">
        <v>75</v>
      </c>
      <c r="J9" s="110" t="s">
        <v>76</v>
      </c>
      <c r="K9" s="110" t="s">
        <v>77</v>
      </c>
      <c r="L9" s="113">
        <v>100249</v>
      </c>
      <c r="M9" s="111"/>
    </row>
    <row r="10" spans="1:13" ht="28.8">
      <c r="A10" s="72" t="s">
        <v>624</v>
      </c>
      <c r="B10" s="73" t="s">
        <v>225</v>
      </c>
      <c r="C10" s="73" t="s">
        <v>217</v>
      </c>
      <c r="D10" s="75" t="s">
        <v>121</v>
      </c>
      <c r="E10" s="73" t="s">
        <v>625</v>
      </c>
      <c r="F10" s="73">
        <v>3</v>
      </c>
      <c r="G10" s="73">
        <v>89</v>
      </c>
      <c r="H10" s="73" t="s">
        <v>80</v>
      </c>
      <c r="I10" s="73" t="s">
        <v>146</v>
      </c>
      <c r="J10" s="73" t="s">
        <v>76</v>
      </c>
      <c r="K10" s="73" t="s">
        <v>77</v>
      </c>
      <c r="L10" s="76">
        <v>110360</v>
      </c>
      <c r="M10" s="74"/>
    </row>
    <row r="11" spans="1:13" ht="20.399999999999999">
      <c r="A11" s="109" t="s">
        <v>626</v>
      </c>
      <c r="B11" s="110" t="s">
        <v>282</v>
      </c>
      <c r="C11" s="110" t="s">
        <v>283</v>
      </c>
      <c r="D11" s="112" t="s">
        <v>284</v>
      </c>
      <c r="E11" s="110" t="s">
        <v>87</v>
      </c>
      <c r="F11" s="110">
        <v>3</v>
      </c>
      <c r="G11" s="110">
        <v>83</v>
      </c>
      <c r="H11" s="110" t="s">
        <v>80</v>
      </c>
      <c r="I11" s="110" t="s">
        <v>101</v>
      </c>
      <c r="J11" s="110" t="s">
        <v>76</v>
      </c>
      <c r="K11" s="110" t="s">
        <v>77</v>
      </c>
      <c r="L11" s="113">
        <v>106448</v>
      </c>
      <c r="M11" s="111"/>
    </row>
    <row r="12" spans="1:13" ht="20.399999999999999">
      <c r="A12" s="72" t="s">
        <v>627</v>
      </c>
      <c r="B12" s="73" t="s">
        <v>282</v>
      </c>
      <c r="C12" s="73" t="s">
        <v>283</v>
      </c>
      <c r="D12" s="75" t="s">
        <v>385</v>
      </c>
      <c r="E12" s="73" t="s">
        <v>125</v>
      </c>
      <c r="F12" s="73">
        <v>3</v>
      </c>
      <c r="G12" s="73">
        <v>90</v>
      </c>
      <c r="H12" s="73" t="s">
        <v>80</v>
      </c>
      <c r="I12" s="73" t="s">
        <v>75</v>
      </c>
      <c r="J12" s="73" t="s">
        <v>76</v>
      </c>
      <c r="K12" s="73" t="s">
        <v>77</v>
      </c>
      <c r="L12" s="76">
        <v>97200</v>
      </c>
      <c r="M12" s="74"/>
    </row>
    <row r="13" spans="1:13" ht="20.399999999999999">
      <c r="A13" s="109" t="s">
        <v>628</v>
      </c>
      <c r="B13" s="110" t="s">
        <v>225</v>
      </c>
      <c r="C13" s="110" t="s">
        <v>217</v>
      </c>
      <c r="D13" s="112" t="s">
        <v>629</v>
      </c>
      <c r="E13" s="110" t="s">
        <v>103</v>
      </c>
      <c r="F13" s="110">
        <v>2</v>
      </c>
      <c r="G13" s="110">
        <v>62</v>
      </c>
      <c r="H13" s="110" t="s">
        <v>80</v>
      </c>
      <c r="I13" s="110" t="s">
        <v>101</v>
      </c>
      <c r="J13" s="110" t="s">
        <v>76</v>
      </c>
      <c r="K13" s="110" t="s">
        <v>77</v>
      </c>
      <c r="L13" s="113">
        <v>92768</v>
      </c>
      <c r="M13" s="111"/>
    </row>
    <row r="14" spans="1:13" ht="28.8">
      <c r="A14" s="72" t="s">
        <v>630</v>
      </c>
      <c r="B14" s="73" t="s">
        <v>282</v>
      </c>
      <c r="C14" s="73" t="s">
        <v>306</v>
      </c>
      <c r="D14" s="75" t="s">
        <v>395</v>
      </c>
      <c r="E14" s="73" t="s">
        <v>398</v>
      </c>
      <c r="F14" s="73">
        <v>2</v>
      </c>
      <c r="G14" s="73">
        <v>70</v>
      </c>
      <c r="H14" s="73" t="s">
        <v>74</v>
      </c>
      <c r="I14" s="73" t="s">
        <v>101</v>
      </c>
      <c r="J14" s="73" t="s">
        <v>76</v>
      </c>
      <c r="K14" s="73" t="s">
        <v>77</v>
      </c>
      <c r="L14" s="76">
        <v>49087</v>
      </c>
      <c r="M14" s="74"/>
    </row>
    <row r="15" spans="1:13" ht="20.399999999999999">
      <c r="A15" s="109" t="s">
        <v>631</v>
      </c>
      <c r="B15" s="110" t="s">
        <v>282</v>
      </c>
      <c r="C15" s="110" t="s">
        <v>306</v>
      </c>
      <c r="D15" s="112" t="s">
        <v>400</v>
      </c>
      <c r="E15" s="110" t="s">
        <v>363</v>
      </c>
      <c r="F15" s="110">
        <v>2</v>
      </c>
      <c r="G15" s="110">
        <v>57</v>
      </c>
      <c r="H15" s="110" t="s">
        <v>74</v>
      </c>
      <c r="I15" s="110" t="s">
        <v>146</v>
      </c>
      <c r="J15" s="110" t="s">
        <v>76</v>
      </c>
      <c r="K15" s="110" t="s">
        <v>77</v>
      </c>
      <c r="L15" s="113">
        <v>39971</v>
      </c>
      <c r="M15" s="111"/>
    </row>
    <row r="16" spans="1:13" ht="20.399999999999999">
      <c r="A16" s="72" t="s">
        <v>632</v>
      </c>
      <c r="B16" s="73" t="s">
        <v>282</v>
      </c>
      <c r="C16" s="73" t="s">
        <v>306</v>
      </c>
      <c r="D16" s="75" t="s">
        <v>307</v>
      </c>
      <c r="E16" s="73" t="s">
        <v>113</v>
      </c>
      <c r="F16" s="73">
        <v>4</v>
      </c>
      <c r="G16" s="73">
        <v>107</v>
      </c>
      <c r="H16" s="73" t="s">
        <v>80</v>
      </c>
      <c r="I16" s="73" t="s">
        <v>146</v>
      </c>
      <c r="J16" s="73" t="s">
        <v>76</v>
      </c>
      <c r="K16" s="73" t="s">
        <v>77</v>
      </c>
      <c r="L16" s="76">
        <v>76739</v>
      </c>
      <c r="M16" s="74"/>
    </row>
    <row r="17" spans="1:13" ht="20.399999999999999">
      <c r="A17" s="109" t="s">
        <v>633</v>
      </c>
      <c r="B17" s="110" t="s">
        <v>282</v>
      </c>
      <c r="C17" s="110" t="s">
        <v>306</v>
      </c>
      <c r="D17" s="112" t="s">
        <v>455</v>
      </c>
      <c r="E17" s="110" t="s">
        <v>263</v>
      </c>
      <c r="F17" s="110">
        <v>4</v>
      </c>
      <c r="G17" s="110">
        <v>102</v>
      </c>
      <c r="H17" s="110" t="s">
        <v>80</v>
      </c>
      <c r="I17" s="110" t="s">
        <v>101</v>
      </c>
      <c r="J17" s="110" t="s">
        <v>76</v>
      </c>
      <c r="K17" s="110" t="s">
        <v>77</v>
      </c>
      <c r="L17" s="113">
        <v>60083</v>
      </c>
      <c r="M17" s="111"/>
    </row>
    <row r="18" spans="1:13" ht="20.399999999999999">
      <c r="A18" s="72" t="s">
        <v>634</v>
      </c>
      <c r="B18" s="73" t="s">
        <v>225</v>
      </c>
      <c r="C18" s="73" t="s">
        <v>217</v>
      </c>
      <c r="D18" s="75" t="s">
        <v>635</v>
      </c>
      <c r="E18" s="73" t="s">
        <v>145</v>
      </c>
      <c r="F18" s="73">
        <v>4</v>
      </c>
      <c r="G18" s="73">
        <v>101</v>
      </c>
      <c r="H18" s="73" t="s">
        <v>80</v>
      </c>
      <c r="I18" s="73" t="s">
        <v>75</v>
      </c>
      <c r="J18" s="73" t="s">
        <v>76</v>
      </c>
      <c r="K18" s="73" t="s">
        <v>77</v>
      </c>
      <c r="L18" s="76">
        <v>115519</v>
      </c>
      <c r="M18" s="74"/>
    </row>
    <row r="19" spans="1:13" ht="20.399999999999999">
      <c r="A19" s="109" t="s">
        <v>636</v>
      </c>
      <c r="B19" s="110" t="s">
        <v>282</v>
      </c>
      <c r="C19" s="110" t="s">
        <v>306</v>
      </c>
      <c r="D19" s="112" t="s">
        <v>455</v>
      </c>
      <c r="E19" s="110" t="s">
        <v>148</v>
      </c>
      <c r="F19" s="110">
        <v>4</v>
      </c>
      <c r="G19" s="110">
        <v>122</v>
      </c>
      <c r="H19" s="110" t="s">
        <v>80</v>
      </c>
      <c r="I19" s="110" t="s">
        <v>75</v>
      </c>
      <c r="J19" s="110" t="s">
        <v>76</v>
      </c>
      <c r="K19" s="110" t="s">
        <v>77</v>
      </c>
      <c r="L19" s="113">
        <v>76997</v>
      </c>
      <c r="M19" s="111"/>
    </row>
    <row r="20" spans="1:13" ht="20.399999999999999">
      <c r="A20" s="72" t="s">
        <v>637</v>
      </c>
      <c r="B20" s="73" t="s">
        <v>294</v>
      </c>
      <c r="C20" s="73" t="s">
        <v>324</v>
      </c>
      <c r="D20" s="75" t="s">
        <v>325</v>
      </c>
      <c r="E20" s="73" t="s">
        <v>326</v>
      </c>
      <c r="F20" s="73">
        <v>5</v>
      </c>
      <c r="G20" s="73">
        <v>139</v>
      </c>
      <c r="H20" s="73" t="s">
        <v>80</v>
      </c>
      <c r="I20" s="73" t="s">
        <v>99</v>
      </c>
      <c r="J20" s="73" t="s">
        <v>76</v>
      </c>
      <c r="K20" s="73" t="s">
        <v>77</v>
      </c>
      <c r="L20" s="76">
        <v>106069</v>
      </c>
      <c r="M20" s="74"/>
    </row>
    <row r="21" spans="1:13" ht="20.399999999999999">
      <c r="A21" s="109" t="s">
        <v>638</v>
      </c>
      <c r="B21" s="110" t="s">
        <v>294</v>
      </c>
      <c r="C21" s="110" t="s">
        <v>324</v>
      </c>
      <c r="D21" s="112" t="s">
        <v>325</v>
      </c>
      <c r="E21" s="110" t="s">
        <v>326</v>
      </c>
      <c r="F21" s="110">
        <v>4</v>
      </c>
      <c r="G21" s="110">
        <v>114</v>
      </c>
      <c r="H21" s="110" t="s">
        <v>80</v>
      </c>
      <c r="I21" s="110" t="s">
        <v>99</v>
      </c>
      <c r="J21" s="110" t="s">
        <v>76</v>
      </c>
      <c r="K21" s="110" t="s">
        <v>77</v>
      </c>
      <c r="L21" s="113">
        <v>100776</v>
      </c>
      <c r="M21" s="111"/>
    </row>
    <row r="22" spans="1:13" ht="20.399999999999999">
      <c r="A22" s="72" t="s">
        <v>639</v>
      </c>
      <c r="B22" s="73" t="s">
        <v>294</v>
      </c>
      <c r="C22" s="73" t="s">
        <v>324</v>
      </c>
      <c r="D22" s="75" t="s">
        <v>325</v>
      </c>
      <c r="E22" s="73" t="s">
        <v>326</v>
      </c>
      <c r="F22" s="73">
        <v>4</v>
      </c>
      <c r="G22" s="73">
        <v>114</v>
      </c>
      <c r="H22" s="73" t="s">
        <v>80</v>
      </c>
      <c r="I22" s="73" t="s">
        <v>109</v>
      </c>
      <c r="J22" s="73" t="s">
        <v>76</v>
      </c>
      <c r="K22" s="73" t="s">
        <v>77</v>
      </c>
      <c r="L22" s="76">
        <v>100776</v>
      </c>
      <c r="M22" s="74"/>
    </row>
    <row r="23" spans="1:13" ht="20.399999999999999">
      <c r="A23" s="109" t="s">
        <v>640</v>
      </c>
      <c r="B23" s="110" t="s">
        <v>225</v>
      </c>
      <c r="C23" s="110" t="s">
        <v>217</v>
      </c>
      <c r="D23" s="112" t="s">
        <v>641</v>
      </c>
      <c r="E23" s="110" t="s">
        <v>369</v>
      </c>
      <c r="F23" s="110">
        <v>4</v>
      </c>
      <c r="G23" s="110">
        <v>102</v>
      </c>
      <c r="H23" s="110" t="s">
        <v>80</v>
      </c>
      <c r="I23" s="110" t="s">
        <v>99</v>
      </c>
      <c r="J23" s="110" t="s">
        <v>76</v>
      </c>
      <c r="K23" s="110" t="s">
        <v>77</v>
      </c>
      <c r="L23" s="114">
        <v>173049</v>
      </c>
      <c r="M23" s="115"/>
    </row>
    <row r="24" spans="1:13" ht="20.399999999999999">
      <c r="A24" s="72" t="s">
        <v>640</v>
      </c>
      <c r="B24" s="73" t="s">
        <v>225</v>
      </c>
      <c r="C24" s="73" t="s">
        <v>217</v>
      </c>
      <c r="D24" s="75" t="s">
        <v>641</v>
      </c>
      <c r="E24" s="73" t="s">
        <v>369</v>
      </c>
      <c r="F24" s="73">
        <v>0</v>
      </c>
      <c r="G24" s="73">
        <v>14</v>
      </c>
      <c r="H24" s="73" t="s">
        <v>74</v>
      </c>
      <c r="I24" s="73" t="s">
        <v>74</v>
      </c>
      <c r="J24" s="73" t="s">
        <v>440</v>
      </c>
      <c r="K24" s="73" t="s">
        <v>77</v>
      </c>
      <c r="L24" s="114"/>
      <c r="M24" s="115"/>
    </row>
    <row r="25" spans="1:13" ht="20.399999999999999">
      <c r="A25" s="109" t="s">
        <v>642</v>
      </c>
      <c r="B25" s="110" t="s">
        <v>255</v>
      </c>
      <c r="C25" s="110" t="s">
        <v>217</v>
      </c>
      <c r="D25" s="112" t="s">
        <v>468</v>
      </c>
      <c r="E25" s="110" t="s">
        <v>326</v>
      </c>
      <c r="F25" s="110">
        <v>4</v>
      </c>
      <c r="G25" s="110">
        <v>119</v>
      </c>
      <c r="H25" s="110" t="s">
        <v>80</v>
      </c>
      <c r="I25" s="110" t="s">
        <v>75</v>
      </c>
      <c r="J25" s="110" t="s">
        <v>76</v>
      </c>
      <c r="K25" s="110" t="s">
        <v>77</v>
      </c>
      <c r="L25" s="114">
        <v>155360</v>
      </c>
      <c r="M25" s="115"/>
    </row>
    <row r="26" spans="1:13" ht="20.399999999999999">
      <c r="A26" s="72" t="s">
        <v>642</v>
      </c>
      <c r="B26" s="73" t="s">
        <v>255</v>
      </c>
      <c r="C26" s="73" t="s">
        <v>217</v>
      </c>
      <c r="D26" s="75" t="s">
        <v>468</v>
      </c>
      <c r="E26" s="73" t="s">
        <v>326</v>
      </c>
      <c r="F26" s="73">
        <v>0</v>
      </c>
      <c r="G26" s="73">
        <v>14</v>
      </c>
      <c r="H26" s="73" t="s">
        <v>74</v>
      </c>
      <c r="I26" s="73" t="s">
        <v>74</v>
      </c>
      <c r="J26" s="73" t="s">
        <v>440</v>
      </c>
      <c r="K26" s="73" t="s">
        <v>77</v>
      </c>
      <c r="L26" s="114"/>
      <c r="M26" s="115"/>
    </row>
    <row r="27" spans="1:13" ht="20.399999999999999">
      <c r="A27" s="109" t="s">
        <v>643</v>
      </c>
      <c r="B27" s="110" t="s">
        <v>255</v>
      </c>
      <c r="C27" s="110" t="s">
        <v>217</v>
      </c>
      <c r="D27" s="112" t="s">
        <v>336</v>
      </c>
      <c r="E27" s="110" t="s">
        <v>111</v>
      </c>
      <c r="F27" s="110">
        <v>4</v>
      </c>
      <c r="G27" s="110">
        <v>98</v>
      </c>
      <c r="H27" s="110" t="s">
        <v>80</v>
      </c>
      <c r="I27" s="110" t="s">
        <v>75</v>
      </c>
      <c r="J27" s="110" t="s">
        <v>76</v>
      </c>
      <c r="K27" s="110" t="s">
        <v>77</v>
      </c>
      <c r="L27" s="114">
        <v>130520</v>
      </c>
      <c r="M27" s="115"/>
    </row>
    <row r="28" spans="1:13" ht="20.399999999999999">
      <c r="A28" s="72" t="s">
        <v>643</v>
      </c>
      <c r="B28" s="73" t="s">
        <v>255</v>
      </c>
      <c r="C28" s="73" t="s">
        <v>217</v>
      </c>
      <c r="D28" s="75" t="s">
        <v>336</v>
      </c>
      <c r="E28" s="73" t="s">
        <v>111</v>
      </c>
      <c r="F28" s="73">
        <v>0</v>
      </c>
      <c r="G28" s="73">
        <v>15</v>
      </c>
      <c r="H28" s="73" t="s">
        <v>74</v>
      </c>
      <c r="I28" s="73" t="s">
        <v>74</v>
      </c>
      <c r="J28" s="73" t="s">
        <v>440</v>
      </c>
      <c r="K28" s="73" t="s">
        <v>77</v>
      </c>
      <c r="L28" s="114"/>
      <c r="M28" s="115"/>
    </row>
    <row r="29" spans="1:13" ht="20.399999999999999">
      <c r="A29" s="109" t="s">
        <v>644</v>
      </c>
      <c r="B29" s="110" t="s">
        <v>255</v>
      </c>
      <c r="C29" s="110" t="s">
        <v>217</v>
      </c>
      <c r="D29" s="112" t="s">
        <v>336</v>
      </c>
      <c r="E29" s="110" t="s">
        <v>252</v>
      </c>
      <c r="F29" s="110">
        <v>4</v>
      </c>
      <c r="G29" s="110">
        <v>103</v>
      </c>
      <c r="H29" s="110" t="s">
        <v>80</v>
      </c>
      <c r="I29" s="110" t="s">
        <v>75</v>
      </c>
      <c r="J29" s="110" t="s">
        <v>76</v>
      </c>
      <c r="K29" s="110" t="s">
        <v>77</v>
      </c>
      <c r="L29" s="114">
        <v>135520</v>
      </c>
      <c r="M29" s="115"/>
    </row>
    <row r="30" spans="1:13" ht="20.399999999999999">
      <c r="A30" s="72" t="s">
        <v>644</v>
      </c>
      <c r="B30" s="73" t="s">
        <v>255</v>
      </c>
      <c r="C30" s="73" t="s">
        <v>217</v>
      </c>
      <c r="D30" s="75" t="s">
        <v>336</v>
      </c>
      <c r="E30" s="73" t="s">
        <v>252</v>
      </c>
      <c r="F30" s="73">
        <v>0</v>
      </c>
      <c r="G30" s="73">
        <v>13</v>
      </c>
      <c r="H30" s="73" t="s">
        <v>74</v>
      </c>
      <c r="I30" s="73" t="s">
        <v>74</v>
      </c>
      <c r="J30" s="73" t="s">
        <v>440</v>
      </c>
      <c r="K30" s="73" t="s">
        <v>77</v>
      </c>
      <c r="L30" s="114"/>
      <c r="M30" s="115"/>
    </row>
    <row r="31" spans="1:13" ht="20.399999999999999">
      <c r="A31" s="109" t="s">
        <v>645</v>
      </c>
      <c r="B31" s="110" t="s">
        <v>282</v>
      </c>
      <c r="C31" s="110" t="s">
        <v>471</v>
      </c>
      <c r="D31" s="112" t="s">
        <v>472</v>
      </c>
      <c r="E31" s="110" t="s">
        <v>473</v>
      </c>
      <c r="F31" s="110">
        <v>5</v>
      </c>
      <c r="G31" s="110">
        <v>134</v>
      </c>
      <c r="H31" s="110" t="s">
        <v>80</v>
      </c>
      <c r="I31" s="110" t="s">
        <v>75</v>
      </c>
      <c r="J31" s="110" t="s">
        <v>76</v>
      </c>
      <c r="K31" s="110" t="s">
        <v>77</v>
      </c>
      <c r="L31" s="113">
        <v>105272</v>
      </c>
      <c r="M31" s="111"/>
    </row>
    <row r="32" spans="1:13" ht="30.6">
      <c r="A32" s="72" t="s">
        <v>646</v>
      </c>
      <c r="B32" s="73" t="s">
        <v>294</v>
      </c>
      <c r="C32" s="73" t="s">
        <v>298</v>
      </c>
      <c r="D32" s="75" t="s">
        <v>647</v>
      </c>
      <c r="E32" s="73" t="s">
        <v>648</v>
      </c>
      <c r="F32" s="73">
        <v>2</v>
      </c>
      <c r="G32" s="73">
        <v>65</v>
      </c>
      <c r="H32" s="73" t="s">
        <v>74</v>
      </c>
      <c r="I32" s="73" t="s">
        <v>101</v>
      </c>
      <c r="J32" s="73" t="s">
        <v>76</v>
      </c>
      <c r="K32" s="73" t="s">
        <v>77</v>
      </c>
      <c r="L32" s="76">
        <v>92625</v>
      </c>
      <c r="M32" s="71"/>
    </row>
    <row r="36" spans="1:12">
      <c r="A36" t="s">
        <v>608</v>
      </c>
      <c r="B36" t="s">
        <v>255</v>
      </c>
      <c r="C36" t="s">
        <v>217</v>
      </c>
      <c r="D36" t="s">
        <v>609</v>
      </c>
      <c r="E36" t="s">
        <v>107</v>
      </c>
      <c r="F36">
        <v>2</v>
      </c>
      <c r="G36">
        <v>57</v>
      </c>
      <c r="H36" t="s">
        <v>74</v>
      </c>
      <c r="I36" t="s">
        <v>101</v>
      </c>
      <c r="J36" t="s">
        <v>76</v>
      </c>
      <c r="K36" t="s">
        <v>77</v>
      </c>
      <c r="L36" s="22">
        <v>78247</v>
      </c>
    </row>
    <row r="37" spans="1:12">
      <c r="A37" t="s">
        <v>610</v>
      </c>
      <c r="B37" t="s">
        <v>255</v>
      </c>
      <c r="C37" t="s">
        <v>217</v>
      </c>
      <c r="D37" t="s">
        <v>94</v>
      </c>
      <c r="E37" t="s">
        <v>611</v>
      </c>
      <c r="F37">
        <v>3</v>
      </c>
      <c r="G37">
        <v>79</v>
      </c>
      <c r="H37" t="s">
        <v>80</v>
      </c>
      <c r="I37" t="s">
        <v>75</v>
      </c>
      <c r="J37" t="s">
        <v>76</v>
      </c>
      <c r="K37" t="s">
        <v>77</v>
      </c>
      <c r="L37" s="22">
        <v>108823</v>
      </c>
    </row>
    <row r="38" spans="1:12">
      <c r="A38" t="s">
        <v>612</v>
      </c>
      <c r="B38" t="s">
        <v>255</v>
      </c>
      <c r="C38" t="s">
        <v>217</v>
      </c>
      <c r="D38" t="s">
        <v>96</v>
      </c>
      <c r="E38" t="s">
        <v>613</v>
      </c>
      <c r="F38">
        <v>2</v>
      </c>
      <c r="G38">
        <v>72</v>
      </c>
      <c r="H38" t="s">
        <v>74</v>
      </c>
      <c r="I38" t="s">
        <v>75</v>
      </c>
      <c r="J38" t="s">
        <v>76</v>
      </c>
      <c r="K38" t="s">
        <v>77</v>
      </c>
      <c r="L38" s="22">
        <v>83520</v>
      </c>
    </row>
    <row r="39" spans="1:12">
      <c r="A39" t="s">
        <v>614</v>
      </c>
      <c r="B39" t="s">
        <v>225</v>
      </c>
      <c r="C39" t="s">
        <v>217</v>
      </c>
      <c r="D39" t="s">
        <v>615</v>
      </c>
      <c r="E39" t="s">
        <v>616</v>
      </c>
      <c r="F39">
        <v>2</v>
      </c>
      <c r="G39">
        <v>52</v>
      </c>
      <c r="H39" t="s">
        <v>74</v>
      </c>
      <c r="I39" t="s">
        <v>101</v>
      </c>
      <c r="J39" t="s">
        <v>76</v>
      </c>
      <c r="K39" t="s">
        <v>77</v>
      </c>
      <c r="L39" s="22">
        <v>76570</v>
      </c>
    </row>
    <row r="40" spans="1:12">
      <c r="A40" t="s">
        <v>617</v>
      </c>
      <c r="B40" t="s">
        <v>225</v>
      </c>
      <c r="C40" t="s">
        <v>217</v>
      </c>
      <c r="D40" t="s">
        <v>618</v>
      </c>
      <c r="E40" t="s">
        <v>363</v>
      </c>
      <c r="F40">
        <v>2</v>
      </c>
      <c r="G40">
        <v>67</v>
      </c>
      <c r="H40" t="s">
        <v>80</v>
      </c>
      <c r="I40" t="s">
        <v>75</v>
      </c>
      <c r="J40" t="s">
        <v>76</v>
      </c>
      <c r="K40" t="s">
        <v>77</v>
      </c>
      <c r="L40" s="22">
        <v>98658</v>
      </c>
    </row>
    <row r="41" spans="1:12">
      <c r="A41" t="s">
        <v>619</v>
      </c>
      <c r="B41" t="s">
        <v>225</v>
      </c>
      <c r="C41" t="s">
        <v>217</v>
      </c>
      <c r="D41" t="s">
        <v>373</v>
      </c>
      <c r="E41" t="s">
        <v>89</v>
      </c>
      <c r="F41">
        <v>2</v>
      </c>
      <c r="G41">
        <v>70</v>
      </c>
      <c r="H41" t="s">
        <v>80</v>
      </c>
      <c r="I41" t="s">
        <v>75</v>
      </c>
      <c r="J41" t="s">
        <v>76</v>
      </c>
      <c r="K41" t="s">
        <v>77</v>
      </c>
      <c r="L41" s="22">
        <v>93100</v>
      </c>
    </row>
    <row r="42" spans="1:12">
      <c r="A42" t="s">
        <v>620</v>
      </c>
      <c r="B42" t="s">
        <v>255</v>
      </c>
      <c r="C42" t="s">
        <v>217</v>
      </c>
      <c r="D42" t="s">
        <v>110</v>
      </c>
      <c r="E42" t="s">
        <v>292</v>
      </c>
      <c r="F42">
        <v>3</v>
      </c>
      <c r="G42">
        <v>87</v>
      </c>
      <c r="H42" t="s">
        <v>80</v>
      </c>
      <c r="I42" t="s">
        <v>101</v>
      </c>
      <c r="J42" t="s">
        <v>76</v>
      </c>
      <c r="K42" t="s">
        <v>77</v>
      </c>
      <c r="L42" s="22">
        <v>119843</v>
      </c>
    </row>
    <row r="43" spans="1:12">
      <c r="A43" t="s">
        <v>621</v>
      </c>
      <c r="B43" t="s">
        <v>225</v>
      </c>
      <c r="C43" t="s">
        <v>217</v>
      </c>
      <c r="D43" t="s">
        <v>622</v>
      </c>
      <c r="E43" t="s">
        <v>623</v>
      </c>
      <c r="F43">
        <v>2</v>
      </c>
      <c r="G43">
        <v>67</v>
      </c>
      <c r="H43" t="s">
        <v>80</v>
      </c>
      <c r="I43" t="s">
        <v>75</v>
      </c>
      <c r="J43" t="s">
        <v>76</v>
      </c>
      <c r="K43" t="s">
        <v>77</v>
      </c>
      <c r="L43" s="22">
        <v>100249</v>
      </c>
    </row>
    <row r="44" spans="1:12">
      <c r="A44" t="s">
        <v>624</v>
      </c>
      <c r="B44" t="s">
        <v>225</v>
      </c>
      <c r="C44" t="s">
        <v>217</v>
      </c>
      <c r="D44" t="s">
        <v>121</v>
      </c>
      <c r="E44" t="s">
        <v>625</v>
      </c>
      <c r="F44">
        <v>3</v>
      </c>
      <c r="G44">
        <v>89</v>
      </c>
      <c r="H44" t="s">
        <v>80</v>
      </c>
      <c r="I44" t="s">
        <v>146</v>
      </c>
      <c r="J44" t="s">
        <v>76</v>
      </c>
      <c r="K44" t="s">
        <v>77</v>
      </c>
      <c r="L44" s="22">
        <v>110360</v>
      </c>
    </row>
    <row r="45" spans="1:12">
      <c r="A45" t="s">
        <v>626</v>
      </c>
      <c r="B45" t="s">
        <v>282</v>
      </c>
      <c r="C45" t="s">
        <v>283</v>
      </c>
      <c r="D45" t="s">
        <v>284</v>
      </c>
      <c r="E45" t="s">
        <v>87</v>
      </c>
      <c r="F45">
        <v>3</v>
      </c>
      <c r="G45">
        <v>83</v>
      </c>
      <c r="H45" t="s">
        <v>80</v>
      </c>
      <c r="I45" t="s">
        <v>101</v>
      </c>
      <c r="J45" t="s">
        <v>76</v>
      </c>
      <c r="K45" t="s">
        <v>77</v>
      </c>
      <c r="L45" s="22">
        <v>106448</v>
      </c>
    </row>
    <row r="46" spans="1:12">
      <c r="A46" t="s">
        <v>627</v>
      </c>
      <c r="B46" t="s">
        <v>282</v>
      </c>
      <c r="C46" t="s">
        <v>283</v>
      </c>
      <c r="D46" t="s">
        <v>385</v>
      </c>
      <c r="E46" t="s">
        <v>125</v>
      </c>
      <c r="F46">
        <v>3</v>
      </c>
      <c r="G46">
        <v>90</v>
      </c>
      <c r="H46" t="s">
        <v>80</v>
      </c>
      <c r="I46" t="s">
        <v>75</v>
      </c>
      <c r="J46" t="s">
        <v>76</v>
      </c>
      <c r="K46" t="s">
        <v>77</v>
      </c>
      <c r="L46" s="22">
        <v>97200</v>
      </c>
    </row>
    <row r="47" spans="1:12">
      <c r="A47" t="s">
        <v>628</v>
      </c>
      <c r="B47" t="s">
        <v>225</v>
      </c>
      <c r="C47" t="s">
        <v>217</v>
      </c>
      <c r="D47" t="s">
        <v>629</v>
      </c>
      <c r="E47" t="s">
        <v>103</v>
      </c>
      <c r="F47">
        <v>2</v>
      </c>
      <c r="G47">
        <v>62</v>
      </c>
      <c r="H47" t="s">
        <v>80</v>
      </c>
      <c r="I47" t="s">
        <v>101</v>
      </c>
      <c r="J47" t="s">
        <v>76</v>
      </c>
      <c r="K47" t="s">
        <v>77</v>
      </c>
      <c r="L47" s="22">
        <v>92768</v>
      </c>
    </row>
    <row r="48" spans="1:12">
      <c r="A48" t="s">
        <v>630</v>
      </c>
      <c r="B48" t="s">
        <v>282</v>
      </c>
      <c r="C48" t="s">
        <v>306</v>
      </c>
      <c r="D48" t="s">
        <v>395</v>
      </c>
      <c r="E48" t="s">
        <v>398</v>
      </c>
      <c r="F48">
        <v>2</v>
      </c>
      <c r="G48">
        <v>70</v>
      </c>
      <c r="H48" t="s">
        <v>74</v>
      </c>
      <c r="I48" t="s">
        <v>101</v>
      </c>
      <c r="J48" t="s">
        <v>76</v>
      </c>
      <c r="K48" t="s">
        <v>77</v>
      </c>
      <c r="L48" s="22">
        <v>49087</v>
      </c>
    </row>
    <row r="49" spans="1:12">
      <c r="A49" t="s">
        <v>631</v>
      </c>
      <c r="B49" t="s">
        <v>282</v>
      </c>
      <c r="C49" t="s">
        <v>306</v>
      </c>
      <c r="D49" t="s">
        <v>400</v>
      </c>
      <c r="E49" t="s">
        <v>363</v>
      </c>
      <c r="F49">
        <v>2</v>
      </c>
      <c r="G49">
        <v>57</v>
      </c>
      <c r="H49" t="s">
        <v>74</v>
      </c>
      <c r="I49" t="s">
        <v>146</v>
      </c>
      <c r="J49" t="s">
        <v>76</v>
      </c>
      <c r="K49" t="s">
        <v>77</v>
      </c>
      <c r="L49" s="22">
        <v>39971</v>
      </c>
    </row>
    <row r="50" spans="1:12">
      <c r="A50" t="s">
        <v>632</v>
      </c>
      <c r="B50" t="s">
        <v>282</v>
      </c>
      <c r="C50" t="s">
        <v>306</v>
      </c>
      <c r="D50" t="s">
        <v>307</v>
      </c>
      <c r="E50" t="s">
        <v>113</v>
      </c>
      <c r="F50">
        <v>4</v>
      </c>
      <c r="G50">
        <v>107</v>
      </c>
      <c r="H50" t="s">
        <v>80</v>
      </c>
      <c r="I50" t="s">
        <v>146</v>
      </c>
      <c r="J50" t="s">
        <v>76</v>
      </c>
      <c r="K50" t="s">
        <v>77</v>
      </c>
      <c r="L50" s="22">
        <v>76739</v>
      </c>
    </row>
    <row r="51" spans="1:12">
      <c r="A51" t="s">
        <v>633</v>
      </c>
      <c r="B51" t="s">
        <v>282</v>
      </c>
      <c r="C51" t="s">
        <v>306</v>
      </c>
      <c r="D51" t="s">
        <v>455</v>
      </c>
      <c r="E51" t="s">
        <v>263</v>
      </c>
      <c r="F51">
        <v>4</v>
      </c>
      <c r="G51">
        <v>102</v>
      </c>
      <c r="H51" t="s">
        <v>80</v>
      </c>
      <c r="I51" t="s">
        <v>101</v>
      </c>
      <c r="J51" t="s">
        <v>76</v>
      </c>
      <c r="K51" t="s">
        <v>77</v>
      </c>
      <c r="L51" s="22">
        <v>60083</v>
      </c>
    </row>
    <row r="52" spans="1:12">
      <c r="A52" t="s">
        <v>634</v>
      </c>
      <c r="B52" t="s">
        <v>225</v>
      </c>
      <c r="C52" t="s">
        <v>217</v>
      </c>
      <c r="D52" t="s">
        <v>635</v>
      </c>
      <c r="E52" t="s">
        <v>145</v>
      </c>
      <c r="F52">
        <v>4</v>
      </c>
      <c r="G52">
        <v>101</v>
      </c>
      <c r="H52" t="s">
        <v>80</v>
      </c>
      <c r="I52" t="s">
        <v>75</v>
      </c>
      <c r="J52" t="s">
        <v>76</v>
      </c>
      <c r="K52" t="s">
        <v>77</v>
      </c>
      <c r="L52" s="22">
        <v>115519</v>
      </c>
    </row>
    <row r="53" spans="1:12">
      <c r="A53" t="s">
        <v>636</v>
      </c>
      <c r="B53" t="s">
        <v>282</v>
      </c>
      <c r="C53" t="s">
        <v>306</v>
      </c>
      <c r="D53" t="s">
        <v>455</v>
      </c>
      <c r="E53" t="s">
        <v>148</v>
      </c>
      <c r="F53">
        <v>4</v>
      </c>
      <c r="G53">
        <v>122</v>
      </c>
      <c r="H53" t="s">
        <v>80</v>
      </c>
      <c r="I53" t="s">
        <v>75</v>
      </c>
      <c r="J53" t="s">
        <v>76</v>
      </c>
      <c r="K53" t="s">
        <v>77</v>
      </c>
      <c r="L53" s="22">
        <v>76997</v>
      </c>
    </row>
    <row r="54" spans="1:12">
      <c r="A54" t="s">
        <v>637</v>
      </c>
      <c r="B54" t="s">
        <v>294</v>
      </c>
      <c r="C54" t="s">
        <v>324</v>
      </c>
      <c r="D54" t="s">
        <v>325</v>
      </c>
      <c r="E54" t="s">
        <v>326</v>
      </c>
      <c r="F54">
        <v>5</v>
      </c>
      <c r="G54">
        <v>139</v>
      </c>
      <c r="H54" t="s">
        <v>80</v>
      </c>
      <c r="I54" t="s">
        <v>99</v>
      </c>
      <c r="J54" t="s">
        <v>76</v>
      </c>
      <c r="K54" t="s">
        <v>77</v>
      </c>
      <c r="L54" s="22">
        <v>106069</v>
      </c>
    </row>
    <row r="55" spans="1:12">
      <c r="A55" t="s">
        <v>638</v>
      </c>
      <c r="B55" t="s">
        <v>294</v>
      </c>
      <c r="C55" t="s">
        <v>324</v>
      </c>
      <c r="D55" t="s">
        <v>325</v>
      </c>
      <c r="E55" t="s">
        <v>326</v>
      </c>
      <c r="F55">
        <v>4</v>
      </c>
      <c r="G55">
        <v>114</v>
      </c>
      <c r="H55" t="s">
        <v>80</v>
      </c>
      <c r="I55" t="s">
        <v>99</v>
      </c>
      <c r="J55" t="s">
        <v>76</v>
      </c>
      <c r="K55" t="s">
        <v>77</v>
      </c>
      <c r="L55" s="22">
        <v>100776</v>
      </c>
    </row>
    <row r="56" spans="1:12">
      <c r="A56" t="s">
        <v>639</v>
      </c>
      <c r="B56" t="s">
        <v>294</v>
      </c>
      <c r="C56" t="s">
        <v>324</v>
      </c>
      <c r="D56" t="s">
        <v>325</v>
      </c>
      <c r="E56" t="s">
        <v>326</v>
      </c>
      <c r="F56">
        <v>4</v>
      </c>
      <c r="G56">
        <v>114</v>
      </c>
      <c r="H56" t="s">
        <v>80</v>
      </c>
      <c r="I56" t="s">
        <v>109</v>
      </c>
      <c r="J56" t="s">
        <v>76</v>
      </c>
      <c r="K56" t="s">
        <v>77</v>
      </c>
      <c r="L56" s="22">
        <v>100776</v>
      </c>
    </row>
    <row r="57" spans="1:12">
      <c r="A57" t="s">
        <v>640</v>
      </c>
      <c r="B57" t="s">
        <v>225</v>
      </c>
      <c r="C57" t="s">
        <v>217</v>
      </c>
      <c r="D57" t="s">
        <v>641</v>
      </c>
      <c r="E57" t="s">
        <v>369</v>
      </c>
      <c r="F57">
        <v>4</v>
      </c>
      <c r="G57">
        <v>102</v>
      </c>
      <c r="H57" t="s">
        <v>80</v>
      </c>
      <c r="I57" t="s">
        <v>99</v>
      </c>
      <c r="J57" t="s">
        <v>76</v>
      </c>
      <c r="K57" t="s">
        <v>77</v>
      </c>
      <c r="L57" s="22">
        <v>173049</v>
      </c>
    </row>
    <row r="58" spans="1:12">
      <c r="A58" t="s">
        <v>640</v>
      </c>
      <c r="B58" t="s">
        <v>225</v>
      </c>
      <c r="C58" t="s">
        <v>217</v>
      </c>
      <c r="D58" t="s">
        <v>641</v>
      </c>
      <c r="E58" t="s">
        <v>369</v>
      </c>
      <c r="F58">
        <v>0</v>
      </c>
      <c r="G58">
        <v>14</v>
      </c>
      <c r="H58" t="s">
        <v>74</v>
      </c>
      <c r="I58" t="s">
        <v>74</v>
      </c>
      <c r="J58" t="s">
        <v>440</v>
      </c>
      <c r="K58" t="s">
        <v>77</v>
      </c>
    </row>
    <row r="59" spans="1:12">
      <c r="A59" t="s">
        <v>642</v>
      </c>
      <c r="B59" t="s">
        <v>255</v>
      </c>
      <c r="C59" t="s">
        <v>217</v>
      </c>
      <c r="D59" t="s">
        <v>468</v>
      </c>
      <c r="E59" t="s">
        <v>326</v>
      </c>
      <c r="F59">
        <v>4</v>
      </c>
      <c r="G59">
        <v>119</v>
      </c>
      <c r="H59" t="s">
        <v>80</v>
      </c>
      <c r="I59" t="s">
        <v>75</v>
      </c>
      <c r="J59" t="s">
        <v>76</v>
      </c>
      <c r="K59" t="s">
        <v>77</v>
      </c>
      <c r="L59" s="22">
        <v>155360</v>
      </c>
    </row>
    <row r="60" spans="1:12">
      <c r="A60" t="s">
        <v>642</v>
      </c>
      <c r="B60" t="s">
        <v>255</v>
      </c>
      <c r="C60" t="s">
        <v>217</v>
      </c>
      <c r="D60" t="s">
        <v>468</v>
      </c>
      <c r="E60" t="s">
        <v>326</v>
      </c>
      <c r="F60">
        <v>0</v>
      </c>
      <c r="G60">
        <v>14</v>
      </c>
      <c r="H60" t="s">
        <v>74</v>
      </c>
      <c r="I60" t="s">
        <v>74</v>
      </c>
      <c r="J60" t="s">
        <v>440</v>
      </c>
      <c r="K60" t="s">
        <v>77</v>
      </c>
    </row>
    <row r="61" spans="1:12">
      <c r="A61" t="s">
        <v>643</v>
      </c>
      <c r="B61" t="s">
        <v>255</v>
      </c>
      <c r="C61" t="s">
        <v>217</v>
      </c>
      <c r="D61" t="s">
        <v>336</v>
      </c>
      <c r="E61" t="s">
        <v>111</v>
      </c>
      <c r="F61">
        <v>4</v>
      </c>
      <c r="G61">
        <v>98</v>
      </c>
      <c r="H61" t="s">
        <v>80</v>
      </c>
      <c r="I61" t="s">
        <v>75</v>
      </c>
      <c r="J61" t="s">
        <v>76</v>
      </c>
      <c r="K61" t="s">
        <v>77</v>
      </c>
      <c r="L61" s="22">
        <v>130520</v>
      </c>
    </row>
    <row r="62" spans="1:12">
      <c r="A62" t="s">
        <v>643</v>
      </c>
      <c r="B62" t="s">
        <v>255</v>
      </c>
      <c r="C62" t="s">
        <v>217</v>
      </c>
      <c r="D62" t="s">
        <v>336</v>
      </c>
      <c r="E62" t="s">
        <v>111</v>
      </c>
      <c r="F62">
        <v>0</v>
      </c>
      <c r="G62">
        <v>15</v>
      </c>
      <c r="H62" t="s">
        <v>74</v>
      </c>
      <c r="I62" t="s">
        <v>74</v>
      </c>
      <c r="J62" t="s">
        <v>440</v>
      </c>
      <c r="K62" t="s">
        <v>77</v>
      </c>
    </row>
    <row r="63" spans="1:12">
      <c r="A63" t="s">
        <v>644</v>
      </c>
      <c r="B63" t="s">
        <v>255</v>
      </c>
      <c r="C63" t="s">
        <v>217</v>
      </c>
      <c r="D63" t="s">
        <v>336</v>
      </c>
      <c r="E63" t="s">
        <v>252</v>
      </c>
      <c r="F63">
        <v>4</v>
      </c>
      <c r="G63">
        <v>103</v>
      </c>
      <c r="H63" t="s">
        <v>80</v>
      </c>
      <c r="I63" t="s">
        <v>75</v>
      </c>
      <c r="J63" t="s">
        <v>76</v>
      </c>
      <c r="K63" t="s">
        <v>77</v>
      </c>
      <c r="L63" s="22">
        <v>135520</v>
      </c>
    </row>
    <row r="64" spans="1:12">
      <c r="A64" t="s">
        <v>644</v>
      </c>
      <c r="B64" t="s">
        <v>255</v>
      </c>
      <c r="C64" t="s">
        <v>217</v>
      </c>
      <c r="D64" t="s">
        <v>336</v>
      </c>
      <c r="E64" t="s">
        <v>252</v>
      </c>
      <c r="F64">
        <v>0</v>
      </c>
      <c r="G64">
        <v>13</v>
      </c>
      <c r="H64" t="s">
        <v>74</v>
      </c>
      <c r="I64" t="s">
        <v>74</v>
      </c>
      <c r="J64" t="s">
        <v>440</v>
      </c>
      <c r="K64" t="s">
        <v>77</v>
      </c>
    </row>
    <row r="65" spans="1:12">
      <c r="A65" t="s">
        <v>645</v>
      </c>
      <c r="B65" t="s">
        <v>282</v>
      </c>
      <c r="C65" t="s">
        <v>471</v>
      </c>
      <c r="D65" t="s">
        <v>472</v>
      </c>
      <c r="E65" t="s">
        <v>473</v>
      </c>
      <c r="F65">
        <v>5</v>
      </c>
      <c r="G65">
        <v>134</v>
      </c>
      <c r="H65" t="s">
        <v>80</v>
      </c>
      <c r="I65" t="s">
        <v>75</v>
      </c>
      <c r="J65" t="s">
        <v>76</v>
      </c>
      <c r="K65" t="s">
        <v>77</v>
      </c>
      <c r="L65" s="22">
        <v>105272</v>
      </c>
    </row>
    <row r="66" spans="1:12">
      <c r="A66" t="s">
        <v>646</v>
      </c>
      <c r="B66" t="s">
        <v>294</v>
      </c>
      <c r="C66" t="s">
        <v>298</v>
      </c>
      <c r="D66" t="s">
        <v>647</v>
      </c>
      <c r="E66" t="s">
        <v>648</v>
      </c>
      <c r="F66">
        <v>2</v>
      </c>
      <c r="G66">
        <v>65</v>
      </c>
      <c r="H66" t="s">
        <v>74</v>
      </c>
      <c r="I66" t="s">
        <v>101</v>
      </c>
      <c r="J66" t="s">
        <v>76</v>
      </c>
      <c r="K66" t="s">
        <v>77</v>
      </c>
      <c r="L66" s="22">
        <v>92625</v>
      </c>
    </row>
  </sheetData>
  <mergeCells count="8">
    <mergeCell ref="L29:L30"/>
    <mergeCell ref="M29:M30"/>
    <mergeCell ref="L23:L24"/>
    <mergeCell ref="M23:M24"/>
    <mergeCell ref="L25:L26"/>
    <mergeCell ref="M25:M26"/>
    <mergeCell ref="L27:L28"/>
    <mergeCell ref="M27:M28"/>
  </mergeCells>
  <hyperlinks>
    <hyperlink ref="D2" r:id="rId1" display="https://alermipianovendite.it/downloads/CEAL/asta6aprile2023/planimetrie/027-23.pdf" xr:uid="{0F4E7198-B668-4EEB-80CA-F98C5458D4D1}"/>
    <hyperlink ref="D3" r:id="rId2" display="https://alermipianovendite.it/downloads/CEAL/asta6aprile2023/planimetrie/028-23.pdf" xr:uid="{453BF832-46D0-4528-A60D-E504DD60A610}"/>
    <hyperlink ref="D4" r:id="rId3" display="https://alermipianovendite.it/downloads/CEAL/asta6aprile2023/planimetrie/029-23.pdf" xr:uid="{D8A62CDD-5932-407C-914C-EF56E78AB29B}"/>
    <hyperlink ref="D5" r:id="rId4" display="https://alermipianovendite.it/downloads/CEAL/asta6aprile2023/planimetrie/030-23.pdf" xr:uid="{95EF8584-22AC-4E3F-A269-0FC16A61FA31}"/>
    <hyperlink ref="D6" r:id="rId5" display="https://alermipianovendite.it/downloads/CEAL/asta6aprile2023/planimetrie/031-23.pdf" xr:uid="{EB4D7AA0-C488-48AE-BD77-4AF2AF343CE9}"/>
    <hyperlink ref="D7" r:id="rId6" display="https://alermipianovendite.it/downloads/CEAL/asta6aprile2023/planimetrie/032-23.pdf" xr:uid="{9C1035BF-28F7-481C-AFA6-58F2BF86D70B}"/>
    <hyperlink ref="D8" r:id="rId7" display="https://alermipianovendite.it/downloads/CEAL/asta6aprile2023/planimetrie/033-23.pdf" xr:uid="{FC04024B-9E15-483F-89DF-9C51A3CC4168}"/>
    <hyperlink ref="D9" r:id="rId8" display="https://alermipianovendite.it/downloads/CEAL/asta6aprile2023/planimetrie/034-23.pdf" xr:uid="{22C035B9-7988-437C-B6A8-7B80B53B6EA3}"/>
    <hyperlink ref="D10" r:id="rId9" display="https://alermipianovendite.it/downloads/CEAL/asta6aprile2023/planimetrie/035-23.pdf" xr:uid="{34EF9975-BFCE-443B-B6BB-8CE548FEB982}"/>
    <hyperlink ref="D11" r:id="rId10" display="https://alermipianovendite.it/downloads/CEAL/asta6aprile2023/planimetrie/036-23.pdf" xr:uid="{D9CA072F-C47D-4B4D-AC90-DC92D9BD1DF8}"/>
    <hyperlink ref="D12" r:id="rId11" display="https://alermipianovendite.it/downloads/CEAL/asta6aprile2023/planimetrie/037-23.pdf" xr:uid="{028AB9AF-54F5-4EA8-8D94-59407CEB38B4}"/>
    <hyperlink ref="D13" r:id="rId12" display="https://alermipianovendite.it/downloads/CEAL/asta6aprile2023/planimetrie/038-23.pdf" xr:uid="{DAD0DBC3-1832-49D6-AEBC-F11AA0F4E2CD}"/>
    <hyperlink ref="D14" r:id="rId13" display="https://alermipianovendite.it/downloads/CEAL/asta6aprile2023/planimetrie/039-23.pdf" xr:uid="{71974432-962E-474F-9FCF-F59372221677}"/>
    <hyperlink ref="D15" r:id="rId14" display="https://alermipianovendite.it/downloads/CEAL/asta6aprile2023/planimetrie/040-23.pdf" xr:uid="{23FAD3F5-062D-455C-8B57-995B6E02B602}"/>
    <hyperlink ref="D16" r:id="rId15" display="https://alermipianovendite.it/downloads/CEAL/asta6aprile2023/planimetrie/041-23.pdf" xr:uid="{C26099D4-B0BF-4E72-8A55-CA88926F796D}"/>
    <hyperlink ref="D17" r:id="rId16" display="https://alermipianovendite.it/downloads/CEAL/asta6aprile2023/planimetrie/042-23.pdf" xr:uid="{1548C64B-287A-4CFC-8781-94C5AD53A478}"/>
    <hyperlink ref="D18" r:id="rId17" display="https://alermipianovendite.it/downloads/CEAL/asta6aprile2023/planimetrie/043-23.pdf" xr:uid="{3ACE9580-0587-449E-9C50-84AA17DF7B93}"/>
    <hyperlink ref="D19" r:id="rId18" display="https://alermipianovendite.it/downloads/CEAL/asta6aprile2023/planimetrie/044-23.pdf" xr:uid="{DA34D8C3-0ACA-41FB-AE5D-8AAC6932A885}"/>
    <hyperlink ref="D20" r:id="rId19" display="https://alermipianovendite.it/downloads/CEAL/asta6aprile2023/planimetrie/045-23.pdf" xr:uid="{9EB07AC1-0B39-4588-86C4-E0E125647FA1}"/>
    <hyperlink ref="D21" r:id="rId20" display="https://alermipianovendite.it/downloads/CEAL/asta6aprile2023/planimetrie/046-23.pdf" xr:uid="{136B5DEC-2160-4843-938A-AE814887C983}"/>
    <hyperlink ref="D22" r:id="rId21" display="https://alermipianovendite.it/downloads/CEAL/asta6aprile2023/planimetrie/047-23.pdf" xr:uid="{ABA49033-CE58-445C-A37C-901B4164A514}"/>
    <hyperlink ref="D23" r:id="rId22" display="https://alermipianovendite.it/downloads/CEAL/asta6aprile2023/planimetrie/048-23_all.pdf" xr:uid="{DD8C98E4-0080-43BB-89EB-9B04A09A7A16}"/>
    <hyperlink ref="D24" r:id="rId23" display="https://alermipianovendite.it/downloads/CEAL/asta6aprile2023/planimetrie/048-23_box.pdf" xr:uid="{D3B565A7-20CF-4E85-BC74-4D21310E75D4}"/>
    <hyperlink ref="D25" r:id="rId24" display="https://alermipianovendite.it/downloads/CEAL/asta6aprile2023/planimetrie/049-23_all.pdf" xr:uid="{B63EA067-5227-4C88-9850-7855CCACEDC3}"/>
    <hyperlink ref="D26" r:id="rId25" display="https://alermipianovendite.it/downloads/CEAL/asta6aprile2023/planimetrie/049-23_box.pdf" xr:uid="{2210E3A3-2C76-4EB2-9653-339EB3308F95}"/>
    <hyperlink ref="D27" r:id="rId26" display="https://alermipianovendite.it/downloads/CEAL/asta6aprile2023/planimetrie/050-23_all.pdf" xr:uid="{7FF9F059-F88D-4FD6-9C2E-A18FAECCF3BF}"/>
    <hyperlink ref="D28" r:id="rId27" display="https://alermipianovendite.it/downloads/CEAL/asta6aprile2023/planimetrie/050-23_box.pdf" xr:uid="{D2970C6E-DCFF-442D-A855-6D1693781199}"/>
    <hyperlink ref="D29" r:id="rId28" display="https://alermipianovendite.it/downloads/CEAL/asta6aprile2023/planimetrie/051-23_all.pdf" xr:uid="{6C7F12DE-F131-4D29-AF09-6ECF330D262E}"/>
    <hyperlink ref="D30" r:id="rId29" display="https://alermipianovendite.it/downloads/CEAL/asta6aprile2023/planimetrie/051-23_box.pdf" xr:uid="{88E860FC-1EF7-49D9-937C-3F84299C5B35}"/>
    <hyperlink ref="D31" r:id="rId30" display="https://alermipianovendite.it/downloads/CEAL/asta6aprile2023/planimetrie/052-23.pdf" xr:uid="{5A11ECB3-D03E-4638-BF1B-54A471924860}"/>
    <hyperlink ref="D32" r:id="rId31" display="https://alermipianovendite.it/downloads/CEAL/asta6aprile2023/planimetrie/053-23.pdf" xr:uid="{79D8C13E-A207-4207-A62B-6C8A23EBD9E0}"/>
  </hyperlinks>
  <pageMargins left="0.7" right="0.7" top="0.75" bottom="0.75" header="0.3" footer="0.3"/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1B38-680B-4DC5-B256-6260A521B3B1}">
  <dimension ref="A1:J96"/>
  <sheetViews>
    <sheetView topLeftCell="A76" workbookViewId="0">
      <selection activeCell="A88" sqref="A88:J96"/>
    </sheetView>
  </sheetViews>
  <sheetFormatPr defaultRowHeight="14.4"/>
  <cols>
    <col min="1" max="1" width="21.33203125" customWidth="1"/>
    <col min="2" max="2" width="14.21875" customWidth="1"/>
    <col min="3" max="3" width="4.44140625" customWidth="1"/>
    <col min="4" max="4" width="5" customWidth="1"/>
    <col min="5" max="5" width="16.44140625" customWidth="1"/>
    <col min="6" max="6" width="15.109375" customWidth="1"/>
    <col min="7" max="7" width="4.33203125" customWidth="1"/>
    <col min="8" max="8" width="4.5546875" customWidth="1"/>
  </cols>
  <sheetData>
    <row r="1" spans="1:6">
      <c r="A1" t="s">
        <v>154</v>
      </c>
      <c r="B1">
        <v>1</v>
      </c>
      <c r="E1">
        <v>41769</v>
      </c>
      <c r="F1" s="8">
        <v>107700</v>
      </c>
    </row>
    <row r="2" spans="1:6">
      <c r="A2" t="s">
        <v>162</v>
      </c>
      <c r="B2">
        <v>64</v>
      </c>
      <c r="E2">
        <v>59000</v>
      </c>
      <c r="F2" s="8">
        <v>136800</v>
      </c>
    </row>
    <row r="3" spans="1:6">
      <c r="A3" t="s">
        <v>162</v>
      </c>
      <c r="B3">
        <v>52</v>
      </c>
      <c r="E3">
        <v>77000</v>
      </c>
      <c r="F3" s="8">
        <v>188889</v>
      </c>
    </row>
    <row r="4" spans="1:6">
      <c r="A4" t="s">
        <v>13</v>
      </c>
      <c r="B4">
        <v>205</v>
      </c>
      <c r="E4">
        <v>77000</v>
      </c>
      <c r="F4" s="8">
        <v>171120</v>
      </c>
    </row>
    <row r="5" spans="1:6">
      <c r="A5" t="s">
        <v>17</v>
      </c>
      <c r="B5">
        <v>4</v>
      </c>
      <c r="E5">
        <v>84245</v>
      </c>
      <c r="F5" s="8">
        <v>135000</v>
      </c>
    </row>
    <row r="6" spans="1:6">
      <c r="A6" t="s">
        <v>584</v>
      </c>
      <c r="B6">
        <v>1</v>
      </c>
      <c r="E6">
        <v>63945</v>
      </c>
      <c r="F6" s="8">
        <v>130000</v>
      </c>
    </row>
    <row r="7" spans="1:6">
      <c r="A7" t="s">
        <v>512</v>
      </c>
      <c r="B7">
        <v>57</v>
      </c>
      <c r="E7">
        <v>64050</v>
      </c>
      <c r="F7" s="8">
        <v>121700</v>
      </c>
    </row>
    <row r="8" spans="1:6">
      <c r="A8" t="s">
        <v>19</v>
      </c>
      <c r="B8">
        <v>4</v>
      </c>
      <c r="E8">
        <v>86925</v>
      </c>
      <c r="F8" s="8">
        <v>146500</v>
      </c>
    </row>
    <row r="9" spans="1:6">
      <c r="A9" t="s">
        <v>209</v>
      </c>
      <c r="B9">
        <v>50</v>
      </c>
      <c r="E9">
        <v>70800</v>
      </c>
      <c r="F9" s="8">
        <v>94505</v>
      </c>
    </row>
    <row r="10" spans="1:6">
      <c r="A10" t="s">
        <v>585</v>
      </c>
      <c r="B10">
        <v>24</v>
      </c>
      <c r="E10">
        <v>95138</v>
      </c>
      <c r="F10" s="8">
        <v>130121</v>
      </c>
    </row>
    <row r="11" spans="1:6">
      <c r="A11" t="s">
        <v>157</v>
      </c>
      <c r="B11">
        <v>46</v>
      </c>
      <c r="E11">
        <v>92400</v>
      </c>
      <c r="F11" s="8">
        <v>151222</v>
      </c>
    </row>
    <row r="12" spans="1:6">
      <c r="A12" t="s">
        <v>23</v>
      </c>
      <c r="B12">
        <v>24</v>
      </c>
      <c r="E12">
        <v>96800</v>
      </c>
      <c r="F12" s="8">
        <v>128300</v>
      </c>
    </row>
    <row r="13" spans="1:6">
      <c r="A13" t="s">
        <v>23</v>
      </c>
      <c r="B13">
        <v>88</v>
      </c>
      <c r="E13">
        <v>91300</v>
      </c>
      <c r="F13" s="8">
        <v>170100</v>
      </c>
    </row>
    <row r="14" spans="1:6">
      <c r="A14" t="s">
        <v>23</v>
      </c>
      <c r="B14">
        <v>62</v>
      </c>
      <c r="E14">
        <v>78100</v>
      </c>
      <c r="F14" s="8">
        <v>146300</v>
      </c>
    </row>
    <row r="15" spans="1:6">
      <c r="A15" t="s">
        <v>23</v>
      </c>
      <c r="B15">
        <v>138</v>
      </c>
      <c r="E15">
        <v>104500</v>
      </c>
      <c r="F15" s="8">
        <v>173300</v>
      </c>
    </row>
    <row r="16" spans="1:6">
      <c r="A16" t="s">
        <v>24</v>
      </c>
      <c r="B16">
        <v>91</v>
      </c>
      <c r="E16">
        <v>79695</v>
      </c>
      <c r="F16" s="8">
        <v>96000</v>
      </c>
    </row>
    <row r="17" spans="1:6">
      <c r="A17" t="s">
        <v>24</v>
      </c>
      <c r="B17">
        <v>103</v>
      </c>
      <c r="E17">
        <v>101430</v>
      </c>
      <c r="F17" s="8">
        <v>111510</v>
      </c>
    </row>
    <row r="18" spans="1:6">
      <c r="A18" t="s">
        <v>24</v>
      </c>
      <c r="B18">
        <v>119</v>
      </c>
      <c r="E18">
        <v>140040</v>
      </c>
      <c r="F18" s="8">
        <v>187000</v>
      </c>
    </row>
    <row r="19" spans="1:6">
      <c r="A19" t="s">
        <v>24</v>
      </c>
      <c r="B19">
        <v>59</v>
      </c>
      <c r="E19">
        <v>102638</v>
      </c>
      <c r="F19" s="8">
        <v>141288</v>
      </c>
    </row>
    <row r="20" spans="1:6">
      <c r="A20" t="s">
        <v>43</v>
      </c>
      <c r="B20">
        <v>4</v>
      </c>
      <c r="E20">
        <v>85733</v>
      </c>
      <c r="F20" s="8">
        <v>121250</v>
      </c>
    </row>
    <row r="21" spans="1:6">
      <c r="A21" t="s">
        <v>24</v>
      </c>
      <c r="B21">
        <v>79</v>
      </c>
      <c r="E21">
        <v>102638</v>
      </c>
      <c r="F21" s="8">
        <v>150000</v>
      </c>
    </row>
    <row r="22" spans="1:6">
      <c r="A22" t="s">
        <v>24</v>
      </c>
      <c r="B22">
        <v>87</v>
      </c>
      <c r="E22">
        <v>102638</v>
      </c>
      <c r="F22" s="8">
        <v>135000</v>
      </c>
    </row>
    <row r="23" spans="1:6">
      <c r="A23" t="s">
        <v>24</v>
      </c>
      <c r="B23">
        <v>35</v>
      </c>
      <c r="E23">
        <v>77280</v>
      </c>
      <c r="F23" s="8">
        <v>91000</v>
      </c>
    </row>
    <row r="24" spans="1:6">
      <c r="A24" t="s">
        <v>50</v>
      </c>
      <c r="B24">
        <v>19</v>
      </c>
      <c r="E24" s="89">
        <v>72319</v>
      </c>
      <c r="F24" s="90">
        <v>149889</v>
      </c>
    </row>
    <row r="25" spans="1:6">
      <c r="A25" t="s">
        <v>583</v>
      </c>
      <c r="B25">
        <v>3</v>
      </c>
      <c r="E25" s="89">
        <v>103911</v>
      </c>
      <c r="F25" s="90">
        <v>206110</v>
      </c>
    </row>
    <row r="26" spans="1:6">
      <c r="A26" t="s">
        <v>583</v>
      </c>
      <c r="B26">
        <v>3</v>
      </c>
      <c r="E26" s="89">
        <v>73080</v>
      </c>
      <c r="F26" s="90">
        <v>164890</v>
      </c>
    </row>
    <row r="27" spans="1:6">
      <c r="E27" s="89"/>
      <c r="F27" s="90"/>
    </row>
    <row r="28" spans="1:6">
      <c r="A28" t="s">
        <v>602</v>
      </c>
      <c r="B28">
        <v>4</v>
      </c>
      <c r="E28" s="89">
        <v>51800</v>
      </c>
      <c r="F28" s="90">
        <v>160290</v>
      </c>
    </row>
    <row r="29" spans="1:6">
      <c r="A29" t="s">
        <v>34</v>
      </c>
      <c r="B29">
        <v>4</v>
      </c>
      <c r="E29" s="89">
        <v>67224</v>
      </c>
      <c r="F29" s="90">
        <v>153100</v>
      </c>
    </row>
    <row r="30" spans="1:6">
      <c r="A30" t="s">
        <v>162</v>
      </c>
      <c r="B30">
        <v>64</v>
      </c>
      <c r="E30" s="89">
        <v>60000</v>
      </c>
      <c r="F30" s="90">
        <v>141680</v>
      </c>
    </row>
    <row r="31" spans="1:6">
      <c r="A31" t="s">
        <v>162</v>
      </c>
      <c r="B31">
        <v>52</v>
      </c>
      <c r="E31" s="89">
        <v>59000</v>
      </c>
      <c r="F31" s="90">
        <v>128890</v>
      </c>
    </row>
    <row r="32" spans="1:6">
      <c r="A32" t="s">
        <v>13</v>
      </c>
      <c r="B32">
        <v>203</v>
      </c>
      <c r="E32" s="89">
        <v>68000</v>
      </c>
      <c r="F32" s="90">
        <v>131100</v>
      </c>
    </row>
    <row r="33" spans="1:6">
      <c r="A33" t="s">
        <v>17</v>
      </c>
      <c r="B33">
        <v>4</v>
      </c>
      <c r="E33" s="89">
        <v>83230</v>
      </c>
      <c r="F33" s="90">
        <v>180000</v>
      </c>
    </row>
    <row r="34" spans="1:6">
      <c r="A34" t="s">
        <v>17</v>
      </c>
      <c r="B34">
        <v>4</v>
      </c>
      <c r="E34" s="89">
        <v>66990</v>
      </c>
      <c r="F34" s="90">
        <v>120500</v>
      </c>
    </row>
    <row r="35" spans="1:6">
      <c r="A35" t="s">
        <v>17</v>
      </c>
      <c r="B35">
        <v>4</v>
      </c>
      <c r="E35" s="89">
        <v>84245</v>
      </c>
      <c r="F35" s="90">
        <v>136410</v>
      </c>
    </row>
    <row r="36" spans="1:6">
      <c r="A36" t="s">
        <v>512</v>
      </c>
      <c r="B36">
        <v>57</v>
      </c>
      <c r="E36" s="89">
        <v>62906</v>
      </c>
      <c r="F36" s="90">
        <v>110600</v>
      </c>
    </row>
    <row r="37" spans="1:6">
      <c r="A37" t="s">
        <v>37</v>
      </c>
      <c r="B37">
        <v>46</v>
      </c>
      <c r="E37" s="89">
        <v>75900</v>
      </c>
      <c r="F37" s="90">
        <v>150500</v>
      </c>
    </row>
    <row r="38" spans="1:6">
      <c r="A38" t="s">
        <v>37</v>
      </c>
      <c r="B38">
        <v>48</v>
      </c>
      <c r="E38" s="89">
        <v>57648</v>
      </c>
      <c r="F38" s="90">
        <v>95000</v>
      </c>
    </row>
    <row r="39" spans="1:6">
      <c r="A39" t="s">
        <v>22</v>
      </c>
      <c r="B39">
        <v>47</v>
      </c>
      <c r="E39" s="89">
        <v>95138</v>
      </c>
      <c r="F39" s="90">
        <v>125120</v>
      </c>
    </row>
    <row r="40" spans="1:6">
      <c r="A40" t="s">
        <v>585</v>
      </c>
      <c r="B40">
        <v>14</v>
      </c>
      <c r="E40" s="89">
        <v>98456</v>
      </c>
      <c r="F40" s="90">
        <v>115000</v>
      </c>
    </row>
    <row r="41" spans="1:6">
      <c r="A41" t="s">
        <v>585</v>
      </c>
      <c r="B41">
        <v>26</v>
      </c>
      <c r="E41" s="89">
        <v>94031</v>
      </c>
      <c r="F41" s="90">
        <v>125100</v>
      </c>
    </row>
    <row r="42" spans="1:6">
      <c r="A42" t="s">
        <v>48</v>
      </c>
      <c r="B42">
        <v>23</v>
      </c>
      <c r="E42" s="89">
        <v>75600</v>
      </c>
      <c r="F42" s="90">
        <v>140300</v>
      </c>
    </row>
    <row r="43" spans="1:6">
      <c r="A43" t="s">
        <v>48</v>
      </c>
      <c r="B43">
        <v>61</v>
      </c>
      <c r="E43" s="89">
        <v>78435</v>
      </c>
      <c r="F43" s="90">
        <v>125889</v>
      </c>
    </row>
    <row r="44" spans="1:6">
      <c r="A44" t="s">
        <v>23</v>
      </c>
      <c r="B44">
        <v>32</v>
      </c>
      <c r="E44" s="89">
        <v>96800</v>
      </c>
      <c r="F44" s="90">
        <v>142000</v>
      </c>
    </row>
    <row r="45" spans="1:6">
      <c r="A45" t="s">
        <v>23</v>
      </c>
      <c r="B45">
        <v>32</v>
      </c>
      <c r="E45" s="89">
        <v>77000</v>
      </c>
      <c r="F45" s="90">
        <v>150200</v>
      </c>
    </row>
    <row r="46" spans="1:6">
      <c r="A46" t="s">
        <v>23</v>
      </c>
      <c r="B46">
        <v>96</v>
      </c>
      <c r="E46" s="89">
        <v>91300</v>
      </c>
      <c r="F46" s="90">
        <v>128000</v>
      </c>
    </row>
    <row r="47" spans="1:6">
      <c r="A47" t="s">
        <v>23</v>
      </c>
      <c r="B47">
        <v>94</v>
      </c>
      <c r="E47" s="89">
        <v>77000</v>
      </c>
      <c r="F47" s="90">
        <v>142560</v>
      </c>
    </row>
    <row r="48" spans="1:6">
      <c r="A48" t="s">
        <v>43</v>
      </c>
      <c r="B48">
        <v>26</v>
      </c>
      <c r="E48" s="89">
        <v>105053</v>
      </c>
      <c r="F48" s="90">
        <v>165380</v>
      </c>
    </row>
    <row r="49" spans="1:6">
      <c r="A49" t="s">
        <v>43</v>
      </c>
      <c r="B49">
        <v>32</v>
      </c>
      <c r="E49" s="89">
        <v>103845</v>
      </c>
      <c r="F49" s="90">
        <v>132193</v>
      </c>
    </row>
    <row r="50" spans="1:6">
      <c r="A50" t="s">
        <v>43</v>
      </c>
      <c r="B50">
        <v>34</v>
      </c>
      <c r="E50" s="89">
        <v>83318</v>
      </c>
      <c r="F50" s="90">
        <v>110100</v>
      </c>
    </row>
    <row r="51" spans="1:6">
      <c r="A51" t="s">
        <v>43</v>
      </c>
      <c r="B51">
        <v>34</v>
      </c>
      <c r="E51" s="89">
        <v>83318</v>
      </c>
      <c r="F51" s="90">
        <v>120500</v>
      </c>
    </row>
    <row r="52" spans="1:6">
      <c r="A52" t="s">
        <v>43</v>
      </c>
      <c r="B52">
        <v>38</v>
      </c>
      <c r="E52" s="89">
        <v>100223</v>
      </c>
      <c r="F52" s="90">
        <v>151600</v>
      </c>
    </row>
    <row r="53" spans="1:6">
      <c r="A53" t="s">
        <v>43</v>
      </c>
      <c r="B53">
        <v>38</v>
      </c>
      <c r="E53" s="89">
        <v>76073</v>
      </c>
      <c r="F53" s="90">
        <v>86000</v>
      </c>
    </row>
    <row r="54" spans="1:6">
      <c r="A54" t="s">
        <v>24</v>
      </c>
      <c r="B54">
        <v>11</v>
      </c>
      <c r="E54" s="89">
        <v>77280</v>
      </c>
      <c r="F54" s="90">
        <v>107000</v>
      </c>
    </row>
    <row r="55" spans="1:6">
      <c r="A55" t="s">
        <v>603</v>
      </c>
      <c r="B55">
        <v>15</v>
      </c>
      <c r="E55" s="89">
        <v>62700</v>
      </c>
      <c r="F55" s="90">
        <v>123610</v>
      </c>
    </row>
    <row r="56" spans="1:6">
      <c r="A56" t="s">
        <v>604</v>
      </c>
      <c r="B56">
        <v>26</v>
      </c>
      <c r="E56" s="89">
        <v>107892</v>
      </c>
      <c r="F56" s="90">
        <v>251075</v>
      </c>
    </row>
    <row r="57" spans="1:6">
      <c r="A57" t="s">
        <v>605</v>
      </c>
      <c r="B57">
        <v>23</v>
      </c>
      <c r="E57" s="89">
        <v>150516</v>
      </c>
      <c r="F57" s="90">
        <v>339075</v>
      </c>
    </row>
    <row r="58" spans="1:6">
      <c r="A58" t="s">
        <v>606</v>
      </c>
      <c r="B58">
        <v>11</v>
      </c>
      <c r="E58" s="89">
        <v>68725</v>
      </c>
      <c r="F58" s="90">
        <v>79680</v>
      </c>
    </row>
    <row r="61" spans="1:6">
      <c r="A61" t="s">
        <v>33</v>
      </c>
      <c r="B61">
        <v>4</v>
      </c>
      <c r="E61" s="89">
        <v>108040</v>
      </c>
      <c r="F61" s="90">
        <v>311000</v>
      </c>
    </row>
    <row r="62" spans="1:6">
      <c r="A62" t="s">
        <v>14</v>
      </c>
      <c r="B62">
        <v>7</v>
      </c>
      <c r="E62" s="89">
        <v>60844</v>
      </c>
      <c r="F62" s="90">
        <v>85540</v>
      </c>
    </row>
    <row r="63" spans="1:6">
      <c r="A63" t="s">
        <v>607</v>
      </c>
      <c r="B63">
        <v>31</v>
      </c>
      <c r="E63" s="89">
        <v>163398</v>
      </c>
      <c r="F63" s="90">
        <v>356000</v>
      </c>
    </row>
    <row r="64" spans="1:6">
      <c r="A64" t="s">
        <v>154</v>
      </c>
      <c r="B64">
        <v>1</v>
      </c>
      <c r="E64" s="89">
        <v>47957</v>
      </c>
      <c r="F64" s="90">
        <v>120000</v>
      </c>
    </row>
    <row r="65" spans="1:6">
      <c r="A65" t="s">
        <v>34</v>
      </c>
      <c r="B65">
        <v>2</v>
      </c>
      <c r="E65" s="89">
        <v>76451</v>
      </c>
      <c r="F65" s="90">
        <v>166600</v>
      </c>
    </row>
    <row r="66" spans="1:6">
      <c r="A66" t="s">
        <v>162</v>
      </c>
      <c r="B66">
        <v>64</v>
      </c>
      <c r="E66" s="89">
        <v>61000</v>
      </c>
      <c r="F66" s="90">
        <v>138000</v>
      </c>
    </row>
    <row r="67" spans="1:6">
      <c r="A67" t="s">
        <v>63</v>
      </c>
      <c r="B67">
        <v>119</v>
      </c>
      <c r="E67" s="89">
        <v>62540</v>
      </c>
      <c r="F67" s="90">
        <v>103550</v>
      </c>
    </row>
    <row r="68" spans="1:6">
      <c r="A68" t="s">
        <v>163</v>
      </c>
      <c r="B68">
        <v>19</v>
      </c>
      <c r="E68" s="89">
        <v>104920</v>
      </c>
      <c r="F68" s="90">
        <v>193500</v>
      </c>
    </row>
    <row r="69" spans="1:6">
      <c r="A69" t="s">
        <v>352</v>
      </c>
      <c r="B69">
        <v>24</v>
      </c>
      <c r="E69" s="89">
        <v>124440</v>
      </c>
      <c r="F69" s="90">
        <v>232500</v>
      </c>
    </row>
    <row r="70" spans="1:6">
      <c r="A70" t="s">
        <v>37</v>
      </c>
      <c r="B70">
        <v>48</v>
      </c>
      <c r="E70" s="89">
        <v>75900</v>
      </c>
      <c r="F70" s="90">
        <v>138666</v>
      </c>
    </row>
    <row r="71" spans="1:6">
      <c r="A71" t="s">
        <v>531</v>
      </c>
      <c r="B71">
        <v>10</v>
      </c>
      <c r="E71" s="89">
        <v>68600</v>
      </c>
      <c r="F71" s="90">
        <v>88888</v>
      </c>
    </row>
    <row r="72" spans="1:6">
      <c r="A72" t="s">
        <v>38</v>
      </c>
      <c r="B72">
        <v>40</v>
      </c>
      <c r="E72" s="89">
        <v>105094</v>
      </c>
      <c r="F72" s="90">
        <v>123500</v>
      </c>
    </row>
    <row r="73" spans="1:6">
      <c r="A73" t="s">
        <v>22</v>
      </c>
      <c r="B73">
        <v>9</v>
      </c>
      <c r="E73" s="89">
        <v>73013</v>
      </c>
      <c r="F73" s="90">
        <v>90000</v>
      </c>
    </row>
    <row r="74" spans="1:6">
      <c r="A74" t="s">
        <v>22</v>
      </c>
      <c r="B74">
        <v>11</v>
      </c>
      <c r="E74" s="89">
        <v>96244</v>
      </c>
      <c r="F74" s="90">
        <v>124050</v>
      </c>
    </row>
    <row r="75" spans="1:6">
      <c r="A75" t="s">
        <v>354</v>
      </c>
      <c r="B75">
        <v>28</v>
      </c>
      <c r="E75" s="89">
        <v>77438</v>
      </c>
      <c r="F75" s="90">
        <v>98200</v>
      </c>
    </row>
    <row r="76" spans="1:6">
      <c r="A76" t="s">
        <v>22</v>
      </c>
      <c r="B76">
        <v>6</v>
      </c>
      <c r="E76" s="89">
        <v>97350</v>
      </c>
      <c r="F76" s="90">
        <v>124050</v>
      </c>
    </row>
    <row r="77" spans="1:6">
      <c r="A77" t="s">
        <v>64</v>
      </c>
      <c r="B77">
        <v>20</v>
      </c>
      <c r="E77" s="89">
        <v>78020</v>
      </c>
      <c r="F77" s="90">
        <v>124600</v>
      </c>
    </row>
    <row r="78" spans="1:6">
      <c r="A78" t="s">
        <v>56</v>
      </c>
      <c r="B78">
        <v>117</v>
      </c>
      <c r="E78" s="89">
        <v>101794</v>
      </c>
      <c r="F78" s="90">
        <v>132750</v>
      </c>
    </row>
    <row r="79" spans="1:6">
      <c r="A79" t="s">
        <v>40</v>
      </c>
      <c r="B79">
        <v>60</v>
      </c>
      <c r="E79" s="89">
        <v>66150</v>
      </c>
      <c r="F79" s="90">
        <v>82170</v>
      </c>
    </row>
    <row r="80" spans="1:6">
      <c r="A80" t="s">
        <v>48</v>
      </c>
      <c r="B80">
        <v>33</v>
      </c>
      <c r="E80" s="89">
        <v>78435</v>
      </c>
      <c r="F80" s="90">
        <v>120550</v>
      </c>
    </row>
    <row r="81" spans="1:10">
      <c r="A81" t="s">
        <v>48</v>
      </c>
      <c r="B81">
        <v>53</v>
      </c>
      <c r="E81" s="89">
        <v>79380</v>
      </c>
      <c r="F81" s="90">
        <v>120000</v>
      </c>
    </row>
    <row r="82" spans="1:10">
      <c r="A82" t="s">
        <v>48</v>
      </c>
      <c r="B82">
        <v>65</v>
      </c>
      <c r="E82" s="89">
        <v>65205</v>
      </c>
      <c r="F82" s="90">
        <v>95889</v>
      </c>
    </row>
    <row r="83" spans="1:10">
      <c r="A83" t="s">
        <v>43</v>
      </c>
      <c r="B83">
        <v>22</v>
      </c>
      <c r="E83" s="89">
        <v>120750</v>
      </c>
      <c r="F83" s="90">
        <v>181000</v>
      </c>
    </row>
    <row r="84" spans="1:10">
      <c r="A84" t="s">
        <v>24</v>
      </c>
      <c r="B84">
        <v>3</v>
      </c>
      <c r="E84" s="89">
        <v>86940</v>
      </c>
      <c r="F84" s="90">
        <v>120000</v>
      </c>
    </row>
    <row r="85" spans="1:10">
      <c r="A85" t="s">
        <v>24</v>
      </c>
      <c r="B85">
        <v>63</v>
      </c>
      <c r="E85" s="89">
        <v>105053</v>
      </c>
      <c r="F85" s="90">
        <v>140500</v>
      </c>
    </row>
    <row r="86" spans="1:10">
      <c r="A86" t="s">
        <v>24</v>
      </c>
      <c r="B86">
        <v>79</v>
      </c>
      <c r="E86" s="89">
        <v>101430</v>
      </c>
      <c r="F86" s="90">
        <v>138325</v>
      </c>
    </row>
    <row r="88" spans="1:10">
      <c r="A88" t="s">
        <v>59</v>
      </c>
      <c r="B88">
        <v>14</v>
      </c>
      <c r="C88">
        <v>2.8</v>
      </c>
      <c r="D88">
        <v>24</v>
      </c>
      <c r="E88">
        <v>95608</v>
      </c>
      <c r="F88" s="8">
        <v>317121</v>
      </c>
      <c r="I88">
        <v>64</v>
      </c>
      <c r="J88">
        <v>3500</v>
      </c>
    </row>
    <row r="89" spans="1:10">
      <c r="A89" t="s">
        <v>37</v>
      </c>
      <c r="B89">
        <v>46</v>
      </c>
      <c r="C89">
        <v>5.4</v>
      </c>
      <c r="D89">
        <v>42</v>
      </c>
      <c r="E89">
        <v>90915</v>
      </c>
      <c r="F89" s="8">
        <v>176300</v>
      </c>
      <c r="I89">
        <v>75</v>
      </c>
      <c r="J89">
        <v>1900</v>
      </c>
    </row>
    <row r="90" spans="1:10">
      <c r="A90" t="s">
        <v>37</v>
      </c>
      <c r="B90">
        <v>2</v>
      </c>
      <c r="C90">
        <v>5.4</v>
      </c>
      <c r="D90">
        <v>42</v>
      </c>
      <c r="E90">
        <v>87278</v>
      </c>
      <c r="F90" s="8">
        <v>166784</v>
      </c>
      <c r="I90">
        <v>72</v>
      </c>
      <c r="J90">
        <v>1900</v>
      </c>
    </row>
    <row r="91" spans="1:10">
      <c r="A91" t="s">
        <v>531</v>
      </c>
      <c r="B91">
        <v>2</v>
      </c>
      <c r="C91">
        <v>7.7</v>
      </c>
      <c r="D91">
        <v>32</v>
      </c>
      <c r="E91">
        <v>85120</v>
      </c>
      <c r="F91" s="8">
        <v>133770</v>
      </c>
      <c r="I91">
        <v>76</v>
      </c>
      <c r="J91">
        <v>1800</v>
      </c>
    </row>
    <row r="92" spans="1:10">
      <c r="A92" t="s">
        <v>515</v>
      </c>
      <c r="B92">
        <v>5</v>
      </c>
      <c r="C92">
        <v>9.5</v>
      </c>
      <c r="D92">
        <v>38</v>
      </c>
      <c r="E92">
        <v>94613</v>
      </c>
      <c r="F92" s="8">
        <v>161200</v>
      </c>
      <c r="I92">
        <v>87</v>
      </c>
      <c r="J92">
        <v>1800</v>
      </c>
    </row>
    <row r="93" spans="1:10">
      <c r="A93" t="s">
        <v>649</v>
      </c>
      <c r="B93">
        <v>69</v>
      </c>
      <c r="C93">
        <v>9.6999999999999993</v>
      </c>
      <c r="D93">
        <v>46</v>
      </c>
      <c r="E93">
        <v>99680</v>
      </c>
      <c r="F93" s="8">
        <v>172000</v>
      </c>
      <c r="I93">
        <v>89</v>
      </c>
      <c r="J93">
        <v>2700</v>
      </c>
    </row>
    <row r="94" spans="1:10">
      <c r="A94" t="s">
        <v>64</v>
      </c>
      <c r="B94">
        <v>24</v>
      </c>
      <c r="C94">
        <v>7.5</v>
      </c>
      <c r="D94">
        <v>39</v>
      </c>
      <c r="E94">
        <v>105280</v>
      </c>
      <c r="F94" s="8">
        <v>201000</v>
      </c>
      <c r="I94">
        <v>94</v>
      </c>
      <c r="J94">
        <v>2750</v>
      </c>
    </row>
    <row r="95" spans="1:10">
      <c r="A95" t="s">
        <v>650</v>
      </c>
      <c r="B95">
        <v>24</v>
      </c>
      <c r="C95">
        <v>7.5</v>
      </c>
      <c r="D95">
        <v>39</v>
      </c>
      <c r="E95">
        <v>103400</v>
      </c>
      <c r="F95" s="8">
        <v>160000</v>
      </c>
      <c r="I95">
        <v>92</v>
      </c>
      <c r="J95">
        <v>2750</v>
      </c>
    </row>
    <row r="96" spans="1:10">
      <c r="A96" t="s">
        <v>56</v>
      </c>
      <c r="B96">
        <v>113</v>
      </c>
      <c r="C96">
        <v>8</v>
      </c>
      <c r="D96">
        <v>39</v>
      </c>
      <c r="E96">
        <v>107880</v>
      </c>
      <c r="F96" s="8">
        <v>175888</v>
      </c>
      <c r="I96">
        <v>87</v>
      </c>
      <c r="J96">
        <v>2100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7E96-4BB6-4A44-B596-605C29C89FC2}">
  <dimension ref="A1:M28"/>
  <sheetViews>
    <sheetView workbookViewId="0">
      <selection activeCell="C11" sqref="C11"/>
    </sheetView>
  </sheetViews>
  <sheetFormatPr defaultRowHeight="14.4"/>
  <cols>
    <col min="1" max="1" width="21.21875" customWidth="1"/>
    <col min="2" max="2" width="8.88671875" customWidth="1"/>
    <col min="4" max="4" width="35.5546875" customWidth="1"/>
    <col min="5" max="5" width="21.44140625" customWidth="1"/>
    <col min="6" max="6" width="17.21875" customWidth="1"/>
    <col min="7" max="7" width="16.109375" customWidth="1"/>
    <col min="8" max="8" width="13.109375" customWidth="1"/>
    <col min="9" max="9" width="15.88671875" customWidth="1"/>
    <col min="10" max="10" width="20.77734375" customWidth="1"/>
    <col min="11" max="11" width="22.44140625" customWidth="1"/>
    <col min="12" max="12" width="24.6640625" customWidth="1"/>
    <col min="13" max="13" width="29.21875" customWidth="1"/>
  </cols>
  <sheetData>
    <row r="1" spans="1:13">
      <c r="A1" t="s">
        <v>556</v>
      </c>
      <c r="B1" t="s">
        <v>492</v>
      </c>
      <c r="C1" t="s">
        <v>557</v>
      </c>
      <c r="D1" t="s">
        <v>494</v>
      </c>
      <c r="E1" t="s">
        <v>495</v>
      </c>
      <c r="F1" t="s">
        <v>496</v>
      </c>
      <c r="G1" t="s">
        <v>487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558</v>
      </c>
    </row>
    <row r="2" spans="1:13">
      <c r="A2" t="s">
        <v>601</v>
      </c>
      <c r="L2" s="22"/>
    </row>
    <row r="3" spans="1:13">
      <c r="A3" t="s">
        <v>586</v>
      </c>
      <c r="L3" s="22"/>
    </row>
    <row r="4" spans="1:13">
      <c r="A4" t="s">
        <v>587</v>
      </c>
      <c r="L4" s="22"/>
    </row>
    <row r="5" spans="1:13">
      <c r="A5" t="s">
        <v>588</v>
      </c>
      <c r="L5" s="22"/>
    </row>
    <row r="6" spans="1:13">
      <c r="A6" t="s">
        <v>589</v>
      </c>
      <c r="L6" s="22"/>
    </row>
    <row r="7" spans="1:13">
      <c r="A7" t="s">
        <v>590</v>
      </c>
      <c r="L7" s="22"/>
    </row>
    <row r="8" spans="1:13">
      <c r="A8" t="s">
        <v>591</v>
      </c>
      <c r="L8" s="22"/>
    </row>
    <row r="9" spans="1:13">
      <c r="A9" t="s">
        <v>592</v>
      </c>
      <c r="L9" s="22"/>
    </row>
    <row r="10" spans="1:13">
      <c r="A10" t="s">
        <v>593</v>
      </c>
      <c r="L10" s="22"/>
    </row>
    <row r="11" spans="1:13">
      <c r="A11" t="s">
        <v>594</v>
      </c>
      <c r="L11" s="22"/>
    </row>
    <row r="12" spans="1:13">
      <c r="A12" t="s">
        <v>595</v>
      </c>
      <c r="L12" s="22"/>
    </row>
    <row r="13" spans="1:13">
      <c r="A13" t="s">
        <v>596</v>
      </c>
      <c r="L13" s="22"/>
    </row>
    <row r="14" spans="1:13">
      <c r="A14" t="s">
        <v>597</v>
      </c>
      <c r="L14" s="22"/>
    </row>
    <row r="15" spans="1:13">
      <c r="A15" t="s">
        <v>598</v>
      </c>
      <c r="L15" s="22"/>
    </row>
    <row r="16" spans="1:13">
      <c r="A16" t="s">
        <v>599</v>
      </c>
      <c r="L16" s="22"/>
    </row>
    <row r="17" spans="3:12">
      <c r="L17" s="22"/>
    </row>
    <row r="18" spans="3:12">
      <c r="C18" t="s">
        <v>217</v>
      </c>
      <c r="D18" t="s">
        <v>600</v>
      </c>
      <c r="E18">
        <v>4</v>
      </c>
      <c r="L18" s="22"/>
    </row>
    <row r="19" spans="3:12">
      <c r="L19" s="22"/>
    </row>
    <row r="20" spans="3:12">
      <c r="L20" s="22"/>
    </row>
    <row r="21" spans="3:12">
      <c r="L21" s="22"/>
    </row>
    <row r="22" spans="3:12">
      <c r="L22" s="22"/>
    </row>
    <row r="23" spans="3:12">
      <c r="L23" s="22"/>
    </row>
    <row r="24" spans="3:12">
      <c r="L24" s="22"/>
    </row>
    <row r="25" spans="3:12">
      <c r="L25" s="22"/>
    </row>
    <row r="27" spans="3:12">
      <c r="L27" s="22"/>
    </row>
    <row r="28" spans="3:12">
      <c r="L28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2201-3596-4F6A-86E8-C093D1FB3CA9}">
  <dimension ref="A3:Q27"/>
  <sheetViews>
    <sheetView topLeftCell="H7" workbookViewId="0">
      <selection activeCell="O19" sqref="O19:O27"/>
    </sheetView>
  </sheetViews>
  <sheetFormatPr defaultRowHeight="14.4"/>
  <cols>
    <col min="3" max="3" width="22.5546875" customWidth="1"/>
    <col min="4" max="4" width="27.21875" customWidth="1"/>
    <col min="7" max="7" width="15.109375" customWidth="1"/>
    <col min="8" max="8" width="10.77734375" customWidth="1"/>
    <col min="12" max="12" width="11.6640625" customWidth="1"/>
    <col min="13" max="13" width="13.5546875" customWidth="1"/>
  </cols>
  <sheetData>
    <row r="3" spans="3:10">
      <c r="C3" s="99"/>
      <c r="D3" s="100" t="s">
        <v>572</v>
      </c>
    </row>
    <row r="4" spans="3:10">
      <c r="D4" s="100" t="s">
        <v>573</v>
      </c>
      <c r="F4" s="47" t="s">
        <v>574</v>
      </c>
    </row>
    <row r="5" spans="3:10">
      <c r="C5" s="102" t="s">
        <v>509</v>
      </c>
      <c r="D5" s="101">
        <v>-4062.5</v>
      </c>
      <c r="E5" s="101"/>
      <c r="F5" s="101">
        <v>8</v>
      </c>
      <c r="G5" s="101"/>
      <c r="H5" s="101">
        <f>F5*D5</f>
        <v>-32500</v>
      </c>
    </row>
    <row r="6" spans="3:10">
      <c r="C6" s="102" t="s">
        <v>510</v>
      </c>
      <c r="D6" s="101">
        <v>-1542.8</v>
      </c>
      <c r="E6" s="101"/>
      <c r="F6" s="101">
        <v>39</v>
      </c>
      <c r="G6" s="101"/>
      <c r="H6" s="101">
        <f t="shared" ref="H6:H9" si="0">F6*D6</f>
        <v>-60169.2</v>
      </c>
    </row>
    <row r="7" spans="3:10">
      <c r="C7" s="102" t="s">
        <v>2</v>
      </c>
      <c r="D7" s="101">
        <v>1.1000000000000001</v>
      </c>
      <c r="E7" s="101"/>
      <c r="F7" s="101">
        <v>107880</v>
      </c>
      <c r="G7" s="101"/>
      <c r="H7" s="101">
        <f t="shared" si="0"/>
        <v>118668.00000000001</v>
      </c>
    </row>
    <row r="8" spans="3:10">
      <c r="C8" s="102" t="s">
        <v>508</v>
      </c>
      <c r="D8" s="101">
        <v>358.6</v>
      </c>
      <c r="E8" s="101"/>
      <c r="F8" s="101">
        <v>87</v>
      </c>
      <c r="G8" s="101"/>
      <c r="H8" s="101">
        <f t="shared" si="0"/>
        <v>31198.2</v>
      </c>
    </row>
    <row r="9" spans="3:10">
      <c r="C9" s="102" t="s">
        <v>541</v>
      </c>
      <c r="D9" s="101">
        <v>18.399999999999999</v>
      </c>
      <c r="E9" s="101"/>
      <c r="F9" s="101">
        <v>2100</v>
      </c>
      <c r="G9" s="101"/>
      <c r="H9" s="101">
        <f t="shared" si="0"/>
        <v>38640</v>
      </c>
    </row>
    <row r="10" spans="3:10">
      <c r="C10" s="102"/>
      <c r="D10" s="101"/>
      <c r="E10" s="101"/>
      <c r="F10" s="101"/>
      <c r="G10" s="101"/>
      <c r="H10" s="101"/>
    </row>
    <row r="11" spans="3:10">
      <c r="C11" s="102"/>
      <c r="D11" s="101"/>
      <c r="E11" s="101"/>
      <c r="F11" s="101"/>
      <c r="G11" s="101"/>
      <c r="H11" s="101">
        <f>SUM(H5:H9)</f>
        <v>95837.000000000015</v>
      </c>
    </row>
    <row r="12" spans="3:10">
      <c r="C12" s="102" t="s">
        <v>571</v>
      </c>
      <c r="D12" s="101"/>
      <c r="E12" s="101"/>
      <c r="F12" s="101">
        <v>70789.899999999994</v>
      </c>
      <c r="G12" s="101"/>
      <c r="H12" s="101">
        <f>F12</f>
        <v>70789.899999999994</v>
      </c>
    </row>
    <row r="14" spans="3:10">
      <c r="C14" t="s">
        <v>548</v>
      </c>
      <c r="G14" s="47" t="s">
        <v>576</v>
      </c>
    </row>
    <row r="15" spans="3:10">
      <c r="G15" s="47" t="s">
        <v>575</v>
      </c>
      <c r="H15">
        <f>H11+H12</f>
        <v>166626.90000000002</v>
      </c>
      <c r="J15">
        <f>H15/F8</f>
        <v>1915.2517241379312</v>
      </c>
    </row>
    <row r="18" spans="1:17">
      <c r="L18" t="s">
        <v>2</v>
      </c>
      <c r="M18" t="s">
        <v>577</v>
      </c>
      <c r="N18" t="s">
        <v>510</v>
      </c>
      <c r="O18" t="s">
        <v>541</v>
      </c>
      <c r="Q18" t="s">
        <v>578</v>
      </c>
    </row>
    <row r="19" spans="1:17">
      <c r="A19" t="s">
        <v>559</v>
      </c>
      <c r="B19" t="s">
        <v>216</v>
      </c>
      <c r="C19" t="s">
        <v>217</v>
      </c>
      <c r="D19" t="s">
        <v>81</v>
      </c>
      <c r="E19" t="s">
        <v>115</v>
      </c>
      <c r="F19">
        <v>2</v>
      </c>
      <c r="G19">
        <v>64</v>
      </c>
      <c r="H19" t="s">
        <v>74</v>
      </c>
      <c r="I19" t="s">
        <v>101</v>
      </c>
      <c r="J19" t="s">
        <v>76</v>
      </c>
      <c r="K19" t="s">
        <v>77</v>
      </c>
      <c r="L19">
        <v>95608</v>
      </c>
      <c r="M19">
        <v>2.8</v>
      </c>
      <c r="N19">
        <v>24</v>
      </c>
      <c r="O19">
        <v>3500</v>
      </c>
      <c r="Q19">
        <v>214906.9</v>
      </c>
    </row>
    <row r="20" spans="1:17">
      <c r="A20" t="s">
        <v>560</v>
      </c>
      <c r="B20" t="s">
        <v>216</v>
      </c>
      <c r="C20" t="s">
        <v>217</v>
      </c>
      <c r="D20" t="s">
        <v>249</v>
      </c>
      <c r="E20" t="s">
        <v>250</v>
      </c>
      <c r="F20">
        <v>2</v>
      </c>
      <c r="G20">
        <v>75</v>
      </c>
      <c r="H20" t="s">
        <v>80</v>
      </c>
      <c r="I20" t="s">
        <v>99</v>
      </c>
      <c r="J20" t="s">
        <v>76</v>
      </c>
      <c r="K20" t="s">
        <v>77</v>
      </c>
      <c r="L20">
        <v>90915</v>
      </c>
      <c r="M20">
        <v>5.4</v>
      </c>
      <c r="N20">
        <v>42</v>
      </c>
      <c r="O20">
        <v>1900</v>
      </c>
      <c r="Q20">
        <v>145916.29999999999</v>
      </c>
    </row>
    <row r="21" spans="1:17">
      <c r="A21" t="s">
        <v>561</v>
      </c>
      <c r="B21" t="s">
        <v>216</v>
      </c>
      <c r="C21" t="s">
        <v>217</v>
      </c>
      <c r="D21" t="s">
        <v>249</v>
      </c>
      <c r="E21" t="s">
        <v>107</v>
      </c>
      <c r="F21">
        <v>2</v>
      </c>
      <c r="G21">
        <v>72</v>
      </c>
      <c r="H21" t="s">
        <v>80</v>
      </c>
      <c r="I21" t="s">
        <v>99</v>
      </c>
      <c r="J21" t="s">
        <v>76</v>
      </c>
      <c r="K21" t="s">
        <v>77</v>
      </c>
      <c r="L21">
        <v>87278</v>
      </c>
      <c r="M21">
        <v>5.4</v>
      </c>
      <c r="N21">
        <v>42</v>
      </c>
      <c r="O21">
        <v>1900</v>
      </c>
      <c r="Q21">
        <v>140833.20000000001</v>
      </c>
    </row>
    <row r="22" spans="1:17">
      <c r="A22" t="s">
        <v>562</v>
      </c>
      <c r="B22" t="s">
        <v>225</v>
      </c>
      <c r="C22" t="s">
        <v>217</v>
      </c>
      <c r="D22" t="s">
        <v>373</v>
      </c>
      <c r="E22" t="s">
        <v>107</v>
      </c>
      <c r="F22">
        <v>2</v>
      </c>
      <c r="G22">
        <v>76</v>
      </c>
      <c r="H22" t="s">
        <v>80</v>
      </c>
      <c r="I22" t="s">
        <v>75</v>
      </c>
      <c r="J22" t="s">
        <v>76</v>
      </c>
      <c r="K22" t="s">
        <v>77</v>
      </c>
      <c r="L22">
        <v>85120</v>
      </c>
      <c r="M22">
        <v>7.7</v>
      </c>
      <c r="N22">
        <v>32</v>
      </c>
      <c r="O22">
        <v>1800</v>
      </c>
      <c r="Q22">
        <v>144144.65000000002</v>
      </c>
    </row>
    <row r="23" spans="1:17">
      <c r="A23" t="s">
        <v>563</v>
      </c>
      <c r="B23" t="s">
        <v>255</v>
      </c>
      <c r="C23" t="s">
        <v>217</v>
      </c>
      <c r="D23" t="s">
        <v>265</v>
      </c>
      <c r="E23" t="s">
        <v>113</v>
      </c>
      <c r="F23">
        <v>3</v>
      </c>
      <c r="G23">
        <v>87</v>
      </c>
      <c r="H23" t="s">
        <v>80</v>
      </c>
      <c r="I23" t="s">
        <v>101</v>
      </c>
      <c r="J23" t="s">
        <v>76</v>
      </c>
      <c r="K23" t="s">
        <v>77</v>
      </c>
      <c r="L23">
        <v>94613</v>
      </c>
      <c r="M23">
        <v>9.5</v>
      </c>
      <c r="N23">
        <v>38</v>
      </c>
      <c r="O23">
        <v>1800</v>
      </c>
      <c r="Q23">
        <v>141962.25</v>
      </c>
    </row>
    <row r="24" spans="1:17">
      <c r="A24" t="s">
        <v>564</v>
      </c>
      <c r="B24" t="s">
        <v>334</v>
      </c>
      <c r="C24" t="s">
        <v>217</v>
      </c>
      <c r="D24" t="s">
        <v>565</v>
      </c>
      <c r="E24" t="s">
        <v>566</v>
      </c>
      <c r="F24">
        <v>3</v>
      </c>
      <c r="G24">
        <v>89</v>
      </c>
      <c r="H24" t="s">
        <v>80</v>
      </c>
      <c r="I24" t="s">
        <v>101</v>
      </c>
      <c r="J24" t="s">
        <v>76</v>
      </c>
      <c r="K24" t="s">
        <v>77</v>
      </c>
      <c r="L24">
        <v>99680</v>
      </c>
      <c r="M24">
        <v>9.6999999999999993</v>
      </c>
      <c r="N24">
        <v>46</v>
      </c>
      <c r="O24">
        <v>2700</v>
      </c>
      <c r="Q24">
        <v>151658.25</v>
      </c>
    </row>
    <row r="25" spans="1:17">
      <c r="A25" t="s">
        <v>567</v>
      </c>
      <c r="B25" t="s">
        <v>334</v>
      </c>
      <c r="C25" t="s">
        <v>217</v>
      </c>
      <c r="D25" t="s">
        <v>119</v>
      </c>
      <c r="E25" t="s">
        <v>105</v>
      </c>
      <c r="F25">
        <v>3</v>
      </c>
      <c r="G25">
        <v>94</v>
      </c>
      <c r="H25" t="s">
        <v>80</v>
      </c>
      <c r="I25" t="s">
        <v>75</v>
      </c>
      <c r="J25" t="s">
        <v>76</v>
      </c>
      <c r="K25" t="s">
        <v>77</v>
      </c>
      <c r="L25">
        <v>105280</v>
      </c>
      <c r="M25">
        <v>7.5</v>
      </c>
      <c r="N25">
        <v>39</v>
      </c>
      <c r="O25">
        <v>2750</v>
      </c>
      <c r="Q25">
        <v>180268.35</v>
      </c>
    </row>
    <row r="26" spans="1:17">
      <c r="A26" t="s">
        <v>568</v>
      </c>
      <c r="B26" t="s">
        <v>334</v>
      </c>
      <c r="C26" t="s">
        <v>217</v>
      </c>
      <c r="D26" t="s">
        <v>119</v>
      </c>
      <c r="E26" t="s">
        <v>105</v>
      </c>
      <c r="F26">
        <v>3</v>
      </c>
      <c r="G26">
        <v>92</v>
      </c>
      <c r="H26" t="s">
        <v>80</v>
      </c>
      <c r="I26" t="s">
        <v>75</v>
      </c>
      <c r="J26" t="s">
        <v>76</v>
      </c>
      <c r="K26" t="s">
        <v>77</v>
      </c>
      <c r="L26">
        <v>103400</v>
      </c>
      <c r="M26">
        <v>7.5</v>
      </c>
      <c r="N26">
        <v>39</v>
      </c>
      <c r="O26">
        <v>2750</v>
      </c>
      <c r="Q26">
        <v>177483.15000000002</v>
      </c>
    </row>
    <row r="27" spans="1:17">
      <c r="A27" t="s">
        <v>569</v>
      </c>
      <c r="B27" t="s">
        <v>225</v>
      </c>
      <c r="C27" t="s">
        <v>217</v>
      </c>
      <c r="D27" t="s">
        <v>121</v>
      </c>
      <c r="E27" t="s">
        <v>570</v>
      </c>
      <c r="F27">
        <v>3</v>
      </c>
      <c r="G27">
        <v>87</v>
      </c>
      <c r="H27" t="s">
        <v>80</v>
      </c>
      <c r="I27" t="s">
        <v>101</v>
      </c>
      <c r="J27" t="s">
        <v>76</v>
      </c>
      <c r="K27" t="s">
        <v>77</v>
      </c>
      <c r="L27">
        <v>107880</v>
      </c>
      <c r="M27">
        <v>8</v>
      </c>
      <c r="N27">
        <v>39</v>
      </c>
      <c r="O27">
        <v>2100</v>
      </c>
      <c r="Q27">
        <v>166626.90000000002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527F-2F95-4156-B3F6-0C410C279FA0}">
  <dimension ref="A1:U562"/>
  <sheetViews>
    <sheetView topLeftCell="B422" workbookViewId="0">
      <selection activeCell="E407" sqref="E407"/>
    </sheetView>
  </sheetViews>
  <sheetFormatPr defaultRowHeight="14.4"/>
  <cols>
    <col min="2" max="2" width="31.5546875" customWidth="1"/>
    <col min="3" max="3" width="11.21875" customWidth="1"/>
    <col min="4" max="4" width="12.109375" customWidth="1"/>
    <col min="5" max="5" width="11.77734375" customWidth="1"/>
    <col min="7" max="7" width="12.109375" customWidth="1"/>
    <col min="9" max="9" width="14" customWidth="1"/>
    <col min="10" max="10" width="13.5546875" customWidth="1"/>
    <col min="11" max="11" width="12.109375" customWidth="1"/>
    <col min="12" max="14" width="26.77734375" customWidth="1"/>
    <col min="16" max="16" width="9.44140625" bestFit="1" customWidth="1"/>
  </cols>
  <sheetData>
    <row r="1" spans="1:21">
      <c r="B1" s="3" t="s">
        <v>0</v>
      </c>
      <c r="C1" t="s">
        <v>2</v>
      </c>
      <c r="D1" t="s">
        <v>3</v>
      </c>
      <c r="E1" t="s">
        <v>4</v>
      </c>
      <c r="F1" t="s">
        <v>8</v>
      </c>
      <c r="I1" t="s">
        <v>9</v>
      </c>
      <c r="J1" s="41" t="s">
        <v>196</v>
      </c>
    </row>
    <row r="2" spans="1:21">
      <c r="J2" s="42">
        <f>MAX(J10:J232)</f>
        <v>4382.419923844629</v>
      </c>
    </row>
    <row r="3" spans="1:21">
      <c r="J3" s="41" t="s">
        <v>197</v>
      </c>
    </row>
    <row r="4" spans="1:21">
      <c r="B4" t="s">
        <v>1</v>
      </c>
      <c r="C4" s="1">
        <v>56063</v>
      </c>
      <c r="D4" s="1">
        <v>94950</v>
      </c>
      <c r="E4" s="2">
        <v>44637</v>
      </c>
      <c r="F4">
        <f t="shared" ref="F4:F5" si="0">C4/$G$7</f>
        <v>51.183505782105904</v>
      </c>
      <c r="I4">
        <f>D4/F4</f>
        <v>1855.0898096783976</v>
      </c>
      <c r="J4" s="42">
        <f>MIN(J10:J232)</f>
        <v>1209.5773275279398</v>
      </c>
      <c r="K4">
        <f>(D4-C4)/C4</f>
        <v>0.69363038010809264</v>
      </c>
      <c r="L4" s="1">
        <f>MAX(J12:J232)</f>
        <v>4382.419923844629</v>
      </c>
      <c r="M4" s="1"/>
      <c r="N4" s="1"/>
    </row>
    <row r="5" spans="1:21">
      <c r="B5" t="s">
        <v>5</v>
      </c>
      <c r="C5" s="1">
        <v>59719</v>
      </c>
      <c r="D5" s="1">
        <v>80000</v>
      </c>
      <c r="E5" s="2">
        <v>44364</v>
      </c>
      <c r="F5">
        <f t="shared" si="0"/>
        <v>54.521302495435187</v>
      </c>
      <c r="I5">
        <f t="shared" ref="I5:I7" si="1">D5/F5</f>
        <v>1467.3163761393637</v>
      </c>
      <c r="K5">
        <f t="shared" ref="K5:K7" si="2">(D5-C5)/C5</f>
        <v>0.33960716020027126</v>
      </c>
    </row>
    <row r="6" spans="1:21">
      <c r="B6" t="s">
        <v>6</v>
      </c>
      <c r="C6" s="1">
        <v>80438</v>
      </c>
      <c r="D6" s="1">
        <v>100000</v>
      </c>
      <c r="E6" s="2">
        <v>44273</v>
      </c>
      <c r="F6">
        <f>C6/$G$7</f>
        <v>73.437005477784552</v>
      </c>
      <c r="I6">
        <f t="shared" si="1"/>
        <v>1361.711297313873</v>
      </c>
      <c r="K6">
        <f t="shared" si="2"/>
        <v>0.24319351550262314</v>
      </c>
    </row>
    <row r="7" spans="1:21">
      <c r="B7" t="s">
        <v>7</v>
      </c>
      <c r="C7" s="1">
        <v>98580</v>
      </c>
      <c r="D7" s="1">
        <v>131000</v>
      </c>
      <c r="E7" s="2">
        <v>44668</v>
      </c>
      <c r="F7">
        <v>90</v>
      </c>
      <c r="G7">
        <f>C7/F7</f>
        <v>1095.3333333333333</v>
      </c>
      <c r="I7">
        <f t="shared" si="1"/>
        <v>1455.5555555555557</v>
      </c>
      <c r="K7">
        <f t="shared" si="2"/>
        <v>0.32886995333739094</v>
      </c>
    </row>
    <row r="8" spans="1:21">
      <c r="C8" s="2">
        <v>44217</v>
      </c>
      <c r="D8" s="1"/>
      <c r="E8" s="4">
        <f>AVERAGE(E10:E212)</f>
        <v>0.77209507840369718</v>
      </c>
      <c r="F8" s="4"/>
      <c r="O8" s="69" cm="1">
        <f t="array" ref="O8">(SUM(O10:O402/393))</f>
        <v>0.3358778625954203</v>
      </c>
      <c r="P8" s="69" cm="1">
        <f t="array" ref="P8">(SUM(P10:P402/393))</f>
        <v>9.6692111959287494E-2</v>
      </c>
      <c r="Q8" s="69" cm="1">
        <f t="array" ref="Q8">(SUM(Q10:Q402/393))</f>
        <v>2.7989821882951661E-2</v>
      </c>
      <c r="R8" s="69" cm="1">
        <f t="array" ref="R8">(SUM(R10:R402/393))</f>
        <v>0.16793893129770976</v>
      </c>
      <c r="S8" s="68" cm="1">
        <f t="array" ref="S8">(SUM(S10:S402/393))</f>
        <v>0.9516539440203523</v>
      </c>
      <c r="T8" s="68" cm="1">
        <f t="array" ref="T8">(SUM(T10:T402/393))</f>
        <v>0.56488549618320716</v>
      </c>
      <c r="U8" s="68" cm="1">
        <f t="array" ref="U8">(SUM(U10:U402/393))</f>
        <v>0.1806615776081423</v>
      </c>
    </row>
    <row r="9" spans="1:21">
      <c r="C9" s="1" t="s">
        <v>2</v>
      </c>
      <c r="D9" t="s">
        <v>3</v>
      </c>
      <c r="E9" t="s">
        <v>31</v>
      </c>
      <c r="F9" t="s">
        <v>32</v>
      </c>
      <c r="I9" t="s">
        <v>192</v>
      </c>
      <c r="J9" t="s">
        <v>193</v>
      </c>
      <c r="K9" t="s">
        <v>419</v>
      </c>
      <c r="O9" s="70" t="s">
        <v>424</v>
      </c>
      <c r="P9" s="70" t="s">
        <v>426</v>
      </c>
      <c r="Q9" s="70" t="s">
        <v>427</v>
      </c>
      <c r="R9" s="70" t="s">
        <v>428</v>
      </c>
      <c r="S9" t="s">
        <v>425</v>
      </c>
      <c r="T9" t="s">
        <v>429</v>
      </c>
      <c r="U9" t="s">
        <v>430</v>
      </c>
    </row>
    <row r="10" spans="1:21">
      <c r="A10" s="7">
        <v>1</v>
      </c>
      <c r="B10" t="s">
        <v>10</v>
      </c>
      <c r="C10" s="5">
        <v>104400</v>
      </c>
      <c r="D10" s="5">
        <v>202000</v>
      </c>
      <c r="E10" s="6">
        <f t="shared" ref="E10:E73" si="3">(D10-C10)/C10</f>
        <v>0.93486590038314177</v>
      </c>
      <c r="F10" s="7">
        <v>20155</v>
      </c>
      <c r="G10" s="66">
        <v>44217</v>
      </c>
      <c r="H10" s="5">
        <v>1220</v>
      </c>
      <c r="I10" s="33">
        <f t="shared" ref="I10:I73" si="4">C10/H10</f>
        <v>85.573770491803273</v>
      </c>
      <c r="J10" s="34">
        <f t="shared" ref="J10:J73" si="5">D10/I10</f>
        <v>2360.5363984674332</v>
      </c>
      <c r="O10" s="70">
        <f>IF(C10&gt;100000,1,0)</f>
        <v>1</v>
      </c>
      <c r="P10" s="70">
        <f t="shared" ref="P10:P73" si="6">IF(C10&gt;150000,1,0)</f>
        <v>0</v>
      </c>
      <c r="Q10" s="70">
        <f t="shared" ref="Q10:Q73" si="7">IF(C10&lt;50000,1,0)</f>
        <v>0</v>
      </c>
      <c r="R10" s="70">
        <f t="shared" ref="R10:R73" si="8">IF(D10&lt;120000,1,0)</f>
        <v>0</v>
      </c>
      <c r="S10">
        <f t="shared" ref="S10:S73" si="9">IF(D10&gt;100000,1,0)</f>
        <v>1</v>
      </c>
      <c r="T10">
        <f t="shared" ref="T10:T73" si="10">IF(D10&gt;150000,1,0)</f>
        <v>1</v>
      </c>
      <c r="U10">
        <f>IF(D10&gt;200000,1,0)</f>
        <v>1</v>
      </c>
    </row>
    <row r="11" spans="1:21">
      <c r="A11" s="7">
        <v>2</v>
      </c>
      <c r="B11" t="s">
        <v>11</v>
      </c>
      <c r="C11" s="5">
        <v>101584</v>
      </c>
      <c r="D11" s="5">
        <v>202000</v>
      </c>
      <c r="E11" s="6">
        <f t="shared" si="3"/>
        <v>0.98850212631910539</v>
      </c>
      <c r="F11" s="7">
        <v>20133</v>
      </c>
      <c r="G11" s="66">
        <v>44217</v>
      </c>
      <c r="H11" s="5">
        <v>1493</v>
      </c>
      <c r="I11" s="33">
        <f t="shared" si="4"/>
        <v>68.040187541862025</v>
      </c>
      <c r="J11" s="34">
        <f t="shared" si="5"/>
        <v>2968.8336745944243</v>
      </c>
      <c r="O11" s="70">
        <f t="shared" ref="O11:O74" si="11">IF(C11&gt;100000,1,0)</f>
        <v>1</v>
      </c>
      <c r="P11" s="70">
        <f t="shared" si="6"/>
        <v>0</v>
      </c>
      <c r="Q11" s="70">
        <f t="shared" si="7"/>
        <v>0</v>
      </c>
      <c r="R11" s="70">
        <f t="shared" si="8"/>
        <v>0</v>
      </c>
      <c r="S11">
        <f t="shared" si="9"/>
        <v>1</v>
      </c>
      <c r="T11">
        <f t="shared" si="10"/>
        <v>1</v>
      </c>
      <c r="U11">
        <f t="shared" ref="U11:U74" si="12">IF(D11&gt;200000,1,0)</f>
        <v>1</v>
      </c>
    </row>
    <row r="12" spans="1:21">
      <c r="A12" s="7">
        <v>3</v>
      </c>
      <c r="B12" t="s">
        <v>11</v>
      </c>
      <c r="C12" s="5">
        <v>115028</v>
      </c>
      <c r="D12" s="5">
        <v>337643</v>
      </c>
      <c r="E12" s="6">
        <f t="shared" si="3"/>
        <v>1.9353114024411449</v>
      </c>
      <c r="F12" s="7">
        <v>20133</v>
      </c>
      <c r="G12" s="66">
        <v>44217</v>
      </c>
      <c r="H12" s="5">
        <v>1493</v>
      </c>
      <c r="I12" s="33">
        <f t="shared" si="4"/>
        <v>77.044876088412593</v>
      </c>
      <c r="J12" s="34">
        <f t="shared" si="5"/>
        <v>4382.419923844629</v>
      </c>
      <c r="O12" s="70">
        <f t="shared" si="11"/>
        <v>1</v>
      </c>
      <c r="P12" s="70">
        <f t="shared" si="6"/>
        <v>0</v>
      </c>
      <c r="Q12" s="70">
        <f t="shared" si="7"/>
        <v>0</v>
      </c>
      <c r="R12" s="70">
        <f t="shared" si="8"/>
        <v>0</v>
      </c>
      <c r="S12">
        <f t="shared" si="9"/>
        <v>1</v>
      </c>
      <c r="T12">
        <f t="shared" si="10"/>
        <v>1</v>
      </c>
      <c r="U12">
        <f t="shared" si="12"/>
        <v>1</v>
      </c>
    </row>
    <row r="13" spans="1:21">
      <c r="A13" s="7">
        <v>4</v>
      </c>
      <c r="B13" t="s">
        <v>12</v>
      </c>
      <c r="C13" s="5">
        <v>69861</v>
      </c>
      <c r="D13" s="5">
        <v>182760</v>
      </c>
      <c r="E13" s="6">
        <f t="shared" si="3"/>
        <v>1.6160518744363808</v>
      </c>
      <c r="F13" s="7">
        <v>20133</v>
      </c>
      <c r="G13" s="66">
        <v>44217</v>
      </c>
      <c r="H13" s="5">
        <v>1493</v>
      </c>
      <c r="I13" s="33">
        <f t="shared" si="4"/>
        <v>46.792364367046218</v>
      </c>
      <c r="J13" s="34">
        <f t="shared" si="5"/>
        <v>3905.7654485335165</v>
      </c>
      <c r="O13" s="70">
        <f t="shared" si="11"/>
        <v>0</v>
      </c>
      <c r="P13" s="70">
        <f t="shared" si="6"/>
        <v>0</v>
      </c>
      <c r="Q13" s="70">
        <f t="shared" si="7"/>
        <v>0</v>
      </c>
      <c r="R13" s="70">
        <f t="shared" si="8"/>
        <v>0</v>
      </c>
      <c r="S13">
        <f t="shared" si="9"/>
        <v>1</v>
      </c>
      <c r="T13">
        <f t="shared" si="10"/>
        <v>1</v>
      </c>
      <c r="U13">
        <f t="shared" si="12"/>
        <v>0</v>
      </c>
    </row>
    <row r="14" spans="1:21">
      <c r="A14" s="7">
        <v>5</v>
      </c>
      <c r="B14" t="s">
        <v>13</v>
      </c>
      <c r="C14" s="5">
        <v>69000</v>
      </c>
      <c r="D14" s="5">
        <v>125400</v>
      </c>
      <c r="E14" s="6">
        <f t="shared" si="3"/>
        <v>0.81739130434782614</v>
      </c>
      <c r="F14" s="7">
        <v>20147</v>
      </c>
      <c r="G14" s="66">
        <v>44217</v>
      </c>
      <c r="H14" s="5">
        <v>1220</v>
      </c>
      <c r="I14" s="33">
        <f t="shared" si="4"/>
        <v>56.557377049180324</v>
      </c>
      <c r="J14" s="34">
        <f t="shared" si="5"/>
        <v>2217.217391304348</v>
      </c>
      <c r="O14" s="70">
        <f t="shared" si="11"/>
        <v>0</v>
      </c>
      <c r="P14" s="70">
        <f t="shared" si="6"/>
        <v>0</v>
      </c>
      <c r="Q14" s="70">
        <f t="shared" si="7"/>
        <v>0</v>
      </c>
      <c r="R14" s="70">
        <f t="shared" si="8"/>
        <v>0</v>
      </c>
      <c r="S14">
        <f t="shared" si="9"/>
        <v>1</v>
      </c>
      <c r="T14">
        <f t="shared" si="10"/>
        <v>0</v>
      </c>
      <c r="U14">
        <f t="shared" si="12"/>
        <v>0</v>
      </c>
    </row>
    <row r="15" spans="1:21">
      <c r="A15" s="7">
        <v>6</v>
      </c>
      <c r="B15" t="s">
        <v>13</v>
      </c>
      <c r="C15" s="5">
        <v>64000</v>
      </c>
      <c r="D15" s="5">
        <v>115150</v>
      </c>
      <c r="E15" s="6">
        <f t="shared" si="3"/>
        <v>0.79921874999999998</v>
      </c>
      <c r="F15" s="7">
        <v>20147</v>
      </c>
      <c r="G15" s="66">
        <v>44217</v>
      </c>
      <c r="H15" s="5">
        <v>1220</v>
      </c>
      <c r="I15" s="33">
        <f t="shared" si="4"/>
        <v>52.459016393442624</v>
      </c>
      <c r="J15" s="34">
        <f t="shared" si="5"/>
        <v>2195.046875</v>
      </c>
      <c r="O15" s="70">
        <f t="shared" si="11"/>
        <v>0</v>
      </c>
      <c r="P15" s="70">
        <f t="shared" si="6"/>
        <v>0</v>
      </c>
      <c r="Q15" s="70">
        <f t="shared" si="7"/>
        <v>0</v>
      </c>
      <c r="R15" s="70">
        <f t="shared" si="8"/>
        <v>1</v>
      </c>
      <c r="S15">
        <f t="shared" si="9"/>
        <v>1</v>
      </c>
      <c r="T15">
        <f t="shared" si="10"/>
        <v>0</v>
      </c>
      <c r="U15">
        <f t="shared" si="12"/>
        <v>0</v>
      </c>
    </row>
    <row r="16" spans="1:21">
      <c r="A16" s="7">
        <v>7</v>
      </c>
      <c r="B16" t="s">
        <v>14</v>
      </c>
      <c r="C16" s="5">
        <v>66374</v>
      </c>
      <c r="D16" s="5">
        <v>125360</v>
      </c>
      <c r="E16" s="6">
        <f t="shared" si="3"/>
        <v>0.88869135504866359</v>
      </c>
      <c r="F16" s="7">
        <v>20155</v>
      </c>
      <c r="G16" s="66">
        <v>44217</v>
      </c>
      <c r="H16" s="5">
        <v>1220</v>
      </c>
      <c r="I16" s="33">
        <f t="shared" si="4"/>
        <v>54.404918032786888</v>
      </c>
      <c r="J16" s="34">
        <f t="shared" si="5"/>
        <v>2304.2034531593695</v>
      </c>
      <c r="O16" s="70">
        <f t="shared" si="11"/>
        <v>0</v>
      </c>
      <c r="P16" s="70">
        <f t="shared" si="6"/>
        <v>0</v>
      </c>
      <c r="Q16" s="70">
        <f t="shared" si="7"/>
        <v>0</v>
      </c>
      <c r="R16" s="70">
        <f t="shared" si="8"/>
        <v>0</v>
      </c>
      <c r="S16">
        <f t="shared" si="9"/>
        <v>1</v>
      </c>
      <c r="T16">
        <f t="shared" si="10"/>
        <v>0</v>
      </c>
      <c r="U16">
        <f t="shared" si="12"/>
        <v>0</v>
      </c>
    </row>
    <row r="17" spans="1:21">
      <c r="A17" s="7">
        <v>8</v>
      </c>
      <c r="B17" t="s">
        <v>15</v>
      </c>
      <c r="C17" s="5">
        <v>66374</v>
      </c>
      <c r="D17" s="5">
        <v>81900</v>
      </c>
      <c r="E17" s="6">
        <f t="shared" si="3"/>
        <v>0.23391689516979541</v>
      </c>
      <c r="F17" s="7">
        <v>20155</v>
      </c>
      <c r="G17" s="66">
        <v>44217</v>
      </c>
      <c r="H17" s="5">
        <v>1220</v>
      </c>
      <c r="I17" s="33">
        <f t="shared" si="4"/>
        <v>54.404918032786888</v>
      </c>
      <c r="J17" s="34">
        <f t="shared" si="5"/>
        <v>1505.3786121071503</v>
      </c>
      <c r="O17" s="70">
        <f t="shared" si="11"/>
        <v>0</v>
      </c>
      <c r="P17" s="70">
        <f t="shared" si="6"/>
        <v>0</v>
      </c>
      <c r="Q17" s="70">
        <f t="shared" si="7"/>
        <v>0</v>
      </c>
      <c r="R17" s="70">
        <f t="shared" si="8"/>
        <v>1</v>
      </c>
      <c r="S17">
        <f t="shared" si="9"/>
        <v>0</v>
      </c>
      <c r="T17">
        <f t="shared" si="10"/>
        <v>0</v>
      </c>
      <c r="U17">
        <f t="shared" si="12"/>
        <v>0</v>
      </c>
    </row>
    <row r="18" spans="1:21">
      <c r="A18" s="7">
        <v>9</v>
      </c>
      <c r="B18" t="s">
        <v>16</v>
      </c>
      <c r="C18" s="5">
        <v>67481</v>
      </c>
      <c r="D18" s="5">
        <v>138890</v>
      </c>
      <c r="E18" s="6">
        <f t="shared" si="3"/>
        <v>1.0582089773417702</v>
      </c>
      <c r="F18" s="7">
        <v>20155</v>
      </c>
      <c r="G18" s="66">
        <v>44217</v>
      </c>
      <c r="H18" s="5">
        <v>1220</v>
      </c>
      <c r="I18" s="33">
        <f t="shared" si="4"/>
        <v>55.312295081967214</v>
      </c>
      <c r="J18" s="34">
        <f t="shared" si="5"/>
        <v>2511.0149523569598</v>
      </c>
      <c r="O18" s="70">
        <f t="shared" si="11"/>
        <v>0</v>
      </c>
      <c r="P18" s="70">
        <f t="shared" si="6"/>
        <v>0</v>
      </c>
      <c r="Q18" s="70">
        <f t="shared" si="7"/>
        <v>0</v>
      </c>
      <c r="R18" s="70">
        <f t="shared" si="8"/>
        <v>0</v>
      </c>
      <c r="S18">
        <f t="shared" si="9"/>
        <v>1</v>
      </c>
      <c r="T18">
        <f t="shared" si="10"/>
        <v>0</v>
      </c>
      <c r="U18">
        <f t="shared" si="12"/>
        <v>0</v>
      </c>
    </row>
    <row r="19" spans="1:21">
      <c r="A19" s="7">
        <v>10</v>
      </c>
      <c r="B19" t="s">
        <v>14</v>
      </c>
      <c r="C19" s="5">
        <v>65269</v>
      </c>
      <c r="D19" s="5">
        <v>115800</v>
      </c>
      <c r="E19" s="6">
        <f t="shared" si="3"/>
        <v>0.77419601954986283</v>
      </c>
      <c r="F19" s="7">
        <v>20155</v>
      </c>
      <c r="G19" s="66">
        <v>44217</v>
      </c>
      <c r="H19" s="5">
        <v>1220</v>
      </c>
      <c r="I19" s="33">
        <f t="shared" si="4"/>
        <v>53.499180327868849</v>
      </c>
      <c r="J19" s="34">
        <f t="shared" si="5"/>
        <v>2164.5191438508327</v>
      </c>
      <c r="O19" s="70">
        <f t="shared" si="11"/>
        <v>0</v>
      </c>
      <c r="P19" s="70">
        <f t="shared" si="6"/>
        <v>0</v>
      </c>
      <c r="Q19" s="70">
        <f t="shared" si="7"/>
        <v>0</v>
      </c>
      <c r="R19" s="70">
        <f t="shared" si="8"/>
        <v>1</v>
      </c>
      <c r="S19">
        <f t="shared" si="9"/>
        <v>1</v>
      </c>
      <c r="T19">
        <f t="shared" si="10"/>
        <v>0</v>
      </c>
      <c r="U19">
        <f t="shared" si="12"/>
        <v>0</v>
      </c>
    </row>
    <row r="20" spans="1:21">
      <c r="A20" s="7">
        <v>11</v>
      </c>
      <c r="B20" t="s">
        <v>17</v>
      </c>
      <c r="C20" s="5">
        <v>66990</v>
      </c>
      <c r="D20" s="5">
        <v>115000</v>
      </c>
      <c r="E20" s="6">
        <f t="shared" si="3"/>
        <v>0.71667413046723394</v>
      </c>
      <c r="F20" s="7">
        <v>20132</v>
      </c>
      <c r="G20" s="66">
        <v>44217</v>
      </c>
      <c r="H20" s="5">
        <f>Q415</f>
        <v>1087.5</v>
      </c>
      <c r="I20" s="33">
        <f t="shared" si="4"/>
        <v>61.6</v>
      </c>
      <c r="J20" s="34">
        <f t="shared" si="5"/>
        <v>1866.8831168831168</v>
      </c>
      <c r="O20" s="70">
        <f t="shared" si="11"/>
        <v>0</v>
      </c>
      <c r="P20" s="70">
        <f t="shared" si="6"/>
        <v>0</v>
      </c>
      <c r="Q20" s="70">
        <f t="shared" si="7"/>
        <v>0</v>
      </c>
      <c r="R20" s="70">
        <f t="shared" si="8"/>
        <v>1</v>
      </c>
      <c r="S20">
        <f t="shared" si="9"/>
        <v>1</v>
      </c>
      <c r="T20">
        <f t="shared" si="10"/>
        <v>0</v>
      </c>
      <c r="U20">
        <f t="shared" si="12"/>
        <v>0</v>
      </c>
    </row>
    <row r="21" spans="1:21">
      <c r="A21" s="7">
        <v>12</v>
      </c>
      <c r="B21" t="s">
        <v>17</v>
      </c>
      <c r="C21" s="5">
        <v>84245</v>
      </c>
      <c r="D21" s="5">
        <v>143700</v>
      </c>
      <c r="E21" s="6">
        <f t="shared" si="3"/>
        <v>0.70573921300967413</v>
      </c>
      <c r="F21" s="7">
        <v>20132</v>
      </c>
      <c r="G21" s="66">
        <v>44217</v>
      </c>
      <c r="H21" s="5">
        <v>1280</v>
      </c>
      <c r="I21" s="33">
        <f t="shared" si="4"/>
        <v>65.81640625</v>
      </c>
      <c r="J21" s="34">
        <f t="shared" si="5"/>
        <v>2183.3461926523828</v>
      </c>
      <c r="O21" s="70">
        <f t="shared" si="11"/>
        <v>0</v>
      </c>
      <c r="P21" s="70">
        <f t="shared" si="6"/>
        <v>0</v>
      </c>
      <c r="Q21" s="70">
        <f t="shared" si="7"/>
        <v>0</v>
      </c>
      <c r="R21" s="70">
        <f t="shared" si="8"/>
        <v>0</v>
      </c>
      <c r="S21">
        <f t="shared" si="9"/>
        <v>1</v>
      </c>
      <c r="T21">
        <f t="shared" si="10"/>
        <v>0</v>
      </c>
      <c r="U21">
        <f t="shared" si="12"/>
        <v>0</v>
      </c>
    </row>
    <row r="22" spans="1:21">
      <c r="A22" s="7">
        <v>13</v>
      </c>
      <c r="B22" t="s">
        <v>18</v>
      </c>
      <c r="C22" s="5">
        <v>101794</v>
      </c>
      <c r="D22" s="5">
        <v>165200</v>
      </c>
      <c r="E22" s="6">
        <f t="shared" si="3"/>
        <v>0.62288543529088158</v>
      </c>
      <c r="F22" s="7">
        <v>20161</v>
      </c>
      <c r="G22" s="66">
        <v>44217</v>
      </c>
      <c r="H22" s="5">
        <v>1125</v>
      </c>
      <c r="I22" s="33">
        <f t="shared" si="4"/>
        <v>90.483555555555554</v>
      </c>
      <c r="J22" s="34">
        <f t="shared" si="5"/>
        <v>1825.7461147022418</v>
      </c>
      <c r="O22" s="70">
        <f t="shared" si="11"/>
        <v>1</v>
      </c>
      <c r="P22" s="70">
        <f t="shared" si="6"/>
        <v>0</v>
      </c>
      <c r="Q22" s="70">
        <f t="shared" si="7"/>
        <v>0</v>
      </c>
      <c r="R22" s="70">
        <f t="shared" si="8"/>
        <v>0</v>
      </c>
      <c r="S22">
        <f t="shared" si="9"/>
        <v>1</v>
      </c>
      <c r="T22">
        <f t="shared" si="10"/>
        <v>1</v>
      </c>
      <c r="U22">
        <f t="shared" si="12"/>
        <v>0</v>
      </c>
    </row>
    <row r="23" spans="1:21">
      <c r="A23" s="7">
        <v>14</v>
      </c>
      <c r="B23" t="s">
        <v>19</v>
      </c>
      <c r="C23" s="5">
        <v>68625</v>
      </c>
      <c r="D23" s="5">
        <v>105300</v>
      </c>
      <c r="E23" s="6">
        <f t="shared" si="3"/>
        <v>0.53442622950819674</v>
      </c>
      <c r="F23" s="7">
        <v>20161</v>
      </c>
      <c r="G23" s="66">
        <v>44217</v>
      </c>
      <c r="H23" s="5">
        <v>1125</v>
      </c>
      <c r="I23" s="33">
        <f t="shared" si="4"/>
        <v>61</v>
      </c>
      <c r="J23" s="34">
        <f t="shared" si="5"/>
        <v>1726.2295081967213</v>
      </c>
      <c r="O23" s="70">
        <f t="shared" si="11"/>
        <v>0</v>
      </c>
      <c r="P23" s="70">
        <f t="shared" si="6"/>
        <v>0</v>
      </c>
      <c r="Q23" s="70">
        <f t="shared" si="7"/>
        <v>0</v>
      </c>
      <c r="R23" s="70">
        <f t="shared" si="8"/>
        <v>1</v>
      </c>
      <c r="S23">
        <f t="shared" si="9"/>
        <v>1</v>
      </c>
      <c r="T23">
        <f t="shared" si="10"/>
        <v>0</v>
      </c>
      <c r="U23">
        <f t="shared" si="12"/>
        <v>0</v>
      </c>
    </row>
    <row r="24" spans="1:21">
      <c r="A24" s="7">
        <v>15</v>
      </c>
      <c r="B24" t="s">
        <v>20</v>
      </c>
      <c r="C24" s="5">
        <v>69300</v>
      </c>
      <c r="D24" s="5">
        <v>145799</v>
      </c>
      <c r="E24" s="6">
        <f t="shared" si="3"/>
        <v>1.1038816738816739</v>
      </c>
      <c r="F24" s="7">
        <v>20151</v>
      </c>
      <c r="G24" s="66">
        <v>44217</v>
      </c>
      <c r="H24" s="5">
        <v>1312</v>
      </c>
      <c r="I24" s="33">
        <f t="shared" si="4"/>
        <v>52.820121951219512</v>
      </c>
      <c r="J24" s="34">
        <f t="shared" si="5"/>
        <v>2760.292756132756</v>
      </c>
      <c r="O24" s="70">
        <f t="shared" si="11"/>
        <v>0</v>
      </c>
      <c r="P24" s="70">
        <f t="shared" si="6"/>
        <v>0</v>
      </c>
      <c r="Q24" s="70">
        <f t="shared" si="7"/>
        <v>0</v>
      </c>
      <c r="R24" s="70">
        <f t="shared" si="8"/>
        <v>0</v>
      </c>
      <c r="S24">
        <f t="shared" si="9"/>
        <v>1</v>
      </c>
      <c r="T24">
        <f t="shared" si="10"/>
        <v>0</v>
      </c>
      <c r="U24">
        <f t="shared" si="12"/>
        <v>0</v>
      </c>
    </row>
    <row r="25" spans="1:21">
      <c r="A25" s="7">
        <v>16</v>
      </c>
      <c r="B25" t="s">
        <v>21</v>
      </c>
      <c r="C25" s="5">
        <v>68600</v>
      </c>
      <c r="D25" s="5">
        <v>90100</v>
      </c>
      <c r="E25" s="6">
        <f t="shared" si="3"/>
        <v>0.31341107871720114</v>
      </c>
      <c r="F25" s="7">
        <v>20157</v>
      </c>
      <c r="G25" s="66">
        <v>44217</v>
      </c>
      <c r="H25" s="5">
        <v>1074</v>
      </c>
      <c r="I25" s="33">
        <f t="shared" si="4"/>
        <v>63.873370577281193</v>
      </c>
      <c r="J25" s="34">
        <f t="shared" si="5"/>
        <v>1410.6034985422741</v>
      </c>
      <c r="O25" s="70">
        <f t="shared" si="11"/>
        <v>0</v>
      </c>
      <c r="P25" s="70">
        <f t="shared" si="6"/>
        <v>0</v>
      </c>
      <c r="Q25" s="70">
        <f t="shared" si="7"/>
        <v>0</v>
      </c>
      <c r="R25" s="70">
        <f t="shared" si="8"/>
        <v>1</v>
      </c>
      <c r="S25">
        <f t="shared" si="9"/>
        <v>0</v>
      </c>
      <c r="T25">
        <f t="shared" si="10"/>
        <v>0</v>
      </c>
      <c r="U25">
        <f t="shared" si="12"/>
        <v>0</v>
      </c>
    </row>
    <row r="26" spans="1:21">
      <c r="A26" s="7">
        <v>17</v>
      </c>
      <c r="B26" t="s">
        <v>22</v>
      </c>
      <c r="C26" s="5">
        <v>70800</v>
      </c>
      <c r="D26" s="5">
        <v>125700</v>
      </c>
      <c r="E26" s="6">
        <f t="shared" si="3"/>
        <v>0.77542372881355937</v>
      </c>
      <c r="F26" s="7">
        <v>20152</v>
      </c>
      <c r="G26" s="66">
        <v>44217</v>
      </c>
      <c r="H26" s="5">
        <v>1088</v>
      </c>
      <c r="I26" s="33">
        <f t="shared" si="4"/>
        <v>65.07352941176471</v>
      </c>
      <c r="J26" s="34">
        <f t="shared" si="5"/>
        <v>1931.6610169491523</v>
      </c>
      <c r="O26" s="70">
        <f t="shared" si="11"/>
        <v>0</v>
      </c>
      <c r="P26" s="70">
        <f t="shared" si="6"/>
        <v>0</v>
      </c>
      <c r="Q26" s="70">
        <f t="shared" si="7"/>
        <v>0</v>
      </c>
      <c r="R26" s="70">
        <f t="shared" si="8"/>
        <v>0</v>
      </c>
      <c r="S26">
        <f t="shared" si="9"/>
        <v>1</v>
      </c>
      <c r="T26">
        <f t="shared" si="10"/>
        <v>0</v>
      </c>
      <c r="U26">
        <f t="shared" si="12"/>
        <v>0</v>
      </c>
    </row>
    <row r="27" spans="1:21">
      <c r="A27" s="7">
        <v>18</v>
      </c>
      <c r="B27" t="s">
        <v>23</v>
      </c>
      <c r="C27" s="5">
        <v>88000</v>
      </c>
      <c r="D27" s="5">
        <v>173120</v>
      </c>
      <c r="E27" s="6">
        <f t="shared" si="3"/>
        <v>0.96727272727272728</v>
      </c>
      <c r="F27" s="7">
        <v>20151</v>
      </c>
      <c r="G27" s="66">
        <v>44217</v>
      </c>
      <c r="H27" s="5">
        <v>1312</v>
      </c>
      <c r="I27" s="33">
        <f t="shared" si="4"/>
        <v>67.073170731707322</v>
      </c>
      <c r="J27" s="34">
        <f t="shared" si="5"/>
        <v>2581.0618181818181</v>
      </c>
      <c r="O27" s="70">
        <f t="shared" si="11"/>
        <v>0</v>
      </c>
      <c r="P27" s="70">
        <f t="shared" si="6"/>
        <v>0</v>
      </c>
      <c r="Q27" s="70">
        <f t="shared" si="7"/>
        <v>0</v>
      </c>
      <c r="R27" s="70">
        <f t="shared" si="8"/>
        <v>0</v>
      </c>
      <c r="S27">
        <f t="shared" si="9"/>
        <v>1</v>
      </c>
      <c r="T27">
        <f t="shared" si="10"/>
        <v>1</v>
      </c>
      <c r="U27">
        <f t="shared" si="12"/>
        <v>0</v>
      </c>
    </row>
    <row r="28" spans="1:21">
      <c r="A28" s="7">
        <v>19</v>
      </c>
      <c r="B28" t="s">
        <v>23</v>
      </c>
      <c r="C28" s="5">
        <v>84700</v>
      </c>
      <c r="D28" s="5">
        <v>128736</v>
      </c>
      <c r="E28" s="6">
        <f t="shared" si="3"/>
        <v>0.51990554899645813</v>
      </c>
      <c r="F28" s="7">
        <v>20151</v>
      </c>
      <c r="G28" s="66">
        <v>44217</v>
      </c>
      <c r="H28" s="5">
        <v>1312</v>
      </c>
      <c r="I28" s="33">
        <f t="shared" si="4"/>
        <v>64.557926829268297</v>
      </c>
      <c r="J28" s="34">
        <f t="shared" si="5"/>
        <v>1994.1160802833529</v>
      </c>
      <c r="O28" s="70">
        <f t="shared" si="11"/>
        <v>0</v>
      </c>
      <c r="P28" s="70">
        <f t="shared" si="6"/>
        <v>0</v>
      </c>
      <c r="Q28" s="70">
        <f t="shared" si="7"/>
        <v>0</v>
      </c>
      <c r="R28" s="70">
        <f t="shared" si="8"/>
        <v>0</v>
      </c>
      <c r="S28">
        <f t="shared" si="9"/>
        <v>1</v>
      </c>
      <c r="T28">
        <f t="shared" si="10"/>
        <v>0</v>
      </c>
      <c r="U28">
        <f t="shared" si="12"/>
        <v>0</v>
      </c>
    </row>
    <row r="29" spans="1:21">
      <c r="A29" s="7">
        <v>20</v>
      </c>
      <c r="B29" t="s">
        <v>24</v>
      </c>
      <c r="C29" s="5">
        <v>101430</v>
      </c>
      <c r="D29" s="5">
        <v>158000</v>
      </c>
      <c r="E29" s="6">
        <f t="shared" si="3"/>
        <v>0.55772453909099873</v>
      </c>
      <c r="F29" s="7">
        <v>20142</v>
      </c>
      <c r="G29" s="66">
        <v>44217</v>
      </c>
      <c r="H29" s="5">
        <v>971</v>
      </c>
      <c r="I29" s="33">
        <f t="shared" si="4"/>
        <v>104.45932028836252</v>
      </c>
      <c r="J29" s="34">
        <f t="shared" si="5"/>
        <v>1512.5505274573597</v>
      </c>
      <c r="O29" s="70">
        <f t="shared" si="11"/>
        <v>1</v>
      </c>
      <c r="P29" s="70">
        <f t="shared" si="6"/>
        <v>0</v>
      </c>
      <c r="Q29" s="70">
        <f t="shared" si="7"/>
        <v>0</v>
      </c>
      <c r="R29" s="70">
        <f t="shared" si="8"/>
        <v>0</v>
      </c>
      <c r="S29">
        <f t="shared" si="9"/>
        <v>1</v>
      </c>
      <c r="T29">
        <f t="shared" si="10"/>
        <v>1</v>
      </c>
      <c r="U29">
        <f t="shared" si="12"/>
        <v>0</v>
      </c>
    </row>
    <row r="30" spans="1:21">
      <c r="A30" s="7">
        <v>21</v>
      </c>
      <c r="B30" t="s">
        <v>25</v>
      </c>
      <c r="C30" s="5">
        <v>93375</v>
      </c>
      <c r="D30" s="5">
        <v>137600</v>
      </c>
      <c r="E30" s="6">
        <f t="shared" si="3"/>
        <v>0.47362784471218206</v>
      </c>
      <c r="F30" s="7">
        <v>20157</v>
      </c>
      <c r="G30" s="66">
        <v>44217</v>
      </c>
      <c r="H30" s="5">
        <v>1074</v>
      </c>
      <c r="I30" s="33">
        <f t="shared" si="4"/>
        <v>86.941340782122907</v>
      </c>
      <c r="J30" s="34">
        <f t="shared" si="5"/>
        <v>1582.6763052208835</v>
      </c>
      <c r="O30" s="70">
        <f t="shared" si="11"/>
        <v>0</v>
      </c>
      <c r="P30" s="70">
        <f t="shared" si="6"/>
        <v>0</v>
      </c>
      <c r="Q30" s="70">
        <f t="shared" si="7"/>
        <v>0</v>
      </c>
      <c r="R30" s="70">
        <f t="shared" si="8"/>
        <v>0</v>
      </c>
      <c r="S30">
        <f t="shared" si="9"/>
        <v>1</v>
      </c>
      <c r="T30">
        <f t="shared" si="10"/>
        <v>0</v>
      </c>
      <c r="U30">
        <f t="shared" si="12"/>
        <v>0</v>
      </c>
    </row>
    <row r="31" spans="1:21">
      <c r="A31" s="7">
        <v>22</v>
      </c>
      <c r="B31" t="s">
        <v>26</v>
      </c>
      <c r="C31" s="5">
        <v>120375</v>
      </c>
      <c r="D31" s="5">
        <v>165000</v>
      </c>
      <c r="E31" s="6">
        <f t="shared" si="3"/>
        <v>0.37071651090342678</v>
      </c>
      <c r="F31" s="7">
        <v>20157</v>
      </c>
      <c r="G31" s="66">
        <v>44217</v>
      </c>
      <c r="H31" s="5">
        <v>1074</v>
      </c>
      <c r="I31" s="33">
        <f t="shared" si="4"/>
        <v>112.08100558659218</v>
      </c>
      <c r="J31" s="34">
        <f t="shared" si="5"/>
        <v>1472.1495327102803</v>
      </c>
      <c r="O31" s="70">
        <f t="shared" si="11"/>
        <v>1</v>
      </c>
      <c r="P31" s="70">
        <f t="shared" si="6"/>
        <v>0</v>
      </c>
      <c r="Q31" s="70">
        <f t="shared" si="7"/>
        <v>0</v>
      </c>
      <c r="R31" s="70">
        <f t="shared" si="8"/>
        <v>0</v>
      </c>
      <c r="S31">
        <f t="shared" si="9"/>
        <v>1</v>
      </c>
      <c r="T31">
        <f t="shared" si="10"/>
        <v>1</v>
      </c>
      <c r="U31">
        <f t="shared" si="12"/>
        <v>0</v>
      </c>
    </row>
    <row r="32" spans="1:21">
      <c r="A32" s="7">
        <v>23</v>
      </c>
      <c r="B32" t="s">
        <v>27</v>
      </c>
      <c r="C32" s="5">
        <v>186048</v>
      </c>
      <c r="D32" s="5">
        <v>238880</v>
      </c>
      <c r="E32" s="6">
        <f t="shared" si="3"/>
        <v>0.28396972824217404</v>
      </c>
      <c r="F32" s="7">
        <v>20162</v>
      </c>
      <c r="G32" s="66">
        <v>44217</v>
      </c>
      <c r="H32" s="30">
        <v>1230.7916666666667</v>
      </c>
      <c r="I32" s="33">
        <f t="shared" si="4"/>
        <v>151.16124445648126</v>
      </c>
      <c r="J32" s="34">
        <f t="shared" si="5"/>
        <v>1580.2992417727326</v>
      </c>
      <c r="O32" s="70">
        <f t="shared" si="11"/>
        <v>1</v>
      </c>
      <c r="P32" s="70">
        <f t="shared" si="6"/>
        <v>1</v>
      </c>
      <c r="Q32" s="70">
        <f t="shared" si="7"/>
        <v>0</v>
      </c>
      <c r="R32" s="70">
        <f t="shared" si="8"/>
        <v>0</v>
      </c>
      <c r="S32">
        <f t="shared" si="9"/>
        <v>1</v>
      </c>
      <c r="T32">
        <f t="shared" si="10"/>
        <v>1</v>
      </c>
      <c r="U32">
        <f t="shared" si="12"/>
        <v>1</v>
      </c>
    </row>
    <row r="33" spans="1:21">
      <c r="A33" s="7">
        <v>24</v>
      </c>
      <c r="B33" t="s">
        <v>28</v>
      </c>
      <c r="C33" s="5">
        <v>153938</v>
      </c>
      <c r="D33" s="5">
        <v>221880</v>
      </c>
      <c r="E33" s="6">
        <f t="shared" si="3"/>
        <v>0.44135950837350102</v>
      </c>
      <c r="F33" s="7">
        <v>20153</v>
      </c>
      <c r="G33" s="66">
        <v>44217</v>
      </c>
      <c r="H33" s="5">
        <v>1220</v>
      </c>
      <c r="I33" s="33">
        <f t="shared" si="4"/>
        <v>126.17868852459016</v>
      </c>
      <c r="J33" s="34">
        <f t="shared" si="5"/>
        <v>1758.4586002156714</v>
      </c>
      <c r="O33" s="70">
        <f t="shared" si="11"/>
        <v>1</v>
      </c>
      <c r="P33" s="70">
        <f t="shared" si="6"/>
        <v>1</v>
      </c>
      <c r="Q33" s="70">
        <f t="shared" si="7"/>
        <v>0</v>
      </c>
      <c r="R33" s="70">
        <f t="shared" si="8"/>
        <v>0</v>
      </c>
      <c r="S33">
        <f t="shared" si="9"/>
        <v>1</v>
      </c>
      <c r="T33">
        <f t="shared" si="10"/>
        <v>1</v>
      </c>
      <c r="U33">
        <f t="shared" si="12"/>
        <v>1</v>
      </c>
    </row>
    <row r="34" spans="1:21">
      <c r="A34" s="7">
        <v>25</v>
      </c>
      <c r="B34" t="s">
        <v>29</v>
      </c>
      <c r="C34" s="5">
        <v>146794</v>
      </c>
      <c r="D34" s="5">
        <v>209800</v>
      </c>
      <c r="E34" s="6">
        <f t="shared" si="3"/>
        <v>0.42921372808152924</v>
      </c>
      <c r="F34" s="7">
        <v>20153</v>
      </c>
      <c r="G34" s="66">
        <v>44217</v>
      </c>
      <c r="H34" s="5">
        <v>1220</v>
      </c>
      <c r="I34" s="33">
        <f t="shared" si="4"/>
        <v>120.32295081967213</v>
      </c>
      <c r="J34" s="34">
        <f t="shared" si="5"/>
        <v>1743.6407482594657</v>
      </c>
      <c r="O34" s="70">
        <f t="shared" si="11"/>
        <v>1</v>
      </c>
      <c r="P34" s="70">
        <f t="shared" si="6"/>
        <v>0</v>
      </c>
      <c r="Q34" s="70">
        <f t="shared" si="7"/>
        <v>0</v>
      </c>
      <c r="R34" s="70">
        <f t="shared" si="8"/>
        <v>0</v>
      </c>
      <c r="S34">
        <f t="shared" si="9"/>
        <v>1</v>
      </c>
      <c r="T34">
        <f t="shared" si="10"/>
        <v>1</v>
      </c>
      <c r="U34">
        <f t="shared" si="12"/>
        <v>1</v>
      </c>
    </row>
    <row r="35" spans="1:21">
      <c r="A35" s="7">
        <v>26</v>
      </c>
      <c r="B35" t="s">
        <v>30</v>
      </c>
      <c r="C35" s="5">
        <v>84000</v>
      </c>
      <c r="D35" s="5">
        <v>169990</v>
      </c>
      <c r="E35" s="6">
        <f t="shared" si="3"/>
        <v>1.0236904761904762</v>
      </c>
      <c r="F35" s="7">
        <v>20153</v>
      </c>
      <c r="G35" s="66">
        <v>44217</v>
      </c>
      <c r="H35" s="5">
        <v>1220</v>
      </c>
      <c r="I35" s="33">
        <f t="shared" si="4"/>
        <v>68.852459016393439</v>
      </c>
      <c r="J35" s="34">
        <f t="shared" si="5"/>
        <v>2468.902380952381</v>
      </c>
      <c r="O35" s="70">
        <f t="shared" si="11"/>
        <v>0</v>
      </c>
      <c r="P35" s="70">
        <f t="shared" si="6"/>
        <v>0</v>
      </c>
      <c r="Q35" s="70">
        <f t="shared" si="7"/>
        <v>0</v>
      </c>
      <c r="R35" s="70">
        <f t="shared" si="8"/>
        <v>0</v>
      </c>
      <c r="S35">
        <f t="shared" si="9"/>
        <v>1</v>
      </c>
      <c r="T35">
        <f t="shared" si="10"/>
        <v>1</v>
      </c>
      <c r="U35">
        <f t="shared" si="12"/>
        <v>0</v>
      </c>
    </row>
    <row r="36" spans="1:21">
      <c r="A36" s="7">
        <v>27</v>
      </c>
      <c r="B36" s="8" t="s">
        <v>33</v>
      </c>
      <c r="C36" s="9">
        <v>72520</v>
      </c>
      <c r="D36" s="9">
        <v>192000</v>
      </c>
      <c r="E36" s="10">
        <f t="shared" si="3"/>
        <v>1.6475455046883618</v>
      </c>
      <c r="F36" s="11">
        <v>20129</v>
      </c>
      <c r="G36" s="66">
        <v>44245</v>
      </c>
      <c r="H36" s="32">
        <v>1230.7916666666667</v>
      </c>
      <c r="I36" s="33">
        <f t="shared" si="4"/>
        <v>58.921425911506816</v>
      </c>
      <c r="J36" s="34">
        <f t="shared" si="5"/>
        <v>3258.5769442912301</v>
      </c>
      <c r="O36" s="70">
        <f t="shared" si="11"/>
        <v>0</v>
      </c>
      <c r="P36" s="70">
        <f t="shared" si="6"/>
        <v>0</v>
      </c>
      <c r="Q36" s="70">
        <f t="shared" si="7"/>
        <v>0</v>
      </c>
      <c r="R36" s="70">
        <f t="shared" si="8"/>
        <v>0</v>
      </c>
      <c r="S36">
        <f t="shared" si="9"/>
        <v>1</v>
      </c>
      <c r="T36">
        <f t="shared" si="10"/>
        <v>1</v>
      </c>
      <c r="U36">
        <f t="shared" si="12"/>
        <v>0</v>
      </c>
    </row>
    <row r="37" spans="1:21">
      <c r="A37" s="7">
        <v>28</v>
      </c>
      <c r="B37" t="s">
        <v>34</v>
      </c>
      <c r="C37" s="5">
        <v>94905</v>
      </c>
      <c r="D37" s="5">
        <v>223110</v>
      </c>
      <c r="E37" s="6">
        <f t="shared" si="3"/>
        <v>1.3508771929824561</v>
      </c>
      <c r="F37" s="7">
        <v>20133</v>
      </c>
      <c r="G37" s="66">
        <v>44245</v>
      </c>
      <c r="H37" s="5">
        <v>1493</v>
      </c>
      <c r="I37" s="33">
        <f t="shared" si="4"/>
        <v>63.56664434025452</v>
      </c>
      <c r="J37" s="34">
        <f t="shared" si="5"/>
        <v>3509.8596491228072</v>
      </c>
      <c r="O37" s="70">
        <f t="shared" si="11"/>
        <v>0</v>
      </c>
      <c r="P37" s="70">
        <f t="shared" si="6"/>
        <v>0</v>
      </c>
      <c r="Q37" s="70">
        <f t="shared" si="7"/>
        <v>0</v>
      </c>
      <c r="R37" s="70">
        <f t="shared" si="8"/>
        <v>0</v>
      </c>
      <c r="S37">
        <f t="shared" si="9"/>
        <v>1</v>
      </c>
      <c r="T37">
        <f t="shared" si="10"/>
        <v>1</v>
      </c>
      <c r="U37">
        <f t="shared" si="12"/>
        <v>1</v>
      </c>
    </row>
    <row r="38" spans="1:21">
      <c r="A38" s="7">
        <v>29</v>
      </c>
      <c r="B38" t="s">
        <v>35</v>
      </c>
      <c r="C38" s="5">
        <v>77330</v>
      </c>
      <c r="D38" s="5">
        <v>150216</v>
      </c>
      <c r="E38" s="6">
        <f t="shared" si="3"/>
        <v>0.94253200568990048</v>
      </c>
      <c r="F38" s="7">
        <v>20133</v>
      </c>
      <c r="G38" s="66">
        <v>44245</v>
      </c>
      <c r="H38" s="5">
        <v>1493</v>
      </c>
      <c r="I38" s="33">
        <f t="shared" si="4"/>
        <v>51.795043536503684</v>
      </c>
      <c r="J38" s="34">
        <f t="shared" si="5"/>
        <v>2900.2002844950212</v>
      </c>
      <c r="O38" s="70">
        <f t="shared" si="11"/>
        <v>0</v>
      </c>
      <c r="P38" s="70">
        <f t="shared" si="6"/>
        <v>0</v>
      </c>
      <c r="Q38" s="70">
        <f t="shared" si="7"/>
        <v>0</v>
      </c>
      <c r="R38" s="70">
        <f t="shared" si="8"/>
        <v>0</v>
      </c>
      <c r="S38">
        <f t="shared" si="9"/>
        <v>1</v>
      </c>
      <c r="T38">
        <f t="shared" si="10"/>
        <v>1</v>
      </c>
      <c r="U38">
        <f t="shared" si="12"/>
        <v>0</v>
      </c>
    </row>
    <row r="39" spans="1:21">
      <c r="A39" s="7">
        <v>30</v>
      </c>
      <c r="B39" t="s">
        <v>36</v>
      </c>
      <c r="C39" s="5">
        <v>78100</v>
      </c>
      <c r="D39" s="5">
        <v>116500</v>
      </c>
      <c r="E39" s="6">
        <f t="shared" si="3"/>
        <v>0.49167733674775926</v>
      </c>
      <c r="F39" s="7">
        <v>20138</v>
      </c>
      <c r="G39" s="66">
        <v>44245</v>
      </c>
      <c r="H39" s="30">
        <v>1230.7916666666667</v>
      </c>
      <c r="I39" s="33">
        <f t="shared" si="4"/>
        <v>63.455093266528991</v>
      </c>
      <c r="J39" s="34">
        <f t="shared" si="5"/>
        <v>1835.9440354246694</v>
      </c>
      <c r="O39" s="70">
        <f t="shared" si="11"/>
        <v>0</v>
      </c>
      <c r="P39" s="70">
        <f t="shared" si="6"/>
        <v>0</v>
      </c>
      <c r="Q39" s="70">
        <f t="shared" si="7"/>
        <v>0</v>
      </c>
      <c r="R39" s="70">
        <f t="shared" si="8"/>
        <v>1</v>
      </c>
      <c r="S39">
        <f t="shared" si="9"/>
        <v>1</v>
      </c>
      <c r="T39">
        <f t="shared" si="10"/>
        <v>0</v>
      </c>
      <c r="U39">
        <f t="shared" si="12"/>
        <v>0</v>
      </c>
    </row>
    <row r="40" spans="1:21">
      <c r="A40" s="7">
        <v>31</v>
      </c>
      <c r="B40" t="s">
        <v>36</v>
      </c>
      <c r="C40" s="5">
        <v>96800</v>
      </c>
      <c r="D40" s="5">
        <v>182000</v>
      </c>
      <c r="E40" s="6">
        <f t="shared" si="3"/>
        <v>0.8801652892561983</v>
      </c>
      <c r="F40" s="7">
        <v>20138</v>
      </c>
      <c r="G40" s="66">
        <v>44245</v>
      </c>
      <c r="H40" s="30">
        <v>1230.7916666666667</v>
      </c>
      <c r="I40" s="33">
        <f t="shared" si="4"/>
        <v>78.648566302176775</v>
      </c>
      <c r="J40" s="34">
        <f t="shared" si="5"/>
        <v>2314.0917699724519</v>
      </c>
      <c r="O40" s="70">
        <f t="shared" si="11"/>
        <v>0</v>
      </c>
      <c r="P40" s="70">
        <f t="shared" si="6"/>
        <v>0</v>
      </c>
      <c r="Q40" s="70">
        <f t="shared" si="7"/>
        <v>0</v>
      </c>
      <c r="R40" s="70">
        <f t="shared" si="8"/>
        <v>0</v>
      </c>
      <c r="S40">
        <f t="shared" si="9"/>
        <v>1</v>
      </c>
      <c r="T40">
        <f t="shared" si="10"/>
        <v>1</v>
      </c>
      <c r="U40">
        <f t="shared" si="12"/>
        <v>0</v>
      </c>
    </row>
    <row r="41" spans="1:21">
      <c r="A41" s="7">
        <v>32</v>
      </c>
      <c r="B41" t="s">
        <v>37</v>
      </c>
      <c r="C41" s="5">
        <v>73700</v>
      </c>
      <c r="D41" s="5">
        <v>130000</v>
      </c>
      <c r="E41" s="6">
        <f t="shared" si="3"/>
        <v>0.76390773405698775</v>
      </c>
      <c r="F41" s="7">
        <v>20138</v>
      </c>
      <c r="G41" s="66">
        <v>44245</v>
      </c>
      <c r="H41" s="30">
        <v>1230.7916666666667</v>
      </c>
      <c r="I41" s="33">
        <f t="shared" si="4"/>
        <v>59.880158434611864</v>
      </c>
      <c r="J41" s="34">
        <f t="shared" si="5"/>
        <v>2171.0029398462234</v>
      </c>
      <c r="O41" s="70">
        <f t="shared" si="11"/>
        <v>0</v>
      </c>
      <c r="P41" s="70">
        <f t="shared" si="6"/>
        <v>0</v>
      </c>
      <c r="Q41" s="70">
        <f t="shared" si="7"/>
        <v>0</v>
      </c>
      <c r="R41" s="70">
        <f t="shared" si="8"/>
        <v>0</v>
      </c>
      <c r="S41">
        <f t="shared" si="9"/>
        <v>1</v>
      </c>
      <c r="T41">
        <f t="shared" si="10"/>
        <v>0</v>
      </c>
      <c r="U41">
        <f t="shared" si="12"/>
        <v>0</v>
      </c>
    </row>
    <row r="42" spans="1:21">
      <c r="A42" s="7">
        <v>33</v>
      </c>
      <c r="B42" t="s">
        <v>38</v>
      </c>
      <c r="C42" s="5">
        <v>82748</v>
      </c>
      <c r="D42" s="5">
        <v>120100</v>
      </c>
      <c r="E42" s="6">
        <f t="shared" si="3"/>
        <v>0.45139459563977374</v>
      </c>
      <c r="F42" s="7">
        <v>20152</v>
      </c>
      <c r="G42" s="66">
        <v>44245</v>
      </c>
      <c r="H42" s="5">
        <v>1087.5</v>
      </c>
      <c r="I42" s="33">
        <f t="shared" si="4"/>
        <v>76.090114942528729</v>
      </c>
      <c r="J42" s="34">
        <f t="shared" si="5"/>
        <v>1578.391622758254</v>
      </c>
      <c r="O42" s="70">
        <f t="shared" si="11"/>
        <v>0</v>
      </c>
      <c r="P42" s="70">
        <f t="shared" si="6"/>
        <v>0</v>
      </c>
      <c r="Q42" s="70">
        <f t="shared" si="7"/>
        <v>0</v>
      </c>
      <c r="R42" s="70">
        <f t="shared" si="8"/>
        <v>0</v>
      </c>
      <c r="S42">
        <f t="shared" si="9"/>
        <v>1</v>
      </c>
      <c r="T42">
        <f t="shared" si="10"/>
        <v>0</v>
      </c>
      <c r="U42">
        <f t="shared" si="12"/>
        <v>0</v>
      </c>
    </row>
    <row r="43" spans="1:21">
      <c r="A43" s="7">
        <v>34</v>
      </c>
      <c r="B43" t="s">
        <v>39</v>
      </c>
      <c r="C43" s="5">
        <v>96075</v>
      </c>
      <c r="D43" s="5">
        <v>142560</v>
      </c>
      <c r="E43" s="6">
        <f t="shared" si="3"/>
        <v>0.48384074941451993</v>
      </c>
      <c r="F43" s="7">
        <v>20161</v>
      </c>
      <c r="G43" s="66">
        <v>44245</v>
      </c>
      <c r="H43" s="5">
        <v>1125</v>
      </c>
      <c r="I43" s="33">
        <f t="shared" si="4"/>
        <v>85.4</v>
      </c>
      <c r="J43" s="34">
        <f t="shared" si="5"/>
        <v>1669.3208430913348</v>
      </c>
      <c r="O43" s="70">
        <f t="shared" si="11"/>
        <v>0</v>
      </c>
      <c r="P43" s="70">
        <f t="shared" si="6"/>
        <v>0</v>
      </c>
      <c r="Q43" s="70">
        <f t="shared" si="7"/>
        <v>0</v>
      </c>
      <c r="R43" s="70">
        <f t="shared" si="8"/>
        <v>0</v>
      </c>
      <c r="S43">
        <f t="shared" si="9"/>
        <v>1</v>
      </c>
      <c r="T43">
        <f t="shared" si="10"/>
        <v>0</v>
      </c>
      <c r="U43">
        <f t="shared" si="12"/>
        <v>0</v>
      </c>
    </row>
    <row r="44" spans="1:21">
      <c r="A44" s="7">
        <v>35</v>
      </c>
      <c r="B44" t="s">
        <v>40</v>
      </c>
      <c r="C44" s="5">
        <v>66150</v>
      </c>
      <c r="D44" s="5">
        <v>102999</v>
      </c>
      <c r="E44" s="6">
        <f t="shared" si="3"/>
        <v>0.55705215419501131</v>
      </c>
      <c r="F44" s="7">
        <v>20157</v>
      </c>
      <c r="G44" s="66">
        <v>44245</v>
      </c>
      <c r="H44" s="5">
        <v>1074</v>
      </c>
      <c r="I44" s="33">
        <f t="shared" si="4"/>
        <v>61.592178770949722</v>
      </c>
      <c r="J44" s="34">
        <f t="shared" si="5"/>
        <v>1672.2740136054422</v>
      </c>
      <c r="O44" s="70">
        <f t="shared" si="11"/>
        <v>0</v>
      </c>
      <c r="P44" s="70">
        <f t="shared" si="6"/>
        <v>0</v>
      </c>
      <c r="Q44" s="70">
        <f t="shared" si="7"/>
        <v>0</v>
      </c>
      <c r="R44" s="70">
        <f t="shared" si="8"/>
        <v>1</v>
      </c>
      <c r="S44">
        <f t="shared" si="9"/>
        <v>1</v>
      </c>
      <c r="T44">
        <f t="shared" si="10"/>
        <v>0</v>
      </c>
      <c r="U44">
        <f t="shared" si="12"/>
        <v>0</v>
      </c>
    </row>
    <row r="45" spans="1:21">
      <c r="A45" s="7">
        <v>36</v>
      </c>
      <c r="B45" t="s">
        <v>40</v>
      </c>
      <c r="C45" s="5">
        <v>64260</v>
      </c>
      <c r="D45" s="5">
        <v>96100</v>
      </c>
      <c r="E45" s="6">
        <f t="shared" si="3"/>
        <v>0.49548708372237782</v>
      </c>
      <c r="F45" s="7">
        <v>20157</v>
      </c>
      <c r="G45" s="66">
        <v>44245</v>
      </c>
      <c r="H45" s="5">
        <v>1074</v>
      </c>
      <c r="I45" s="33">
        <f t="shared" si="4"/>
        <v>59.832402234636874</v>
      </c>
      <c r="J45" s="34">
        <f t="shared" si="5"/>
        <v>1606.1531279178337</v>
      </c>
      <c r="O45" s="70">
        <f t="shared" si="11"/>
        <v>0</v>
      </c>
      <c r="P45" s="70">
        <f t="shared" si="6"/>
        <v>0</v>
      </c>
      <c r="Q45" s="70">
        <f t="shared" si="7"/>
        <v>0</v>
      </c>
      <c r="R45" s="70">
        <f t="shared" si="8"/>
        <v>1</v>
      </c>
      <c r="S45">
        <f t="shared" si="9"/>
        <v>0</v>
      </c>
      <c r="T45">
        <f t="shared" si="10"/>
        <v>0</v>
      </c>
      <c r="U45">
        <f t="shared" si="12"/>
        <v>0</v>
      </c>
    </row>
    <row r="46" spans="1:21">
      <c r="A46" s="7">
        <v>37</v>
      </c>
      <c r="B46" t="s">
        <v>40</v>
      </c>
      <c r="C46" s="5">
        <v>66150</v>
      </c>
      <c r="D46" s="5">
        <v>91200</v>
      </c>
      <c r="E46" s="6">
        <f t="shared" si="3"/>
        <v>0.37868480725623582</v>
      </c>
      <c r="F46" s="7">
        <v>20157</v>
      </c>
      <c r="G46" s="66">
        <v>44245</v>
      </c>
      <c r="H46" s="5">
        <v>1074</v>
      </c>
      <c r="I46" s="33">
        <f t="shared" si="4"/>
        <v>61.592178770949722</v>
      </c>
      <c r="J46" s="34">
        <f t="shared" si="5"/>
        <v>1480.7074829931973</v>
      </c>
      <c r="O46" s="70">
        <f t="shared" si="11"/>
        <v>0</v>
      </c>
      <c r="P46" s="70">
        <f t="shared" si="6"/>
        <v>0</v>
      </c>
      <c r="Q46" s="70">
        <f t="shared" si="7"/>
        <v>0</v>
      </c>
      <c r="R46" s="70">
        <f t="shared" si="8"/>
        <v>1</v>
      </c>
      <c r="S46">
        <f t="shared" si="9"/>
        <v>0</v>
      </c>
      <c r="T46">
        <f t="shared" si="10"/>
        <v>0</v>
      </c>
      <c r="U46">
        <f t="shared" si="12"/>
        <v>0</v>
      </c>
    </row>
    <row r="47" spans="1:21">
      <c r="A47" s="7">
        <v>38</v>
      </c>
      <c r="B47" t="s">
        <v>40</v>
      </c>
      <c r="C47" s="5">
        <v>66150</v>
      </c>
      <c r="D47" s="5">
        <v>128100</v>
      </c>
      <c r="E47" s="6">
        <f t="shared" si="3"/>
        <v>0.93650793650793651</v>
      </c>
      <c r="F47" s="7">
        <v>20157</v>
      </c>
      <c r="G47" s="66">
        <v>44245</v>
      </c>
      <c r="H47" s="5">
        <v>1074</v>
      </c>
      <c r="I47" s="33">
        <f t="shared" si="4"/>
        <v>61.592178770949722</v>
      </c>
      <c r="J47" s="34">
        <f t="shared" si="5"/>
        <v>2079.8095238095239</v>
      </c>
      <c r="O47" s="70">
        <f t="shared" si="11"/>
        <v>0</v>
      </c>
      <c r="P47" s="70">
        <f t="shared" si="6"/>
        <v>0</v>
      </c>
      <c r="Q47" s="70">
        <f t="shared" si="7"/>
        <v>0</v>
      </c>
      <c r="R47" s="70">
        <f t="shared" si="8"/>
        <v>0</v>
      </c>
      <c r="S47">
        <f t="shared" si="9"/>
        <v>1</v>
      </c>
      <c r="T47">
        <f t="shared" si="10"/>
        <v>0</v>
      </c>
      <c r="U47">
        <f t="shared" si="12"/>
        <v>0</v>
      </c>
    </row>
    <row r="48" spans="1:21">
      <c r="A48" s="7">
        <v>39</v>
      </c>
      <c r="B48" t="s">
        <v>40</v>
      </c>
      <c r="C48" s="5">
        <v>79380</v>
      </c>
      <c r="D48" s="5">
        <v>125050</v>
      </c>
      <c r="E48" s="6">
        <f t="shared" si="3"/>
        <v>0.5753338372385991</v>
      </c>
      <c r="F48" s="7">
        <v>20157</v>
      </c>
      <c r="G48" s="66">
        <v>44245</v>
      </c>
      <c r="H48" s="5">
        <v>1074</v>
      </c>
      <c r="I48" s="33">
        <f t="shared" si="4"/>
        <v>73.910614525139664</v>
      </c>
      <c r="J48" s="34">
        <f t="shared" si="5"/>
        <v>1691.9085411942556</v>
      </c>
      <c r="O48" s="70">
        <f t="shared" si="11"/>
        <v>0</v>
      </c>
      <c r="P48" s="70">
        <f t="shared" si="6"/>
        <v>0</v>
      </c>
      <c r="Q48" s="70">
        <f t="shared" si="7"/>
        <v>0</v>
      </c>
      <c r="R48" s="70">
        <f t="shared" si="8"/>
        <v>0</v>
      </c>
      <c r="S48">
        <f t="shared" si="9"/>
        <v>1</v>
      </c>
      <c r="T48">
        <f t="shared" si="10"/>
        <v>0</v>
      </c>
      <c r="U48">
        <f t="shared" si="12"/>
        <v>0</v>
      </c>
    </row>
    <row r="49" spans="1:21">
      <c r="A49" s="7">
        <v>40</v>
      </c>
      <c r="B49" t="s">
        <v>41</v>
      </c>
      <c r="C49" s="5">
        <v>94600</v>
      </c>
      <c r="D49" s="5">
        <v>150020</v>
      </c>
      <c r="E49" s="6">
        <f t="shared" si="3"/>
        <v>0.58583509513742071</v>
      </c>
      <c r="F49" s="7">
        <v>20151</v>
      </c>
      <c r="G49" s="66">
        <v>44245</v>
      </c>
      <c r="H49" s="5">
        <v>1312</v>
      </c>
      <c r="I49" s="33">
        <f t="shared" si="4"/>
        <v>72.103658536585371</v>
      </c>
      <c r="J49" s="34">
        <f t="shared" si="5"/>
        <v>2080.615644820296</v>
      </c>
      <c r="O49" s="70">
        <f t="shared" si="11"/>
        <v>0</v>
      </c>
      <c r="P49" s="70">
        <f t="shared" si="6"/>
        <v>0</v>
      </c>
      <c r="Q49" s="70">
        <f t="shared" si="7"/>
        <v>0</v>
      </c>
      <c r="R49" s="70">
        <f t="shared" si="8"/>
        <v>0</v>
      </c>
      <c r="S49">
        <f t="shared" si="9"/>
        <v>1</v>
      </c>
      <c r="T49">
        <f t="shared" si="10"/>
        <v>1</v>
      </c>
      <c r="U49">
        <f t="shared" si="12"/>
        <v>0</v>
      </c>
    </row>
    <row r="50" spans="1:21">
      <c r="A50" s="7">
        <v>41</v>
      </c>
      <c r="B50" t="s">
        <v>42</v>
      </c>
      <c r="C50" s="5">
        <v>99000</v>
      </c>
      <c r="D50" s="5">
        <v>168181</v>
      </c>
      <c r="E50" s="6">
        <f t="shared" si="3"/>
        <v>0.69879797979797975</v>
      </c>
      <c r="F50" s="7">
        <v>20151</v>
      </c>
      <c r="G50" s="66">
        <v>44245</v>
      </c>
      <c r="H50" s="5">
        <v>1312</v>
      </c>
      <c r="I50" s="33">
        <f t="shared" si="4"/>
        <v>75.457317073170728</v>
      </c>
      <c r="J50" s="34">
        <f t="shared" si="5"/>
        <v>2228.8229494949496</v>
      </c>
      <c r="O50" s="70">
        <f t="shared" si="11"/>
        <v>0</v>
      </c>
      <c r="P50" s="70">
        <f t="shared" si="6"/>
        <v>0</v>
      </c>
      <c r="Q50" s="70">
        <f t="shared" si="7"/>
        <v>0</v>
      </c>
      <c r="R50" s="70">
        <f t="shared" si="8"/>
        <v>0</v>
      </c>
      <c r="S50">
        <f t="shared" si="9"/>
        <v>1</v>
      </c>
      <c r="T50">
        <f t="shared" si="10"/>
        <v>1</v>
      </c>
      <c r="U50">
        <f t="shared" si="12"/>
        <v>0</v>
      </c>
    </row>
    <row r="51" spans="1:21">
      <c r="A51" s="7">
        <v>42</v>
      </c>
      <c r="B51" t="s">
        <v>23</v>
      </c>
      <c r="C51" s="5">
        <v>95700</v>
      </c>
      <c r="D51" s="5">
        <v>178888</v>
      </c>
      <c r="E51" s="6">
        <f t="shared" si="3"/>
        <v>0.86925809822361544</v>
      </c>
      <c r="F51" s="7">
        <v>20151</v>
      </c>
      <c r="G51" s="66">
        <v>44245</v>
      </c>
      <c r="H51" s="5">
        <v>1312</v>
      </c>
      <c r="I51" s="33">
        <f t="shared" si="4"/>
        <v>72.942073170731703</v>
      </c>
      <c r="J51" s="34">
        <f t="shared" si="5"/>
        <v>2452.4666248693838</v>
      </c>
      <c r="O51" s="70">
        <f t="shared" si="11"/>
        <v>0</v>
      </c>
      <c r="P51" s="70">
        <f t="shared" si="6"/>
        <v>0</v>
      </c>
      <c r="Q51" s="70">
        <f t="shared" si="7"/>
        <v>0</v>
      </c>
      <c r="R51" s="70">
        <f t="shared" si="8"/>
        <v>0</v>
      </c>
      <c r="S51">
        <f t="shared" si="9"/>
        <v>1</v>
      </c>
      <c r="T51">
        <f t="shared" si="10"/>
        <v>1</v>
      </c>
      <c r="U51">
        <f t="shared" si="12"/>
        <v>0</v>
      </c>
    </row>
    <row r="52" spans="1:21">
      <c r="A52" s="7">
        <v>43</v>
      </c>
      <c r="B52" t="s">
        <v>41</v>
      </c>
      <c r="C52" s="5">
        <v>97900</v>
      </c>
      <c r="D52" s="5">
        <v>195000</v>
      </c>
      <c r="E52" s="6">
        <f t="shared" si="3"/>
        <v>0.99182839632277831</v>
      </c>
      <c r="F52" s="7">
        <v>20151</v>
      </c>
      <c r="G52" s="66">
        <v>44245</v>
      </c>
      <c r="H52" s="5">
        <v>1312</v>
      </c>
      <c r="I52" s="33">
        <f t="shared" si="4"/>
        <v>74.618902439024396</v>
      </c>
      <c r="J52" s="34">
        <f t="shared" si="5"/>
        <v>2613.2788559754849</v>
      </c>
      <c r="O52" s="70">
        <f t="shared" si="11"/>
        <v>0</v>
      </c>
      <c r="P52" s="70">
        <f t="shared" si="6"/>
        <v>0</v>
      </c>
      <c r="Q52" s="70">
        <f t="shared" si="7"/>
        <v>0</v>
      </c>
      <c r="R52" s="70">
        <f t="shared" si="8"/>
        <v>0</v>
      </c>
      <c r="S52">
        <f t="shared" si="9"/>
        <v>1</v>
      </c>
      <c r="T52">
        <f t="shared" si="10"/>
        <v>1</v>
      </c>
      <c r="U52">
        <f t="shared" si="12"/>
        <v>0</v>
      </c>
    </row>
    <row r="53" spans="1:21">
      <c r="A53" s="7">
        <v>44</v>
      </c>
      <c r="B53" t="s">
        <v>23</v>
      </c>
      <c r="C53" s="5">
        <v>83600</v>
      </c>
      <c r="D53" s="5">
        <v>132200</v>
      </c>
      <c r="E53" s="6">
        <f t="shared" si="3"/>
        <v>0.58133971291866027</v>
      </c>
      <c r="F53" s="7">
        <v>20151</v>
      </c>
      <c r="G53" s="66">
        <v>44245</v>
      </c>
      <c r="H53" s="5">
        <v>1312</v>
      </c>
      <c r="I53" s="33">
        <f t="shared" si="4"/>
        <v>63.719512195121951</v>
      </c>
      <c r="J53" s="34">
        <f t="shared" si="5"/>
        <v>2074.7177033492821</v>
      </c>
      <c r="O53" s="70">
        <f t="shared" si="11"/>
        <v>0</v>
      </c>
      <c r="P53" s="70">
        <f t="shared" si="6"/>
        <v>0</v>
      </c>
      <c r="Q53" s="70">
        <f t="shared" si="7"/>
        <v>0</v>
      </c>
      <c r="R53" s="70">
        <f t="shared" si="8"/>
        <v>0</v>
      </c>
      <c r="S53">
        <f t="shared" si="9"/>
        <v>1</v>
      </c>
      <c r="T53">
        <f t="shared" si="10"/>
        <v>0</v>
      </c>
      <c r="U53">
        <f t="shared" si="12"/>
        <v>0</v>
      </c>
    </row>
    <row r="54" spans="1:21">
      <c r="A54" s="7">
        <v>45</v>
      </c>
      <c r="B54" t="s">
        <v>43</v>
      </c>
      <c r="C54" s="5">
        <v>121958</v>
      </c>
      <c r="D54" s="5">
        <v>163000</v>
      </c>
      <c r="E54" s="6">
        <f t="shared" si="3"/>
        <v>0.33652568917168207</v>
      </c>
      <c r="F54" s="7">
        <v>20142</v>
      </c>
      <c r="G54" s="66">
        <v>44245</v>
      </c>
      <c r="H54" s="5">
        <v>971</v>
      </c>
      <c r="I54" s="33">
        <f t="shared" si="4"/>
        <v>125.60041194644697</v>
      </c>
      <c r="J54" s="34">
        <f t="shared" si="5"/>
        <v>1297.7664441857032</v>
      </c>
      <c r="O54" s="70">
        <f t="shared" si="11"/>
        <v>1</v>
      </c>
      <c r="P54" s="70">
        <f t="shared" si="6"/>
        <v>0</v>
      </c>
      <c r="Q54" s="70">
        <f t="shared" si="7"/>
        <v>0</v>
      </c>
      <c r="R54" s="70">
        <f t="shared" si="8"/>
        <v>0</v>
      </c>
      <c r="S54">
        <f t="shared" si="9"/>
        <v>1</v>
      </c>
      <c r="T54">
        <f t="shared" si="10"/>
        <v>1</v>
      </c>
      <c r="U54">
        <f t="shared" si="12"/>
        <v>0</v>
      </c>
    </row>
    <row r="55" spans="1:21">
      <c r="A55" s="7">
        <v>46</v>
      </c>
      <c r="B55" t="s">
        <v>24</v>
      </c>
      <c r="C55" s="5">
        <v>76073</v>
      </c>
      <c r="D55" s="5">
        <v>116600</v>
      </c>
      <c r="E55" s="6">
        <f t="shared" si="3"/>
        <v>0.5327382908522077</v>
      </c>
      <c r="F55" s="7">
        <v>20142</v>
      </c>
      <c r="G55" s="66">
        <v>44245</v>
      </c>
      <c r="H55" s="5">
        <v>971</v>
      </c>
      <c r="I55" s="33">
        <f t="shared" si="4"/>
        <v>78.345005149330589</v>
      </c>
      <c r="J55" s="34">
        <f t="shared" si="5"/>
        <v>1488.2888804174936</v>
      </c>
      <c r="O55" s="70">
        <f t="shared" si="11"/>
        <v>0</v>
      </c>
      <c r="P55" s="70">
        <f t="shared" si="6"/>
        <v>0</v>
      </c>
      <c r="Q55" s="70">
        <f t="shared" si="7"/>
        <v>0</v>
      </c>
      <c r="R55" s="70">
        <f t="shared" si="8"/>
        <v>1</v>
      </c>
      <c r="S55">
        <f t="shared" si="9"/>
        <v>1</v>
      </c>
      <c r="T55">
        <f t="shared" si="10"/>
        <v>0</v>
      </c>
      <c r="U55">
        <f t="shared" si="12"/>
        <v>0</v>
      </c>
    </row>
    <row r="56" spans="1:21">
      <c r="A56" s="7">
        <v>47</v>
      </c>
      <c r="B56" t="s">
        <v>43</v>
      </c>
      <c r="C56" s="5">
        <v>121958</v>
      </c>
      <c r="D56" s="5">
        <v>163000</v>
      </c>
      <c r="E56" s="6">
        <f t="shared" si="3"/>
        <v>0.33652568917168207</v>
      </c>
      <c r="F56" s="7">
        <v>20142</v>
      </c>
      <c r="G56" s="66">
        <v>44245</v>
      </c>
      <c r="H56" s="5">
        <v>971</v>
      </c>
      <c r="I56" s="33">
        <f t="shared" si="4"/>
        <v>125.60041194644697</v>
      </c>
      <c r="J56" s="34">
        <f t="shared" si="5"/>
        <v>1297.7664441857032</v>
      </c>
      <c r="O56" s="70">
        <f t="shared" si="11"/>
        <v>1</v>
      </c>
      <c r="P56" s="70">
        <f t="shared" si="6"/>
        <v>0</v>
      </c>
      <c r="Q56" s="70">
        <f t="shared" si="7"/>
        <v>0</v>
      </c>
      <c r="R56" s="70">
        <f t="shared" si="8"/>
        <v>0</v>
      </c>
      <c r="S56">
        <f t="shared" si="9"/>
        <v>1</v>
      </c>
      <c r="T56">
        <f t="shared" si="10"/>
        <v>1</v>
      </c>
      <c r="U56">
        <f t="shared" si="12"/>
        <v>0</v>
      </c>
    </row>
    <row r="57" spans="1:21">
      <c r="A57" s="7">
        <v>48</v>
      </c>
      <c r="B57" t="s">
        <v>24</v>
      </c>
      <c r="C57" s="5">
        <v>103845</v>
      </c>
      <c r="D57" s="5">
        <v>150578</v>
      </c>
      <c r="E57" s="6">
        <f t="shared" si="3"/>
        <v>0.45002648177572341</v>
      </c>
      <c r="F57" s="7">
        <v>20142</v>
      </c>
      <c r="G57" s="66">
        <v>44245</v>
      </c>
      <c r="H57" s="5">
        <v>971</v>
      </c>
      <c r="I57" s="33">
        <f t="shared" si="4"/>
        <v>106.94644696189495</v>
      </c>
      <c r="J57" s="34">
        <f t="shared" si="5"/>
        <v>1407.9757138042276</v>
      </c>
      <c r="O57" s="70">
        <f t="shared" si="11"/>
        <v>1</v>
      </c>
      <c r="P57" s="70">
        <f t="shared" si="6"/>
        <v>0</v>
      </c>
      <c r="Q57" s="70">
        <f t="shared" si="7"/>
        <v>0</v>
      </c>
      <c r="R57" s="70">
        <f t="shared" si="8"/>
        <v>0</v>
      </c>
      <c r="S57">
        <f t="shared" si="9"/>
        <v>1</v>
      </c>
      <c r="T57">
        <f t="shared" si="10"/>
        <v>1</v>
      </c>
      <c r="U57">
        <f t="shared" si="12"/>
        <v>0</v>
      </c>
    </row>
    <row r="58" spans="1:21">
      <c r="A58" s="7">
        <v>49</v>
      </c>
      <c r="B58" t="s">
        <v>24</v>
      </c>
      <c r="C58" s="5">
        <v>125580</v>
      </c>
      <c r="D58" s="5">
        <v>161500</v>
      </c>
      <c r="E58" s="6">
        <f t="shared" si="3"/>
        <v>0.28603280777193818</v>
      </c>
      <c r="F58" s="7">
        <v>20142</v>
      </c>
      <c r="G58" s="66">
        <v>44245</v>
      </c>
      <c r="H58" s="5">
        <v>971</v>
      </c>
      <c r="I58" s="33">
        <f t="shared" si="4"/>
        <v>129.33058702368692</v>
      </c>
      <c r="J58" s="34">
        <f t="shared" si="5"/>
        <v>1248.737856346552</v>
      </c>
      <c r="O58" s="70">
        <f t="shared" si="11"/>
        <v>1</v>
      </c>
      <c r="P58" s="70">
        <f t="shared" si="6"/>
        <v>0</v>
      </c>
      <c r="Q58" s="70">
        <f t="shared" si="7"/>
        <v>0</v>
      </c>
      <c r="R58" s="70">
        <f t="shared" si="8"/>
        <v>0</v>
      </c>
      <c r="S58">
        <f t="shared" si="9"/>
        <v>1</v>
      </c>
      <c r="T58">
        <f t="shared" si="10"/>
        <v>1</v>
      </c>
      <c r="U58">
        <f t="shared" si="12"/>
        <v>0</v>
      </c>
    </row>
    <row r="59" spans="1:21">
      <c r="A59" s="7">
        <v>50</v>
      </c>
      <c r="B59" t="s">
        <v>44</v>
      </c>
      <c r="C59" s="5">
        <v>131100</v>
      </c>
      <c r="D59" s="5">
        <v>185000</v>
      </c>
      <c r="E59" s="6">
        <f t="shared" si="3"/>
        <v>0.41113653699466057</v>
      </c>
      <c r="F59" s="7">
        <v>20143</v>
      </c>
      <c r="G59" s="66">
        <v>44245</v>
      </c>
      <c r="H59" s="5">
        <v>1815</v>
      </c>
      <c r="I59" s="33">
        <f t="shared" si="4"/>
        <v>72.231404958677686</v>
      </c>
      <c r="J59" s="34">
        <f t="shared" si="5"/>
        <v>2561.2128146453088</v>
      </c>
      <c r="O59" s="70">
        <f t="shared" si="11"/>
        <v>1</v>
      </c>
      <c r="P59" s="70">
        <f t="shared" si="6"/>
        <v>0</v>
      </c>
      <c r="Q59" s="70">
        <f t="shared" si="7"/>
        <v>0</v>
      </c>
      <c r="R59" s="70">
        <f t="shared" si="8"/>
        <v>0</v>
      </c>
      <c r="S59">
        <f t="shared" si="9"/>
        <v>1</v>
      </c>
      <c r="T59">
        <f t="shared" si="10"/>
        <v>1</v>
      </c>
      <c r="U59">
        <f t="shared" si="12"/>
        <v>0</v>
      </c>
    </row>
    <row r="60" spans="1:21">
      <c r="A60" s="7">
        <v>51</v>
      </c>
      <c r="B60" t="s">
        <v>44</v>
      </c>
      <c r="C60" s="5">
        <v>167661</v>
      </c>
      <c r="D60" s="5">
        <v>226000</v>
      </c>
      <c r="E60" s="6">
        <f t="shared" si="3"/>
        <v>0.347958082082297</v>
      </c>
      <c r="F60" s="7">
        <v>20143</v>
      </c>
      <c r="G60" s="66">
        <v>44245</v>
      </c>
      <c r="H60" s="5">
        <v>1815</v>
      </c>
      <c r="I60" s="33">
        <f t="shared" si="4"/>
        <v>92.375206611570249</v>
      </c>
      <c r="J60" s="34">
        <f t="shared" si="5"/>
        <v>2446.5439189793692</v>
      </c>
      <c r="O60" s="70">
        <f t="shared" si="11"/>
        <v>1</v>
      </c>
      <c r="P60" s="70">
        <f t="shared" si="6"/>
        <v>1</v>
      </c>
      <c r="Q60" s="70">
        <f t="shared" si="7"/>
        <v>0</v>
      </c>
      <c r="R60" s="70">
        <f t="shared" si="8"/>
        <v>0</v>
      </c>
      <c r="S60">
        <f t="shared" si="9"/>
        <v>1</v>
      </c>
      <c r="T60">
        <f t="shared" si="10"/>
        <v>1</v>
      </c>
      <c r="U60">
        <f t="shared" si="12"/>
        <v>1</v>
      </c>
    </row>
    <row r="61" spans="1:21">
      <c r="A61" s="7">
        <v>52</v>
      </c>
      <c r="B61" s="27" t="s">
        <v>45</v>
      </c>
      <c r="C61" s="28">
        <v>76451</v>
      </c>
      <c r="D61" s="28">
        <v>151200</v>
      </c>
      <c r="E61" s="12">
        <f t="shared" si="3"/>
        <v>0.9777373742658696</v>
      </c>
      <c r="F61" s="29">
        <v>20133</v>
      </c>
      <c r="G61" s="93">
        <v>44273</v>
      </c>
      <c r="H61" s="5">
        <v>1493</v>
      </c>
      <c r="I61" s="33">
        <f t="shared" si="4"/>
        <v>51.206296048225049</v>
      </c>
      <c r="J61" s="34">
        <f t="shared" si="5"/>
        <v>2952.7618997789436</v>
      </c>
      <c r="O61" s="70">
        <f t="shared" si="11"/>
        <v>0</v>
      </c>
      <c r="P61" s="70">
        <f t="shared" si="6"/>
        <v>0</v>
      </c>
      <c r="Q61" s="70">
        <f t="shared" si="7"/>
        <v>0</v>
      </c>
      <c r="R61" s="70">
        <f t="shared" si="8"/>
        <v>0</v>
      </c>
      <c r="S61">
        <f t="shared" si="9"/>
        <v>1</v>
      </c>
      <c r="T61">
        <f t="shared" si="10"/>
        <v>1</v>
      </c>
      <c r="U61">
        <f t="shared" si="12"/>
        <v>0</v>
      </c>
    </row>
    <row r="62" spans="1:21">
      <c r="A62" s="7">
        <v>53</v>
      </c>
      <c r="B62" t="s">
        <v>13</v>
      </c>
      <c r="C62" s="5">
        <v>65000</v>
      </c>
      <c r="D62" s="5">
        <v>137100</v>
      </c>
      <c r="E62" s="12">
        <f t="shared" si="3"/>
        <v>1.1092307692307692</v>
      </c>
      <c r="F62" s="7">
        <v>20147</v>
      </c>
      <c r="G62" s="93">
        <v>44273</v>
      </c>
      <c r="H62" s="5">
        <v>1220</v>
      </c>
      <c r="I62" s="33">
        <f t="shared" si="4"/>
        <v>53.278688524590166</v>
      </c>
      <c r="J62" s="34">
        <f t="shared" si="5"/>
        <v>2573.2615384615383</v>
      </c>
      <c r="O62" s="70">
        <f t="shared" si="11"/>
        <v>0</v>
      </c>
      <c r="P62" s="70">
        <f t="shared" si="6"/>
        <v>0</v>
      </c>
      <c r="Q62" s="70">
        <f t="shared" si="7"/>
        <v>0</v>
      </c>
      <c r="R62" s="70">
        <f t="shared" si="8"/>
        <v>0</v>
      </c>
      <c r="S62">
        <f t="shared" si="9"/>
        <v>1</v>
      </c>
      <c r="T62">
        <f t="shared" si="10"/>
        <v>0</v>
      </c>
      <c r="U62">
        <f t="shared" si="12"/>
        <v>0</v>
      </c>
    </row>
    <row r="63" spans="1:21">
      <c r="A63" s="7">
        <v>54</v>
      </c>
      <c r="B63" t="s">
        <v>46</v>
      </c>
      <c r="C63" s="5">
        <v>82350</v>
      </c>
      <c r="D63" s="5">
        <v>135999</v>
      </c>
      <c r="E63" s="12">
        <f t="shared" si="3"/>
        <v>0.65147540983606556</v>
      </c>
      <c r="F63" s="7">
        <v>20161</v>
      </c>
      <c r="G63" s="93">
        <v>44273</v>
      </c>
      <c r="H63" s="5">
        <v>1125</v>
      </c>
      <c r="I63" s="33">
        <f t="shared" si="4"/>
        <v>73.2</v>
      </c>
      <c r="J63" s="34">
        <f t="shared" si="5"/>
        <v>1857.9098360655737</v>
      </c>
      <c r="O63" s="70">
        <f t="shared" si="11"/>
        <v>0</v>
      </c>
      <c r="P63" s="70">
        <f t="shared" si="6"/>
        <v>0</v>
      </c>
      <c r="Q63" s="70">
        <f t="shared" si="7"/>
        <v>0</v>
      </c>
      <c r="R63" s="70">
        <f t="shared" si="8"/>
        <v>0</v>
      </c>
      <c r="S63">
        <f t="shared" si="9"/>
        <v>1</v>
      </c>
      <c r="T63">
        <f t="shared" si="10"/>
        <v>0</v>
      </c>
      <c r="U63">
        <f t="shared" si="12"/>
        <v>0</v>
      </c>
    </row>
    <row r="64" spans="1:21">
      <c r="A64" s="7">
        <v>55</v>
      </c>
      <c r="B64" t="s">
        <v>18</v>
      </c>
      <c r="C64" s="5">
        <v>99506</v>
      </c>
      <c r="D64" s="5">
        <v>170590</v>
      </c>
      <c r="E64" s="12">
        <f t="shared" si="3"/>
        <v>0.71436898277490801</v>
      </c>
      <c r="F64" s="7">
        <v>20161</v>
      </c>
      <c r="G64" s="93">
        <v>44273</v>
      </c>
      <c r="H64" s="5">
        <v>1125</v>
      </c>
      <c r="I64" s="33">
        <f t="shared" si="4"/>
        <v>88.449777777777783</v>
      </c>
      <c r="J64" s="34">
        <f t="shared" si="5"/>
        <v>1928.6651056217715</v>
      </c>
      <c r="O64" s="70">
        <f t="shared" si="11"/>
        <v>0</v>
      </c>
      <c r="P64" s="70">
        <f t="shared" si="6"/>
        <v>0</v>
      </c>
      <c r="Q64" s="70">
        <f t="shared" si="7"/>
        <v>0</v>
      </c>
      <c r="R64" s="70">
        <f t="shared" si="8"/>
        <v>0</v>
      </c>
      <c r="S64">
        <f t="shared" si="9"/>
        <v>1</v>
      </c>
      <c r="T64">
        <f t="shared" si="10"/>
        <v>1</v>
      </c>
      <c r="U64">
        <f t="shared" si="12"/>
        <v>0</v>
      </c>
    </row>
    <row r="65" spans="1:21">
      <c r="A65" s="7">
        <v>56</v>
      </c>
      <c r="B65" t="s">
        <v>22</v>
      </c>
      <c r="C65" s="5">
        <v>69694</v>
      </c>
      <c r="D65" s="5">
        <v>110250</v>
      </c>
      <c r="E65" s="12">
        <f t="shared" si="3"/>
        <v>0.58191522943151486</v>
      </c>
      <c r="F65" s="7">
        <v>20152</v>
      </c>
      <c r="G65" s="93">
        <v>44273</v>
      </c>
      <c r="H65" s="5">
        <v>1087.5</v>
      </c>
      <c r="I65" s="33">
        <f t="shared" si="4"/>
        <v>64.086436781609194</v>
      </c>
      <c r="J65" s="34">
        <f t="shared" si="5"/>
        <v>1720.3328120067724</v>
      </c>
      <c r="O65" s="70">
        <f t="shared" si="11"/>
        <v>0</v>
      </c>
      <c r="P65" s="70">
        <f t="shared" si="6"/>
        <v>0</v>
      </c>
      <c r="Q65" s="70">
        <f t="shared" si="7"/>
        <v>0</v>
      </c>
      <c r="R65" s="70">
        <f t="shared" si="8"/>
        <v>1</v>
      </c>
      <c r="S65">
        <f t="shared" si="9"/>
        <v>1</v>
      </c>
      <c r="T65">
        <f t="shared" si="10"/>
        <v>0</v>
      </c>
      <c r="U65">
        <f t="shared" si="12"/>
        <v>0</v>
      </c>
    </row>
    <row r="66" spans="1:21">
      <c r="A66" s="7">
        <v>57</v>
      </c>
      <c r="B66" t="s">
        <v>22</v>
      </c>
      <c r="C66" s="5">
        <v>100669</v>
      </c>
      <c r="D66" s="5">
        <v>141090</v>
      </c>
      <c r="E66" s="12">
        <f t="shared" si="3"/>
        <v>0.40152380573960206</v>
      </c>
      <c r="F66" s="7">
        <v>20152</v>
      </c>
      <c r="G66" s="93">
        <v>44273</v>
      </c>
      <c r="H66" s="5">
        <v>1087.5</v>
      </c>
      <c r="I66" s="33">
        <f t="shared" si="4"/>
        <v>92.569195402298845</v>
      </c>
      <c r="J66" s="34">
        <f t="shared" si="5"/>
        <v>1524.1571387418173</v>
      </c>
      <c r="O66" s="70">
        <f t="shared" si="11"/>
        <v>1</v>
      </c>
      <c r="P66" s="70">
        <f t="shared" si="6"/>
        <v>0</v>
      </c>
      <c r="Q66" s="70">
        <f t="shared" si="7"/>
        <v>0</v>
      </c>
      <c r="R66" s="70">
        <f t="shared" si="8"/>
        <v>0</v>
      </c>
      <c r="S66">
        <f t="shared" si="9"/>
        <v>1</v>
      </c>
      <c r="T66">
        <f t="shared" si="10"/>
        <v>0</v>
      </c>
      <c r="U66">
        <f t="shared" si="12"/>
        <v>0</v>
      </c>
    </row>
    <row r="67" spans="1:21">
      <c r="A67" s="7">
        <v>58</v>
      </c>
      <c r="B67" t="s">
        <v>47</v>
      </c>
      <c r="C67" s="5">
        <v>77775</v>
      </c>
      <c r="D67" s="5">
        <v>125000</v>
      </c>
      <c r="E67" s="12">
        <f t="shared" si="3"/>
        <v>0.60720025715204118</v>
      </c>
      <c r="F67" s="7">
        <v>20161</v>
      </c>
      <c r="G67" s="93">
        <v>44273</v>
      </c>
      <c r="H67" s="5">
        <v>1125</v>
      </c>
      <c r="I67" s="33">
        <f t="shared" si="4"/>
        <v>69.13333333333334</v>
      </c>
      <c r="J67" s="34">
        <f t="shared" si="5"/>
        <v>1808.1002892960462</v>
      </c>
      <c r="O67" s="70">
        <f t="shared" si="11"/>
        <v>0</v>
      </c>
      <c r="P67" s="70">
        <f t="shared" si="6"/>
        <v>0</v>
      </c>
      <c r="Q67" s="70">
        <f t="shared" si="7"/>
        <v>0</v>
      </c>
      <c r="R67" s="70">
        <f t="shared" si="8"/>
        <v>0</v>
      </c>
      <c r="S67">
        <f t="shared" si="9"/>
        <v>1</v>
      </c>
      <c r="T67">
        <f t="shared" si="10"/>
        <v>0</v>
      </c>
      <c r="U67">
        <f t="shared" si="12"/>
        <v>0</v>
      </c>
    </row>
    <row r="68" spans="1:21">
      <c r="A68" s="7">
        <v>59</v>
      </c>
      <c r="B68" t="s">
        <v>47</v>
      </c>
      <c r="C68" s="5">
        <v>101794</v>
      </c>
      <c r="D68" s="5">
        <v>155100</v>
      </c>
      <c r="E68" s="12">
        <f t="shared" si="3"/>
        <v>0.52366544197103959</v>
      </c>
      <c r="F68" s="7">
        <v>20161</v>
      </c>
      <c r="G68" s="93">
        <v>44273</v>
      </c>
      <c r="H68" s="5">
        <v>1125</v>
      </c>
      <c r="I68" s="33">
        <f t="shared" si="4"/>
        <v>90.483555555555554</v>
      </c>
      <c r="J68" s="34">
        <f t="shared" si="5"/>
        <v>1714.1236222174196</v>
      </c>
      <c r="O68" s="70">
        <f t="shared" si="11"/>
        <v>1</v>
      </c>
      <c r="P68" s="70">
        <f t="shared" si="6"/>
        <v>0</v>
      </c>
      <c r="Q68" s="70">
        <f t="shared" si="7"/>
        <v>0</v>
      </c>
      <c r="R68" s="70">
        <f t="shared" si="8"/>
        <v>0</v>
      </c>
      <c r="S68">
        <f t="shared" si="9"/>
        <v>1</v>
      </c>
      <c r="T68">
        <f t="shared" si="10"/>
        <v>1</v>
      </c>
      <c r="U68">
        <f t="shared" si="12"/>
        <v>0</v>
      </c>
    </row>
    <row r="69" spans="1:21">
      <c r="A69" s="7">
        <v>60</v>
      </c>
      <c r="B69" t="s">
        <v>40</v>
      </c>
      <c r="C69" s="5">
        <v>64260</v>
      </c>
      <c r="D69" s="5">
        <v>105360</v>
      </c>
      <c r="E69" s="12">
        <f t="shared" si="3"/>
        <v>0.63958916900093365</v>
      </c>
      <c r="F69" s="7">
        <v>20157</v>
      </c>
      <c r="G69" s="93">
        <v>44273</v>
      </c>
      <c r="H69" s="5">
        <v>1074</v>
      </c>
      <c r="I69" s="33">
        <f t="shared" si="4"/>
        <v>59.832402234636874</v>
      </c>
      <c r="J69" s="34">
        <f t="shared" si="5"/>
        <v>1760.9187675070027</v>
      </c>
      <c r="O69" s="70">
        <f t="shared" si="11"/>
        <v>0</v>
      </c>
      <c r="P69" s="70">
        <f t="shared" si="6"/>
        <v>0</v>
      </c>
      <c r="Q69" s="70">
        <f t="shared" si="7"/>
        <v>0</v>
      </c>
      <c r="R69" s="70">
        <f t="shared" si="8"/>
        <v>1</v>
      </c>
      <c r="S69">
        <f t="shared" si="9"/>
        <v>1</v>
      </c>
      <c r="T69">
        <f t="shared" si="10"/>
        <v>0</v>
      </c>
      <c r="U69">
        <f t="shared" si="12"/>
        <v>0</v>
      </c>
    </row>
    <row r="70" spans="1:21">
      <c r="A70" s="7">
        <v>61</v>
      </c>
      <c r="B70" t="s">
        <v>40</v>
      </c>
      <c r="C70" s="5">
        <v>64260</v>
      </c>
      <c r="D70" s="5">
        <v>126010</v>
      </c>
      <c r="E70" s="12">
        <f t="shared" si="3"/>
        <v>0.96093993152816681</v>
      </c>
      <c r="F70" s="7">
        <v>20157</v>
      </c>
      <c r="G70" s="93">
        <v>44273</v>
      </c>
      <c r="H70" s="5">
        <v>1074</v>
      </c>
      <c r="I70" s="33">
        <f t="shared" si="4"/>
        <v>59.832402234636874</v>
      </c>
      <c r="J70" s="34">
        <f t="shared" si="5"/>
        <v>2106.049486461251</v>
      </c>
      <c r="O70" s="70">
        <f t="shared" si="11"/>
        <v>0</v>
      </c>
      <c r="P70" s="70">
        <f t="shared" si="6"/>
        <v>0</v>
      </c>
      <c r="Q70" s="70">
        <f t="shared" si="7"/>
        <v>0</v>
      </c>
      <c r="R70" s="70">
        <f t="shared" si="8"/>
        <v>0</v>
      </c>
      <c r="S70">
        <f t="shared" si="9"/>
        <v>1</v>
      </c>
      <c r="T70">
        <f t="shared" si="10"/>
        <v>0</v>
      </c>
      <c r="U70">
        <f t="shared" si="12"/>
        <v>0</v>
      </c>
    </row>
    <row r="71" spans="1:21">
      <c r="A71" s="7">
        <v>62</v>
      </c>
      <c r="B71" t="s">
        <v>48</v>
      </c>
      <c r="C71" s="5">
        <v>78435</v>
      </c>
      <c r="D71" s="5">
        <v>131000</v>
      </c>
      <c r="E71" s="12">
        <f t="shared" si="3"/>
        <v>0.67017275451010394</v>
      </c>
      <c r="F71" s="7">
        <v>20157</v>
      </c>
      <c r="G71" s="93">
        <v>44273</v>
      </c>
      <c r="H71" s="5">
        <v>1074</v>
      </c>
      <c r="I71" s="33">
        <f t="shared" si="4"/>
        <v>73.030726256983243</v>
      </c>
      <c r="J71" s="34">
        <f t="shared" si="5"/>
        <v>1793.7655383438516</v>
      </c>
      <c r="O71" s="70">
        <f t="shared" si="11"/>
        <v>0</v>
      </c>
      <c r="P71" s="70">
        <f t="shared" si="6"/>
        <v>0</v>
      </c>
      <c r="Q71" s="70">
        <f t="shared" si="7"/>
        <v>0</v>
      </c>
      <c r="R71" s="70">
        <f t="shared" si="8"/>
        <v>0</v>
      </c>
      <c r="S71">
        <f t="shared" si="9"/>
        <v>1</v>
      </c>
      <c r="T71">
        <f t="shared" si="10"/>
        <v>0</v>
      </c>
      <c r="U71">
        <f t="shared" si="12"/>
        <v>0</v>
      </c>
    </row>
    <row r="72" spans="1:21">
      <c r="A72" s="7">
        <v>63</v>
      </c>
      <c r="B72" t="s">
        <v>48</v>
      </c>
      <c r="C72" s="5">
        <v>79380</v>
      </c>
      <c r="D72" s="5">
        <v>136000</v>
      </c>
      <c r="E72" s="12">
        <f t="shared" si="3"/>
        <v>0.71327790375409428</v>
      </c>
      <c r="F72" s="7">
        <v>20157</v>
      </c>
      <c r="G72" s="93">
        <v>44273</v>
      </c>
      <c r="H72" s="5">
        <v>1074</v>
      </c>
      <c r="I72" s="33">
        <f t="shared" si="4"/>
        <v>73.910614525139664</v>
      </c>
      <c r="J72" s="34">
        <f t="shared" si="5"/>
        <v>1840.0604686318973</v>
      </c>
      <c r="O72" s="70">
        <f t="shared" si="11"/>
        <v>0</v>
      </c>
      <c r="P72" s="70">
        <f t="shared" si="6"/>
        <v>0</v>
      </c>
      <c r="Q72" s="70">
        <f t="shared" si="7"/>
        <v>0</v>
      </c>
      <c r="R72" s="70">
        <f t="shared" si="8"/>
        <v>0</v>
      </c>
      <c r="S72">
        <f t="shared" si="9"/>
        <v>1</v>
      </c>
      <c r="T72">
        <f t="shared" si="10"/>
        <v>0</v>
      </c>
      <c r="U72">
        <f t="shared" si="12"/>
        <v>0</v>
      </c>
    </row>
    <row r="73" spans="1:21">
      <c r="A73" s="7">
        <v>64</v>
      </c>
      <c r="B73" t="s">
        <v>42</v>
      </c>
      <c r="C73" s="5">
        <v>78100</v>
      </c>
      <c r="D73" s="5">
        <v>133333</v>
      </c>
      <c r="E73" s="12">
        <f t="shared" si="3"/>
        <v>0.70720870678617154</v>
      </c>
      <c r="F73" s="7">
        <v>20151</v>
      </c>
      <c r="G73" s="93">
        <v>44273</v>
      </c>
      <c r="H73" s="5">
        <v>1312</v>
      </c>
      <c r="I73" s="33">
        <f t="shared" si="4"/>
        <v>59.527439024390247</v>
      </c>
      <c r="J73" s="34">
        <f t="shared" si="5"/>
        <v>2239.8578233034568</v>
      </c>
      <c r="O73" s="70">
        <f t="shared" si="11"/>
        <v>0</v>
      </c>
      <c r="P73" s="70">
        <f t="shared" si="6"/>
        <v>0</v>
      </c>
      <c r="Q73" s="70">
        <f t="shared" si="7"/>
        <v>0</v>
      </c>
      <c r="R73" s="70">
        <f t="shared" si="8"/>
        <v>0</v>
      </c>
      <c r="S73">
        <f t="shared" si="9"/>
        <v>1</v>
      </c>
      <c r="T73">
        <f t="shared" si="10"/>
        <v>0</v>
      </c>
      <c r="U73">
        <f t="shared" si="12"/>
        <v>0</v>
      </c>
    </row>
    <row r="74" spans="1:21">
      <c r="A74" s="7">
        <v>65</v>
      </c>
      <c r="B74" t="s">
        <v>23</v>
      </c>
      <c r="C74" s="5">
        <v>105600</v>
      </c>
      <c r="D74" s="5">
        <v>177281</v>
      </c>
      <c r="E74" s="12">
        <f t="shared" ref="E74:E137" si="13">(D74-C74)/C74</f>
        <v>0.67879734848484852</v>
      </c>
      <c r="F74" s="7">
        <v>20151</v>
      </c>
      <c r="G74" s="93">
        <v>44273</v>
      </c>
      <c r="H74" s="5">
        <v>1312</v>
      </c>
      <c r="I74" s="33">
        <f t="shared" ref="I74:I137" si="14">C74/H74</f>
        <v>80.487804878048777</v>
      </c>
      <c r="J74" s="34">
        <f t="shared" ref="J74:J137" si="15">D74/I74</f>
        <v>2202.5821212121214</v>
      </c>
      <c r="O74" s="70">
        <f t="shared" si="11"/>
        <v>1</v>
      </c>
      <c r="P74" s="70">
        <f t="shared" ref="P74:P137" si="16">IF(C74&gt;150000,1,0)</f>
        <v>0</v>
      </c>
      <c r="Q74" s="70">
        <f t="shared" ref="Q74:Q137" si="17">IF(C74&lt;50000,1,0)</f>
        <v>0</v>
      </c>
      <c r="R74" s="70">
        <f t="shared" ref="R74:R137" si="18">IF(D74&lt;120000,1,0)</f>
        <v>0</v>
      </c>
      <c r="S74">
        <f t="shared" ref="S74:S137" si="19">IF(D74&gt;100000,1,0)</f>
        <v>1</v>
      </c>
      <c r="T74">
        <f t="shared" ref="T74:T137" si="20">IF(D74&gt;150000,1,0)</f>
        <v>1</v>
      </c>
      <c r="U74">
        <f t="shared" si="12"/>
        <v>0</v>
      </c>
    </row>
    <row r="75" spans="1:21">
      <c r="A75" s="7">
        <v>66</v>
      </c>
      <c r="B75" t="s">
        <v>24</v>
      </c>
      <c r="C75" s="5">
        <v>74865</v>
      </c>
      <c r="D75" s="5">
        <v>105100</v>
      </c>
      <c r="E75" s="12">
        <f t="shared" si="13"/>
        <v>0.40386028184064648</v>
      </c>
      <c r="F75" s="7">
        <v>20142</v>
      </c>
      <c r="G75" s="93">
        <v>44273</v>
      </c>
      <c r="H75" s="5">
        <v>971</v>
      </c>
      <c r="I75" s="33">
        <f t="shared" si="14"/>
        <v>77.100926879505664</v>
      </c>
      <c r="J75" s="34">
        <f t="shared" si="15"/>
        <v>1363.1483336672677</v>
      </c>
      <c r="O75" s="70">
        <f t="shared" ref="O75:O138" si="21">IF(C75&gt;100000,1,0)</f>
        <v>0</v>
      </c>
      <c r="P75" s="70">
        <f t="shared" si="16"/>
        <v>0</v>
      </c>
      <c r="Q75" s="70">
        <f t="shared" si="17"/>
        <v>0</v>
      </c>
      <c r="R75" s="70">
        <f t="shared" si="18"/>
        <v>1</v>
      </c>
      <c r="S75">
        <f t="shared" si="19"/>
        <v>1</v>
      </c>
      <c r="T75">
        <f t="shared" si="20"/>
        <v>0</v>
      </c>
      <c r="U75">
        <f t="shared" ref="U75:U138" si="22">IF(D75&gt;200000,1,0)</f>
        <v>0</v>
      </c>
    </row>
    <row r="76" spans="1:21">
      <c r="A76" s="7">
        <v>67</v>
      </c>
      <c r="B76" t="s">
        <v>24</v>
      </c>
      <c r="C76" s="5">
        <v>76073</v>
      </c>
      <c r="D76" s="5">
        <v>105100</v>
      </c>
      <c r="E76" s="12">
        <f t="shared" si="13"/>
        <v>0.38156770470469153</v>
      </c>
      <c r="F76" s="7">
        <v>20142</v>
      </c>
      <c r="G76" s="93">
        <v>44273</v>
      </c>
      <c r="H76" s="5">
        <v>971</v>
      </c>
      <c r="I76" s="33">
        <f t="shared" si="14"/>
        <v>78.345005149330589</v>
      </c>
      <c r="J76" s="34">
        <f t="shared" si="15"/>
        <v>1341.5022412682554</v>
      </c>
      <c r="O76" s="70">
        <f t="shared" si="21"/>
        <v>0</v>
      </c>
      <c r="P76" s="70">
        <f t="shared" si="16"/>
        <v>0</v>
      </c>
      <c r="Q76" s="70">
        <f t="shared" si="17"/>
        <v>0</v>
      </c>
      <c r="R76" s="70">
        <f t="shared" si="18"/>
        <v>1</v>
      </c>
      <c r="S76">
        <f t="shared" si="19"/>
        <v>1</v>
      </c>
      <c r="T76">
        <f t="shared" si="20"/>
        <v>0</v>
      </c>
      <c r="U76">
        <f t="shared" si="22"/>
        <v>0</v>
      </c>
    </row>
    <row r="77" spans="1:21">
      <c r="A77" s="7">
        <v>68</v>
      </c>
      <c r="B77" t="s">
        <v>24</v>
      </c>
      <c r="C77" s="5">
        <v>103845</v>
      </c>
      <c r="D77" s="5">
        <v>151100</v>
      </c>
      <c r="E77" s="12">
        <f t="shared" si="13"/>
        <v>0.45505320429486251</v>
      </c>
      <c r="F77" s="7">
        <v>20142</v>
      </c>
      <c r="G77" s="93">
        <v>44273</v>
      </c>
      <c r="H77" s="5">
        <v>971</v>
      </c>
      <c r="I77" s="33">
        <f t="shared" si="14"/>
        <v>106.94644696189495</v>
      </c>
      <c r="J77" s="34">
        <f t="shared" si="15"/>
        <v>1412.8566613703115</v>
      </c>
      <c r="O77" s="70">
        <f t="shared" si="21"/>
        <v>1</v>
      </c>
      <c r="P77" s="70">
        <f t="shared" si="16"/>
        <v>0</v>
      </c>
      <c r="Q77" s="70">
        <f t="shared" si="17"/>
        <v>0</v>
      </c>
      <c r="R77" s="70">
        <f t="shared" si="18"/>
        <v>0</v>
      </c>
      <c r="S77">
        <f t="shared" si="19"/>
        <v>1</v>
      </c>
      <c r="T77">
        <f t="shared" si="20"/>
        <v>1</v>
      </c>
      <c r="U77">
        <f t="shared" si="22"/>
        <v>0</v>
      </c>
    </row>
    <row r="78" spans="1:21">
      <c r="A78" s="7">
        <v>69</v>
      </c>
      <c r="B78" t="s">
        <v>49</v>
      </c>
      <c r="C78" s="5">
        <v>115163</v>
      </c>
      <c r="D78" s="5">
        <v>172000</v>
      </c>
      <c r="E78" s="12">
        <f t="shared" si="13"/>
        <v>0.49353525003690424</v>
      </c>
      <c r="F78" s="7">
        <v>20127</v>
      </c>
      <c r="G78" s="93">
        <v>44273</v>
      </c>
      <c r="H78" s="32">
        <v>1230.7916666666667</v>
      </c>
      <c r="I78" s="33">
        <f t="shared" si="14"/>
        <v>93.568231829107276</v>
      </c>
      <c r="J78" s="34">
        <f t="shared" si="15"/>
        <v>1838.2307396183382</v>
      </c>
      <c r="O78" s="70">
        <f t="shared" si="21"/>
        <v>1</v>
      </c>
      <c r="P78" s="70">
        <f t="shared" si="16"/>
        <v>0</v>
      </c>
      <c r="Q78" s="70">
        <f t="shared" si="17"/>
        <v>0</v>
      </c>
      <c r="R78" s="70">
        <f t="shared" si="18"/>
        <v>0</v>
      </c>
      <c r="S78">
        <f t="shared" si="19"/>
        <v>1</v>
      </c>
      <c r="T78">
        <f t="shared" si="20"/>
        <v>1</v>
      </c>
      <c r="U78">
        <f t="shared" si="22"/>
        <v>0</v>
      </c>
    </row>
    <row r="79" spans="1:21">
      <c r="A79" s="7">
        <v>70</v>
      </c>
      <c r="B79" t="s">
        <v>50</v>
      </c>
      <c r="C79" s="5">
        <v>70656</v>
      </c>
      <c r="D79" s="5">
        <v>152333</v>
      </c>
      <c r="E79" s="12">
        <f t="shared" si="13"/>
        <v>1.1559810914855073</v>
      </c>
      <c r="F79" s="7">
        <v>20152</v>
      </c>
      <c r="G79" s="93">
        <v>44273</v>
      </c>
      <c r="H79" s="5">
        <v>1087.5</v>
      </c>
      <c r="I79" s="33">
        <f t="shared" si="14"/>
        <v>64.971034482758625</v>
      </c>
      <c r="J79" s="34">
        <f t="shared" si="15"/>
        <v>2344.629436990489</v>
      </c>
      <c r="O79" s="70">
        <f t="shared" si="21"/>
        <v>0</v>
      </c>
      <c r="P79" s="70">
        <f t="shared" si="16"/>
        <v>0</v>
      </c>
      <c r="Q79" s="70">
        <f t="shared" si="17"/>
        <v>0</v>
      </c>
      <c r="R79" s="70">
        <f t="shared" si="18"/>
        <v>0</v>
      </c>
      <c r="S79">
        <f t="shared" si="19"/>
        <v>1</v>
      </c>
      <c r="T79">
        <f t="shared" si="20"/>
        <v>1</v>
      </c>
      <c r="U79">
        <f t="shared" si="22"/>
        <v>0</v>
      </c>
    </row>
    <row r="80" spans="1:21">
      <c r="A80" s="7">
        <v>71</v>
      </c>
      <c r="B80" t="s">
        <v>51</v>
      </c>
      <c r="C80" s="5">
        <v>97059</v>
      </c>
      <c r="D80" s="5">
        <v>181119</v>
      </c>
      <c r="E80" s="12">
        <f t="shared" si="13"/>
        <v>0.86607115259790435</v>
      </c>
      <c r="F80" s="7">
        <v>20147</v>
      </c>
      <c r="G80" s="93">
        <v>44273</v>
      </c>
      <c r="H80" s="5">
        <v>1220</v>
      </c>
      <c r="I80" s="33">
        <f t="shared" si="14"/>
        <v>79.556557377049174</v>
      </c>
      <c r="J80" s="34">
        <f t="shared" si="15"/>
        <v>2276.6068061694436</v>
      </c>
      <c r="O80" s="70">
        <f t="shared" si="21"/>
        <v>0</v>
      </c>
      <c r="P80" s="70">
        <f t="shared" si="16"/>
        <v>0</v>
      </c>
      <c r="Q80" s="70">
        <f t="shared" si="17"/>
        <v>0</v>
      </c>
      <c r="R80" s="70">
        <f t="shared" si="18"/>
        <v>0</v>
      </c>
      <c r="S80">
        <f t="shared" si="19"/>
        <v>1</v>
      </c>
      <c r="T80">
        <f t="shared" si="20"/>
        <v>1</v>
      </c>
      <c r="U80">
        <f t="shared" si="22"/>
        <v>0</v>
      </c>
    </row>
    <row r="81" spans="1:21">
      <c r="A81" s="7">
        <v>72</v>
      </c>
      <c r="B81" t="s">
        <v>52</v>
      </c>
      <c r="C81" s="5">
        <v>109200</v>
      </c>
      <c r="D81" s="5">
        <v>231888</v>
      </c>
      <c r="E81" s="12">
        <f t="shared" si="13"/>
        <v>1.1235164835164835</v>
      </c>
      <c r="F81" s="7">
        <v>20132</v>
      </c>
      <c r="G81" s="93">
        <v>44273</v>
      </c>
      <c r="H81" s="5">
        <v>1280</v>
      </c>
      <c r="I81" s="33">
        <f t="shared" si="14"/>
        <v>85.3125</v>
      </c>
      <c r="J81" s="34">
        <f t="shared" si="15"/>
        <v>2718.1010989010988</v>
      </c>
      <c r="O81" s="70">
        <f t="shared" si="21"/>
        <v>1</v>
      </c>
      <c r="P81" s="70">
        <f t="shared" si="16"/>
        <v>0</v>
      </c>
      <c r="Q81" s="70">
        <f t="shared" si="17"/>
        <v>0</v>
      </c>
      <c r="R81" s="70">
        <f t="shared" si="18"/>
        <v>0</v>
      </c>
      <c r="S81">
        <f t="shared" si="19"/>
        <v>1</v>
      </c>
      <c r="T81">
        <f t="shared" si="20"/>
        <v>1</v>
      </c>
      <c r="U81">
        <f t="shared" si="22"/>
        <v>1</v>
      </c>
    </row>
    <row r="82" spans="1:21">
      <c r="A82" s="7">
        <v>73</v>
      </c>
      <c r="B82" t="s">
        <v>44</v>
      </c>
      <c r="C82" s="5">
        <v>133722</v>
      </c>
      <c r="D82" s="5">
        <v>172200</v>
      </c>
      <c r="E82" s="12">
        <f t="shared" si="13"/>
        <v>0.28774621976937226</v>
      </c>
      <c r="F82" s="7">
        <v>20143</v>
      </c>
      <c r="G82" s="93">
        <v>44273</v>
      </c>
      <c r="H82" s="5">
        <v>1815</v>
      </c>
      <c r="I82" s="33">
        <f t="shared" si="14"/>
        <v>73.676033057851242</v>
      </c>
      <c r="J82" s="34">
        <f t="shared" si="15"/>
        <v>2337.2593888814108</v>
      </c>
      <c r="O82" s="70">
        <f t="shared" si="21"/>
        <v>1</v>
      </c>
      <c r="P82" s="70">
        <f t="shared" si="16"/>
        <v>0</v>
      </c>
      <c r="Q82" s="70">
        <f t="shared" si="17"/>
        <v>0</v>
      </c>
      <c r="R82" s="70">
        <f t="shared" si="18"/>
        <v>0</v>
      </c>
      <c r="S82">
        <f t="shared" si="19"/>
        <v>1</v>
      </c>
      <c r="T82">
        <f t="shared" si="20"/>
        <v>1</v>
      </c>
      <c r="U82">
        <f t="shared" si="22"/>
        <v>0</v>
      </c>
    </row>
    <row r="83" spans="1:21">
      <c r="A83" s="7">
        <v>74</v>
      </c>
      <c r="B83" t="s">
        <v>44</v>
      </c>
      <c r="C83" s="5">
        <v>166350</v>
      </c>
      <c r="D83" s="5">
        <v>225000</v>
      </c>
      <c r="E83" s="12">
        <f t="shared" si="13"/>
        <v>0.3525698827772768</v>
      </c>
      <c r="F83" s="7">
        <v>20143</v>
      </c>
      <c r="G83" s="93">
        <v>44273</v>
      </c>
      <c r="H83" s="5">
        <v>1815</v>
      </c>
      <c r="I83" s="33">
        <f t="shared" si="14"/>
        <v>91.652892561983478</v>
      </c>
      <c r="J83" s="34">
        <f t="shared" si="15"/>
        <v>2454.914337240757</v>
      </c>
      <c r="O83" s="70">
        <f t="shared" si="21"/>
        <v>1</v>
      </c>
      <c r="P83" s="70">
        <f t="shared" si="16"/>
        <v>1</v>
      </c>
      <c r="Q83" s="70">
        <f t="shared" si="17"/>
        <v>0</v>
      </c>
      <c r="R83" s="70">
        <f t="shared" si="18"/>
        <v>0</v>
      </c>
      <c r="S83">
        <f t="shared" si="19"/>
        <v>1</v>
      </c>
      <c r="T83">
        <f t="shared" si="20"/>
        <v>1</v>
      </c>
      <c r="U83">
        <f t="shared" si="22"/>
        <v>1</v>
      </c>
    </row>
    <row r="84" spans="1:21">
      <c r="A84" s="7">
        <v>75</v>
      </c>
      <c r="B84" t="s">
        <v>10</v>
      </c>
      <c r="C84" s="5">
        <v>121360</v>
      </c>
      <c r="D84" s="5">
        <v>282600</v>
      </c>
      <c r="E84" s="12">
        <f t="shared" si="13"/>
        <v>1.3286090969017799</v>
      </c>
      <c r="F84" s="7">
        <v>20155</v>
      </c>
      <c r="G84" s="93">
        <v>44301</v>
      </c>
      <c r="H84" s="5">
        <v>1220</v>
      </c>
      <c r="I84" s="33">
        <f t="shared" si="14"/>
        <v>99.47540983606558</v>
      </c>
      <c r="J84" s="34">
        <f t="shared" si="15"/>
        <v>2840.9030982201712</v>
      </c>
      <c r="O84" s="70">
        <f t="shared" si="21"/>
        <v>1</v>
      </c>
      <c r="P84" s="70">
        <f t="shared" si="16"/>
        <v>0</v>
      </c>
      <c r="Q84" s="70">
        <f t="shared" si="17"/>
        <v>0</v>
      </c>
      <c r="R84" s="70">
        <f t="shared" si="18"/>
        <v>0</v>
      </c>
      <c r="S84">
        <f t="shared" si="19"/>
        <v>1</v>
      </c>
      <c r="T84">
        <f t="shared" si="20"/>
        <v>1</v>
      </c>
      <c r="U84">
        <f t="shared" si="22"/>
        <v>1</v>
      </c>
    </row>
    <row r="85" spans="1:21">
      <c r="A85" s="7">
        <v>76</v>
      </c>
      <c r="B85" t="s">
        <v>53</v>
      </c>
      <c r="C85" s="5">
        <v>138240</v>
      </c>
      <c r="D85" s="5">
        <v>288220</v>
      </c>
      <c r="E85" s="12">
        <f t="shared" si="13"/>
        <v>1.0849247685185186</v>
      </c>
      <c r="F85" s="7">
        <v>20136</v>
      </c>
      <c r="G85" s="93">
        <v>44301</v>
      </c>
      <c r="H85" s="30">
        <v>1231</v>
      </c>
      <c r="I85" s="33">
        <f t="shared" si="14"/>
        <v>112.29894394800975</v>
      </c>
      <c r="J85" s="34">
        <f t="shared" si="15"/>
        <v>2566.5423900462961</v>
      </c>
      <c r="O85" s="70">
        <f t="shared" si="21"/>
        <v>1</v>
      </c>
      <c r="P85" s="70">
        <f t="shared" si="16"/>
        <v>0</v>
      </c>
      <c r="Q85" s="70">
        <f t="shared" si="17"/>
        <v>0</v>
      </c>
      <c r="R85" s="70">
        <f t="shared" si="18"/>
        <v>0</v>
      </c>
      <c r="S85">
        <f t="shared" si="19"/>
        <v>1</v>
      </c>
      <c r="T85">
        <f t="shared" si="20"/>
        <v>1</v>
      </c>
      <c r="U85">
        <f t="shared" si="22"/>
        <v>1</v>
      </c>
    </row>
    <row r="86" spans="1:21">
      <c r="A86" s="7">
        <v>77</v>
      </c>
      <c r="B86" t="s">
        <v>13</v>
      </c>
      <c r="C86" s="5">
        <v>57000</v>
      </c>
      <c r="D86" s="5">
        <v>107000</v>
      </c>
      <c r="E86" s="12">
        <f t="shared" si="13"/>
        <v>0.8771929824561403</v>
      </c>
      <c r="F86" s="7">
        <v>20147</v>
      </c>
      <c r="G86" s="93">
        <v>44301</v>
      </c>
      <c r="H86" s="5">
        <v>1220</v>
      </c>
      <c r="I86" s="33">
        <f t="shared" si="14"/>
        <v>46.721311475409834</v>
      </c>
      <c r="J86" s="34">
        <f t="shared" si="15"/>
        <v>2290.1754385964914</v>
      </c>
      <c r="O86" s="70">
        <f t="shared" si="21"/>
        <v>0</v>
      </c>
      <c r="P86" s="70">
        <f t="shared" si="16"/>
        <v>0</v>
      </c>
      <c r="Q86" s="70">
        <f t="shared" si="17"/>
        <v>0</v>
      </c>
      <c r="R86" s="70">
        <f t="shared" si="18"/>
        <v>1</v>
      </c>
      <c r="S86">
        <f t="shared" si="19"/>
        <v>1</v>
      </c>
      <c r="T86">
        <f t="shared" si="20"/>
        <v>0</v>
      </c>
      <c r="U86">
        <f t="shared" si="22"/>
        <v>0</v>
      </c>
    </row>
    <row r="87" spans="1:21">
      <c r="A87" s="7">
        <v>78</v>
      </c>
      <c r="B87" t="s">
        <v>13</v>
      </c>
      <c r="C87" s="5">
        <v>64000</v>
      </c>
      <c r="D87" s="5">
        <v>131400</v>
      </c>
      <c r="E87" s="12">
        <f t="shared" si="13"/>
        <v>1.0531250000000001</v>
      </c>
      <c r="F87" s="7">
        <v>20147</v>
      </c>
      <c r="G87" s="93">
        <v>44301</v>
      </c>
      <c r="H87" s="5">
        <v>1220</v>
      </c>
      <c r="I87" s="33">
        <f t="shared" si="14"/>
        <v>52.459016393442624</v>
      </c>
      <c r="J87" s="34">
        <f t="shared" si="15"/>
        <v>2504.8125</v>
      </c>
      <c r="O87" s="70">
        <f t="shared" si="21"/>
        <v>0</v>
      </c>
      <c r="P87" s="70">
        <f t="shared" si="16"/>
        <v>0</v>
      </c>
      <c r="Q87" s="70">
        <f t="shared" si="17"/>
        <v>0</v>
      </c>
      <c r="R87" s="70">
        <f t="shared" si="18"/>
        <v>0</v>
      </c>
      <c r="S87">
        <f t="shared" si="19"/>
        <v>1</v>
      </c>
      <c r="T87">
        <f t="shared" si="20"/>
        <v>0</v>
      </c>
      <c r="U87">
        <f t="shared" si="22"/>
        <v>0</v>
      </c>
    </row>
    <row r="88" spans="1:21">
      <c r="A88" s="7">
        <v>79</v>
      </c>
      <c r="B88" t="s">
        <v>54</v>
      </c>
      <c r="C88" s="5">
        <v>101794</v>
      </c>
      <c r="D88" s="5">
        <v>155890</v>
      </c>
      <c r="E88" s="12">
        <f t="shared" si="13"/>
        <v>0.53142621372575982</v>
      </c>
      <c r="F88" s="7">
        <v>20161</v>
      </c>
      <c r="G88" s="93">
        <v>44301</v>
      </c>
      <c r="H88" s="5">
        <v>1125</v>
      </c>
      <c r="I88" s="33">
        <f t="shared" si="14"/>
        <v>90.483555555555554</v>
      </c>
      <c r="J88" s="34">
        <f t="shared" si="15"/>
        <v>1722.8544904414798</v>
      </c>
      <c r="O88" s="70">
        <f t="shared" si="21"/>
        <v>1</v>
      </c>
      <c r="P88" s="70">
        <f t="shared" si="16"/>
        <v>0</v>
      </c>
      <c r="Q88" s="70">
        <f t="shared" si="17"/>
        <v>0</v>
      </c>
      <c r="R88" s="70">
        <f t="shared" si="18"/>
        <v>0</v>
      </c>
      <c r="S88">
        <f t="shared" si="19"/>
        <v>1</v>
      </c>
      <c r="T88">
        <f t="shared" si="20"/>
        <v>1</v>
      </c>
      <c r="U88">
        <f t="shared" si="22"/>
        <v>0</v>
      </c>
    </row>
    <row r="89" spans="1:21">
      <c r="A89" s="7">
        <v>80</v>
      </c>
      <c r="B89" t="s">
        <v>55</v>
      </c>
      <c r="C89" s="5">
        <v>61730</v>
      </c>
      <c r="D89" s="5">
        <v>106000</v>
      </c>
      <c r="E89" s="12">
        <f t="shared" si="13"/>
        <v>0.71715535396079699</v>
      </c>
      <c r="F89" s="7">
        <v>20161</v>
      </c>
      <c r="G89" s="93">
        <v>44301</v>
      </c>
      <c r="H89" s="5">
        <v>1125</v>
      </c>
      <c r="I89" s="33">
        <f t="shared" si="14"/>
        <v>54.871111111111112</v>
      </c>
      <c r="J89" s="34">
        <f t="shared" si="15"/>
        <v>1931.7997732058966</v>
      </c>
      <c r="O89" s="70">
        <f t="shared" si="21"/>
        <v>0</v>
      </c>
      <c r="P89" s="70">
        <f t="shared" si="16"/>
        <v>0</v>
      </c>
      <c r="Q89" s="70">
        <f t="shared" si="17"/>
        <v>0</v>
      </c>
      <c r="R89" s="70">
        <f t="shared" si="18"/>
        <v>1</v>
      </c>
      <c r="S89">
        <f t="shared" si="19"/>
        <v>1</v>
      </c>
      <c r="T89">
        <f t="shared" si="20"/>
        <v>0</v>
      </c>
      <c r="U89">
        <f t="shared" si="22"/>
        <v>0</v>
      </c>
    </row>
    <row r="90" spans="1:21">
      <c r="A90" s="7">
        <v>81</v>
      </c>
      <c r="B90" t="s">
        <v>18</v>
      </c>
      <c r="C90" s="5">
        <v>101794</v>
      </c>
      <c r="D90" s="5">
        <v>155890</v>
      </c>
      <c r="E90" s="12">
        <f t="shared" si="13"/>
        <v>0.53142621372575982</v>
      </c>
      <c r="F90" s="7">
        <v>20161</v>
      </c>
      <c r="G90" s="93">
        <v>44301</v>
      </c>
      <c r="H90" s="5">
        <v>1125</v>
      </c>
      <c r="I90" s="33">
        <f t="shared" si="14"/>
        <v>90.483555555555554</v>
      </c>
      <c r="J90" s="34">
        <f t="shared" si="15"/>
        <v>1722.8544904414798</v>
      </c>
      <c r="L90" s="7"/>
      <c r="M90" s="7"/>
      <c r="N90" s="7"/>
      <c r="O90" s="70">
        <f t="shared" si="21"/>
        <v>1</v>
      </c>
      <c r="P90" s="70">
        <f t="shared" si="16"/>
        <v>0</v>
      </c>
      <c r="Q90" s="70">
        <f t="shared" si="17"/>
        <v>0</v>
      </c>
      <c r="R90" s="70">
        <f t="shared" si="18"/>
        <v>0</v>
      </c>
      <c r="S90">
        <f t="shared" si="19"/>
        <v>1</v>
      </c>
      <c r="T90">
        <f t="shared" si="20"/>
        <v>1</v>
      </c>
      <c r="U90">
        <f t="shared" si="22"/>
        <v>0</v>
      </c>
    </row>
    <row r="91" spans="1:21">
      <c r="A91" s="7">
        <v>82</v>
      </c>
      <c r="B91" t="s">
        <v>56</v>
      </c>
      <c r="C91" s="5">
        <v>99506</v>
      </c>
      <c r="D91" s="5">
        <v>147000</v>
      </c>
      <c r="E91" s="12">
        <f t="shared" si="13"/>
        <v>0.47729785138584607</v>
      </c>
      <c r="F91" s="7">
        <v>20161</v>
      </c>
      <c r="G91" s="93">
        <v>44301</v>
      </c>
      <c r="H91" s="5">
        <v>1125</v>
      </c>
      <c r="I91" s="33">
        <f t="shared" si="14"/>
        <v>88.449777777777783</v>
      </c>
      <c r="J91" s="34">
        <f t="shared" si="15"/>
        <v>1661.9600828090768</v>
      </c>
      <c r="O91" s="70">
        <f t="shared" si="21"/>
        <v>0</v>
      </c>
      <c r="P91" s="70">
        <f t="shared" si="16"/>
        <v>0</v>
      </c>
      <c r="Q91" s="70">
        <f t="shared" si="17"/>
        <v>0</v>
      </c>
      <c r="R91" s="70">
        <f t="shared" si="18"/>
        <v>0</v>
      </c>
      <c r="S91">
        <f t="shared" si="19"/>
        <v>1</v>
      </c>
      <c r="T91">
        <f t="shared" si="20"/>
        <v>0</v>
      </c>
      <c r="U91">
        <f t="shared" si="22"/>
        <v>0</v>
      </c>
    </row>
    <row r="92" spans="1:21">
      <c r="A92" s="7">
        <v>83</v>
      </c>
      <c r="B92" t="s">
        <v>56</v>
      </c>
      <c r="C92" s="5">
        <v>98363</v>
      </c>
      <c r="D92" s="5">
        <v>153999</v>
      </c>
      <c r="E92" s="12">
        <f t="shared" si="13"/>
        <v>0.56561918607606521</v>
      </c>
      <c r="F92" s="7">
        <v>20161</v>
      </c>
      <c r="G92" s="93">
        <v>44301</v>
      </c>
      <c r="H92" s="5">
        <v>1125</v>
      </c>
      <c r="I92" s="33">
        <f t="shared" si="14"/>
        <v>87.433777777777777</v>
      </c>
      <c r="J92" s="34">
        <f t="shared" si="15"/>
        <v>1761.3215843355733</v>
      </c>
      <c r="O92" s="70">
        <f t="shared" si="21"/>
        <v>0</v>
      </c>
      <c r="P92" s="70">
        <f t="shared" si="16"/>
        <v>0</v>
      </c>
      <c r="Q92" s="70">
        <f t="shared" si="17"/>
        <v>0</v>
      </c>
      <c r="R92" s="70">
        <f t="shared" si="18"/>
        <v>0</v>
      </c>
      <c r="S92">
        <f t="shared" si="19"/>
        <v>1</v>
      </c>
      <c r="T92">
        <f t="shared" si="20"/>
        <v>1</v>
      </c>
      <c r="U92">
        <f t="shared" si="22"/>
        <v>0</v>
      </c>
    </row>
    <row r="93" spans="1:21">
      <c r="A93" s="7">
        <v>84</v>
      </c>
      <c r="B93" t="s">
        <v>40</v>
      </c>
      <c r="C93" s="5">
        <v>78435</v>
      </c>
      <c r="D93" s="5">
        <v>138100</v>
      </c>
      <c r="E93" s="12">
        <f t="shared" si="13"/>
        <v>0.76069356792248355</v>
      </c>
      <c r="F93" s="7">
        <v>20157</v>
      </c>
      <c r="G93" s="93">
        <v>44301</v>
      </c>
      <c r="H93" s="5">
        <v>1074</v>
      </c>
      <c r="I93" s="33">
        <f t="shared" si="14"/>
        <v>73.030726256983243</v>
      </c>
      <c r="J93" s="34">
        <f t="shared" si="15"/>
        <v>1890.9848919487472</v>
      </c>
      <c r="O93" s="70">
        <f t="shared" si="21"/>
        <v>0</v>
      </c>
      <c r="P93" s="70">
        <f t="shared" si="16"/>
        <v>0</v>
      </c>
      <c r="Q93" s="70">
        <f t="shared" si="17"/>
        <v>0</v>
      </c>
      <c r="R93" s="70">
        <f t="shared" si="18"/>
        <v>0</v>
      </c>
      <c r="S93">
        <f t="shared" si="19"/>
        <v>1</v>
      </c>
      <c r="T93">
        <f t="shared" si="20"/>
        <v>0</v>
      </c>
      <c r="U93">
        <f t="shared" si="22"/>
        <v>0</v>
      </c>
    </row>
    <row r="94" spans="1:21">
      <c r="A94" s="7">
        <v>85</v>
      </c>
      <c r="B94" t="s">
        <v>40</v>
      </c>
      <c r="C94" s="5">
        <v>80325</v>
      </c>
      <c r="D94" s="5">
        <v>116999</v>
      </c>
      <c r="E94" s="12">
        <f t="shared" si="13"/>
        <v>0.45657018362900714</v>
      </c>
      <c r="F94" s="7">
        <v>20157</v>
      </c>
      <c r="G94" s="93">
        <v>44301</v>
      </c>
      <c r="H94" s="5">
        <v>1074</v>
      </c>
      <c r="I94" s="33">
        <f t="shared" si="14"/>
        <v>74.790502793296085</v>
      </c>
      <c r="J94" s="34">
        <f t="shared" si="15"/>
        <v>1564.3563772175537</v>
      </c>
      <c r="O94" s="70">
        <f t="shared" si="21"/>
        <v>0</v>
      </c>
      <c r="P94" s="70">
        <f t="shared" si="16"/>
        <v>0</v>
      </c>
      <c r="Q94" s="70">
        <f t="shared" si="17"/>
        <v>0</v>
      </c>
      <c r="R94" s="70">
        <f t="shared" si="18"/>
        <v>1</v>
      </c>
      <c r="S94">
        <f t="shared" si="19"/>
        <v>1</v>
      </c>
      <c r="T94">
        <f t="shared" si="20"/>
        <v>0</v>
      </c>
      <c r="U94">
        <f t="shared" si="22"/>
        <v>0</v>
      </c>
    </row>
    <row r="95" spans="1:21">
      <c r="A95" s="7">
        <v>86</v>
      </c>
      <c r="B95" t="s">
        <v>48</v>
      </c>
      <c r="C95" s="5">
        <v>80325</v>
      </c>
      <c r="D95" s="5">
        <v>137000</v>
      </c>
      <c r="E95" s="12">
        <f t="shared" si="13"/>
        <v>0.70557111733582323</v>
      </c>
      <c r="F95" s="7">
        <v>20157</v>
      </c>
      <c r="G95" s="93">
        <v>44301</v>
      </c>
      <c r="H95" s="5">
        <v>1074</v>
      </c>
      <c r="I95" s="33">
        <f t="shared" si="14"/>
        <v>74.790502793296085</v>
      </c>
      <c r="J95" s="34">
        <f t="shared" si="15"/>
        <v>1831.7833800186743</v>
      </c>
      <c r="O95" s="70">
        <f t="shared" si="21"/>
        <v>0</v>
      </c>
      <c r="P95" s="70">
        <f t="shared" si="16"/>
        <v>0</v>
      </c>
      <c r="Q95" s="70">
        <f t="shared" si="17"/>
        <v>0</v>
      </c>
      <c r="R95" s="70">
        <f t="shared" si="18"/>
        <v>0</v>
      </c>
      <c r="S95">
        <f t="shared" si="19"/>
        <v>1</v>
      </c>
      <c r="T95">
        <f t="shared" si="20"/>
        <v>0</v>
      </c>
      <c r="U95">
        <f t="shared" si="22"/>
        <v>0</v>
      </c>
    </row>
    <row r="96" spans="1:21">
      <c r="A96" s="7">
        <v>87</v>
      </c>
      <c r="B96" t="s">
        <v>23</v>
      </c>
      <c r="C96" s="5">
        <v>74800</v>
      </c>
      <c r="D96" s="5">
        <v>132000</v>
      </c>
      <c r="E96" s="12">
        <f t="shared" si="13"/>
        <v>0.76470588235294112</v>
      </c>
      <c r="F96" s="7">
        <v>20151</v>
      </c>
      <c r="G96" s="93">
        <v>44301</v>
      </c>
      <c r="H96" s="5">
        <v>1312</v>
      </c>
      <c r="I96" s="33">
        <f t="shared" si="14"/>
        <v>57.012195121951223</v>
      </c>
      <c r="J96" s="34">
        <f t="shared" si="15"/>
        <v>2315.2941176470586</v>
      </c>
      <c r="O96" s="70">
        <f t="shared" si="21"/>
        <v>0</v>
      </c>
      <c r="P96" s="70">
        <f t="shared" si="16"/>
        <v>0</v>
      </c>
      <c r="Q96" s="70">
        <f t="shared" si="17"/>
        <v>0</v>
      </c>
      <c r="R96" s="70">
        <f t="shared" si="18"/>
        <v>0</v>
      </c>
      <c r="S96">
        <f t="shared" si="19"/>
        <v>1</v>
      </c>
      <c r="T96">
        <f t="shared" si="20"/>
        <v>0</v>
      </c>
      <c r="U96">
        <f t="shared" si="22"/>
        <v>0</v>
      </c>
    </row>
    <row r="97" spans="1:21">
      <c r="A97" s="7">
        <v>88</v>
      </c>
      <c r="B97" t="s">
        <v>41</v>
      </c>
      <c r="C97" s="5">
        <v>79200</v>
      </c>
      <c r="D97" s="5">
        <v>138888</v>
      </c>
      <c r="E97" s="12">
        <f t="shared" si="13"/>
        <v>0.75363636363636366</v>
      </c>
      <c r="F97" s="7">
        <v>20151</v>
      </c>
      <c r="G97" s="93">
        <v>44301</v>
      </c>
      <c r="H97" s="5">
        <v>1312</v>
      </c>
      <c r="I97" s="33">
        <f t="shared" si="14"/>
        <v>60.365853658536587</v>
      </c>
      <c r="J97" s="34">
        <f t="shared" si="15"/>
        <v>2300.7709090909088</v>
      </c>
      <c r="O97" s="70">
        <f t="shared" si="21"/>
        <v>0</v>
      </c>
      <c r="P97" s="70">
        <f t="shared" si="16"/>
        <v>0</v>
      </c>
      <c r="Q97" s="70">
        <f t="shared" si="17"/>
        <v>0</v>
      </c>
      <c r="R97" s="70">
        <f t="shared" si="18"/>
        <v>0</v>
      </c>
      <c r="S97">
        <f t="shared" si="19"/>
        <v>1</v>
      </c>
      <c r="T97">
        <f t="shared" si="20"/>
        <v>0</v>
      </c>
      <c r="U97">
        <f t="shared" si="22"/>
        <v>0</v>
      </c>
    </row>
    <row r="98" spans="1:21">
      <c r="A98" s="7">
        <v>89</v>
      </c>
      <c r="B98" t="s">
        <v>41</v>
      </c>
      <c r="C98" s="5">
        <v>95700</v>
      </c>
      <c r="D98" s="5">
        <v>193380</v>
      </c>
      <c r="E98" s="12">
        <f t="shared" si="13"/>
        <v>1.0206896551724138</v>
      </c>
      <c r="F98" s="7">
        <v>20151</v>
      </c>
      <c r="G98" s="93">
        <v>44301</v>
      </c>
      <c r="H98" s="5">
        <v>1312</v>
      </c>
      <c r="I98" s="33">
        <f t="shared" si="14"/>
        <v>72.942073170731703</v>
      </c>
      <c r="J98" s="34">
        <f t="shared" si="15"/>
        <v>2651.1448275862072</v>
      </c>
      <c r="O98" s="70">
        <f t="shared" si="21"/>
        <v>0</v>
      </c>
      <c r="P98" s="70">
        <f t="shared" si="16"/>
        <v>0</v>
      </c>
      <c r="Q98" s="70">
        <f t="shared" si="17"/>
        <v>0</v>
      </c>
      <c r="R98" s="70">
        <f t="shared" si="18"/>
        <v>0</v>
      </c>
      <c r="S98">
        <f t="shared" si="19"/>
        <v>1</v>
      </c>
      <c r="T98">
        <f t="shared" si="20"/>
        <v>1</v>
      </c>
      <c r="U98">
        <f t="shared" si="22"/>
        <v>0</v>
      </c>
    </row>
    <row r="99" spans="1:21">
      <c r="A99" s="7">
        <v>90</v>
      </c>
      <c r="B99" t="s">
        <v>43</v>
      </c>
      <c r="C99" s="5">
        <v>117055</v>
      </c>
      <c r="D99" s="5">
        <v>170250</v>
      </c>
      <c r="E99" s="12">
        <f t="shared" si="13"/>
        <v>0.4544444919055145</v>
      </c>
      <c r="F99" s="7">
        <v>20142</v>
      </c>
      <c r="G99" s="93">
        <v>44301</v>
      </c>
      <c r="H99" s="5">
        <v>971</v>
      </c>
      <c r="I99" s="33">
        <f t="shared" si="14"/>
        <v>120.55097837281153</v>
      </c>
      <c r="J99" s="34">
        <f t="shared" si="15"/>
        <v>1412.2656016402545</v>
      </c>
      <c r="O99" s="70">
        <f t="shared" si="21"/>
        <v>1</v>
      </c>
      <c r="P99" s="70">
        <f t="shared" si="16"/>
        <v>0</v>
      </c>
      <c r="Q99" s="70">
        <f t="shared" si="17"/>
        <v>0</v>
      </c>
      <c r="R99" s="70">
        <f t="shared" si="18"/>
        <v>0</v>
      </c>
      <c r="S99">
        <f t="shared" si="19"/>
        <v>1</v>
      </c>
      <c r="T99">
        <f t="shared" si="20"/>
        <v>1</v>
      </c>
      <c r="U99">
        <f t="shared" si="22"/>
        <v>0</v>
      </c>
    </row>
    <row r="100" spans="1:21">
      <c r="A100" s="7">
        <v>91</v>
      </c>
      <c r="B100" t="s">
        <v>24</v>
      </c>
      <c r="C100" s="5">
        <v>102638</v>
      </c>
      <c r="D100" s="5">
        <v>141500</v>
      </c>
      <c r="E100" s="12">
        <f t="shared" si="13"/>
        <v>0.37863169586313061</v>
      </c>
      <c r="F100" s="7">
        <v>20142</v>
      </c>
      <c r="G100" s="93">
        <v>44301</v>
      </c>
      <c r="H100" s="5">
        <v>971</v>
      </c>
      <c r="I100" s="33">
        <f t="shared" si="14"/>
        <v>105.70339855818743</v>
      </c>
      <c r="J100" s="34">
        <f t="shared" si="15"/>
        <v>1338.6513766830999</v>
      </c>
      <c r="O100" s="70">
        <f t="shared" si="21"/>
        <v>1</v>
      </c>
      <c r="P100" s="70">
        <f t="shared" si="16"/>
        <v>0</v>
      </c>
      <c r="Q100" s="70">
        <f t="shared" si="17"/>
        <v>0</v>
      </c>
      <c r="R100" s="70">
        <f t="shared" si="18"/>
        <v>0</v>
      </c>
      <c r="S100">
        <f t="shared" si="19"/>
        <v>1</v>
      </c>
      <c r="T100">
        <f t="shared" si="20"/>
        <v>0</v>
      </c>
      <c r="U100">
        <f t="shared" si="22"/>
        <v>0</v>
      </c>
    </row>
    <row r="101" spans="1:21">
      <c r="A101" s="7">
        <v>92</v>
      </c>
      <c r="B101" t="s">
        <v>24</v>
      </c>
      <c r="C101" s="5">
        <v>74865</v>
      </c>
      <c r="D101" s="5">
        <v>111000</v>
      </c>
      <c r="E101" s="12">
        <f t="shared" si="13"/>
        <v>0.48266880384692445</v>
      </c>
      <c r="F101" s="7">
        <v>20142</v>
      </c>
      <c r="G101" s="93">
        <v>44301</v>
      </c>
      <c r="H101" s="5">
        <v>971</v>
      </c>
      <c r="I101" s="33">
        <f t="shared" si="14"/>
        <v>77.100926879505664</v>
      </c>
      <c r="J101" s="34">
        <f t="shared" si="15"/>
        <v>1439.6714085353638</v>
      </c>
      <c r="O101" s="70">
        <f t="shared" si="21"/>
        <v>0</v>
      </c>
      <c r="P101" s="70">
        <f t="shared" si="16"/>
        <v>0</v>
      </c>
      <c r="Q101" s="70">
        <f t="shared" si="17"/>
        <v>0</v>
      </c>
      <c r="R101" s="70">
        <f t="shared" si="18"/>
        <v>1</v>
      </c>
      <c r="S101">
        <f t="shared" si="19"/>
        <v>1</v>
      </c>
      <c r="T101">
        <f t="shared" si="20"/>
        <v>0</v>
      </c>
      <c r="U101">
        <f t="shared" si="22"/>
        <v>0</v>
      </c>
    </row>
    <row r="102" spans="1:21">
      <c r="A102" s="7">
        <v>93</v>
      </c>
      <c r="B102" t="s">
        <v>27</v>
      </c>
      <c r="C102" s="5">
        <v>149030</v>
      </c>
      <c r="D102" s="5">
        <v>257171</v>
      </c>
      <c r="E102" s="12">
        <f t="shared" si="13"/>
        <v>0.72563242300208008</v>
      </c>
      <c r="F102" s="7">
        <v>20162</v>
      </c>
      <c r="G102" s="93">
        <v>44301</v>
      </c>
      <c r="H102" s="30">
        <v>1230.7916666666667</v>
      </c>
      <c r="I102" s="33">
        <f t="shared" si="14"/>
        <v>121.08466772741122</v>
      </c>
      <c r="J102" s="34">
        <f t="shared" si="15"/>
        <v>2123.8940059607685</v>
      </c>
      <c r="O102" s="70">
        <f t="shared" si="21"/>
        <v>1</v>
      </c>
      <c r="P102" s="70">
        <f t="shared" si="16"/>
        <v>0</v>
      </c>
      <c r="Q102" s="70">
        <f t="shared" si="17"/>
        <v>0</v>
      </c>
      <c r="R102" s="70">
        <f t="shared" si="18"/>
        <v>0</v>
      </c>
      <c r="S102">
        <f t="shared" si="19"/>
        <v>1</v>
      </c>
      <c r="T102">
        <f t="shared" si="20"/>
        <v>1</v>
      </c>
      <c r="U102">
        <f t="shared" si="22"/>
        <v>1</v>
      </c>
    </row>
    <row r="103" spans="1:21">
      <c r="A103" s="7">
        <v>94</v>
      </c>
      <c r="B103" t="s">
        <v>44</v>
      </c>
      <c r="C103" s="5">
        <v>139413</v>
      </c>
      <c r="D103" s="5">
        <v>190500</v>
      </c>
      <c r="E103" s="12">
        <f t="shared" si="13"/>
        <v>0.36644358847453251</v>
      </c>
      <c r="F103" s="7">
        <v>20143</v>
      </c>
      <c r="G103" s="93">
        <v>44301</v>
      </c>
      <c r="H103" s="5">
        <v>1815</v>
      </c>
      <c r="I103" s="33">
        <f t="shared" si="14"/>
        <v>76.811570247933886</v>
      </c>
      <c r="J103" s="34">
        <f t="shared" si="15"/>
        <v>2480.0951130812764</v>
      </c>
      <c r="O103" s="70">
        <f t="shared" si="21"/>
        <v>1</v>
      </c>
      <c r="P103" s="70">
        <f t="shared" si="16"/>
        <v>0</v>
      </c>
      <c r="Q103" s="70">
        <f t="shared" si="17"/>
        <v>0</v>
      </c>
      <c r="R103" s="70">
        <f t="shared" si="18"/>
        <v>0</v>
      </c>
      <c r="S103">
        <f t="shared" si="19"/>
        <v>1</v>
      </c>
      <c r="T103">
        <f t="shared" si="20"/>
        <v>1</v>
      </c>
      <c r="U103">
        <f t="shared" si="22"/>
        <v>0</v>
      </c>
    </row>
    <row r="104" spans="1:21">
      <c r="A104" s="7">
        <v>95</v>
      </c>
      <c r="B104" t="s">
        <v>57</v>
      </c>
      <c r="C104" s="5">
        <v>184704</v>
      </c>
      <c r="D104" s="5">
        <v>225000</v>
      </c>
      <c r="E104" s="12">
        <f t="shared" si="13"/>
        <v>0.21816528066528065</v>
      </c>
      <c r="F104" s="7">
        <v>20143</v>
      </c>
      <c r="G104" s="93">
        <v>44301</v>
      </c>
      <c r="H104" s="5">
        <v>1815</v>
      </c>
      <c r="I104" s="33">
        <f t="shared" si="14"/>
        <v>101.76528925619834</v>
      </c>
      <c r="J104" s="34">
        <f t="shared" si="15"/>
        <v>2210.9699844074844</v>
      </c>
      <c r="O104" s="70">
        <f t="shared" si="21"/>
        <v>1</v>
      </c>
      <c r="P104" s="70">
        <f t="shared" si="16"/>
        <v>1</v>
      </c>
      <c r="Q104" s="70">
        <f t="shared" si="17"/>
        <v>0</v>
      </c>
      <c r="R104" s="70">
        <f t="shared" si="18"/>
        <v>0</v>
      </c>
      <c r="S104">
        <f t="shared" si="19"/>
        <v>1</v>
      </c>
      <c r="T104">
        <f t="shared" si="20"/>
        <v>1</v>
      </c>
      <c r="U104">
        <f t="shared" si="22"/>
        <v>1</v>
      </c>
    </row>
    <row r="105" spans="1:21">
      <c r="A105" s="7">
        <v>96</v>
      </c>
      <c r="B105" t="s">
        <v>58</v>
      </c>
      <c r="C105" s="5">
        <v>192570</v>
      </c>
      <c r="D105" s="5">
        <v>209000</v>
      </c>
      <c r="E105" s="12">
        <f t="shared" si="13"/>
        <v>8.531962403281923E-2</v>
      </c>
      <c r="F105" s="7">
        <v>20143</v>
      </c>
      <c r="G105" s="93">
        <v>44301</v>
      </c>
      <c r="H105" s="5">
        <v>1815</v>
      </c>
      <c r="I105" s="33">
        <f t="shared" si="14"/>
        <v>106.09917355371901</v>
      </c>
      <c r="J105" s="34">
        <f t="shared" si="15"/>
        <v>1969.8551176195667</v>
      </c>
      <c r="O105" s="70">
        <f t="shared" si="21"/>
        <v>1</v>
      </c>
      <c r="P105" s="70">
        <f t="shared" si="16"/>
        <v>1</v>
      </c>
      <c r="Q105" s="70">
        <f t="shared" si="17"/>
        <v>0</v>
      </c>
      <c r="R105" s="70">
        <f t="shared" si="18"/>
        <v>0</v>
      </c>
      <c r="S105">
        <f t="shared" si="19"/>
        <v>1</v>
      </c>
      <c r="T105">
        <f t="shared" si="20"/>
        <v>1</v>
      </c>
      <c r="U105">
        <f t="shared" si="22"/>
        <v>1</v>
      </c>
    </row>
    <row r="106" spans="1:21">
      <c r="A106" s="7">
        <v>97</v>
      </c>
      <c r="B106" t="s">
        <v>59</v>
      </c>
      <c r="C106" s="25">
        <v>141918</v>
      </c>
      <c r="D106" s="25">
        <v>346900</v>
      </c>
      <c r="E106" s="6">
        <f t="shared" si="13"/>
        <v>1.4443692836708522</v>
      </c>
      <c r="F106" s="7">
        <v>20133</v>
      </c>
      <c r="G106" s="66">
        <v>44336</v>
      </c>
      <c r="H106" s="5">
        <v>1493</v>
      </c>
      <c r="I106" s="33">
        <f t="shared" si="14"/>
        <v>95.055592766242469</v>
      </c>
      <c r="J106" s="34">
        <f t="shared" si="15"/>
        <v>3649.4433405205823</v>
      </c>
      <c r="O106" s="70">
        <f t="shared" si="21"/>
        <v>1</v>
      </c>
      <c r="P106" s="70">
        <f t="shared" si="16"/>
        <v>0</v>
      </c>
      <c r="Q106" s="70">
        <f t="shared" si="17"/>
        <v>0</v>
      </c>
      <c r="R106" s="70">
        <f t="shared" si="18"/>
        <v>0</v>
      </c>
      <c r="S106">
        <f t="shared" si="19"/>
        <v>1</v>
      </c>
      <c r="T106">
        <f t="shared" si="20"/>
        <v>1</v>
      </c>
      <c r="U106">
        <f t="shared" si="22"/>
        <v>1</v>
      </c>
    </row>
    <row r="107" spans="1:21">
      <c r="A107" s="7">
        <v>98</v>
      </c>
      <c r="B107" t="s">
        <v>13</v>
      </c>
      <c r="C107" s="25">
        <v>64000</v>
      </c>
      <c r="D107" s="25">
        <v>136000</v>
      </c>
      <c r="E107" s="6">
        <f t="shared" si="13"/>
        <v>1.125</v>
      </c>
      <c r="F107" s="7">
        <v>20147</v>
      </c>
      <c r="G107" s="66">
        <v>44336</v>
      </c>
      <c r="H107" s="5">
        <v>1220</v>
      </c>
      <c r="I107" s="33">
        <f t="shared" si="14"/>
        <v>52.459016393442624</v>
      </c>
      <c r="J107" s="34">
        <f t="shared" si="15"/>
        <v>2592.5</v>
      </c>
      <c r="O107" s="70">
        <f t="shared" si="21"/>
        <v>0</v>
      </c>
      <c r="P107" s="70">
        <f t="shared" si="16"/>
        <v>0</v>
      </c>
      <c r="Q107" s="70">
        <f t="shared" si="17"/>
        <v>0</v>
      </c>
      <c r="R107" s="70">
        <f t="shared" si="18"/>
        <v>0</v>
      </c>
      <c r="S107">
        <f t="shared" si="19"/>
        <v>1</v>
      </c>
      <c r="T107">
        <f t="shared" si="20"/>
        <v>0</v>
      </c>
      <c r="U107">
        <f t="shared" si="22"/>
        <v>0</v>
      </c>
    </row>
    <row r="108" spans="1:21">
      <c r="A108" s="7">
        <v>99</v>
      </c>
      <c r="B108" t="s">
        <v>14</v>
      </c>
      <c r="C108" s="25">
        <v>63056</v>
      </c>
      <c r="D108" s="25">
        <v>114600</v>
      </c>
      <c r="E108" s="6">
        <f t="shared" si="13"/>
        <v>0.81743212382644004</v>
      </c>
      <c r="F108" s="7">
        <v>20155</v>
      </c>
      <c r="G108" s="66">
        <v>44336</v>
      </c>
      <c r="H108" s="5">
        <v>1220</v>
      </c>
      <c r="I108" s="33">
        <f t="shared" si="14"/>
        <v>51.685245901639341</v>
      </c>
      <c r="J108" s="34">
        <f t="shared" si="15"/>
        <v>2217.267191068257</v>
      </c>
      <c r="O108" s="70">
        <f t="shared" si="21"/>
        <v>0</v>
      </c>
      <c r="P108" s="70">
        <f t="shared" si="16"/>
        <v>0</v>
      </c>
      <c r="Q108" s="70">
        <f t="shared" si="17"/>
        <v>0</v>
      </c>
      <c r="R108" s="70">
        <f t="shared" si="18"/>
        <v>1</v>
      </c>
      <c r="S108">
        <f t="shared" si="19"/>
        <v>1</v>
      </c>
      <c r="T108">
        <f t="shared" si="20"/>
        <v>0</v>
      </c>
      <c r="U108">
        <f t="shared" si="22"/>
        <v>0</v>
      </c>
    </row>
    <row r="109" spans="1:21">
      <c r="A109" s="7">
        <v>100</v>
      </c>
      <c r="B109" t="s">
        <v>60</v>
      </c>
      <c r="C109" s="25">
        <v>70913</v>
      </c>
      <c r="D109" s="25">
        <v>113400</v>
      </c>
      <c r="E109" s="6">
        <f t="shared" si="13"/>
        <v>0.59914261136886049</v>
      </c>
      <c r="F109" s="7">
        <v>20161</v>
      </c>
      <c r="G109" s="66">
        <v>44336</v>
      </c>
      <c r="H109" s="5">
        <v>1125</v>
      </c>
      <c r="I109" s="33">
        <f t="shared" si="14"/>
        <v>63.033777777777779</v>
      </c>
      <c r="J109" s="34">
        <f t="shared" si="15"/>
        <v>1799.035437789968</v>
      </c>
      <c r="O109" s="70">
        <f t="shared" si="21"/>
        <v>0</v>
      </c>
      <c r="P109" s="70">
        <f t="shared" si="16"/>
        <v>0</v>
      </c>
      <c r="Q109" s="70">
        <f t="shared" si="17"/>
        <v>0</v>
      </c>
      <c r="R109" s="70">
        <f t="shared" si="18"/>
        <v>1</v>
      </c>
      <c r="S109">
        <f t="shared" si="19"/>
        <v>1</v>
      </c>
      <c r="T109">
        <f t="shared" si="20"/>
        <v>0</v>
      </c>
      <c r="U109">
        <f t="shared" si="22"/>
        <v>0</v>
      </c>
    </row>
    <row r="110" spans="1:21">
      <c r="A110" s="7">
        <v>101</v>
      </c>
      <c r="B110" t="s">
        <v>60</v>
      </c>
      <c r="C110" s="25">
        <v>81206</v>
      </c>
      <c r="D110" s="25">
        <v>128999</v>
      </c>
      <c r="E110" s="6">
        <f t="shared" si="13"/>
        <v>0.58854025564613455</v>
      </c>
      <c r="F110" s="7">
        <v>20161</v>
      </c>
      <c r="G110" s="66">
        <v>44336</v>
      </c>
      <c r="H110" s="5">
        <v>1125</v>
      </c>
      <c r="I110" s="33">
        <f t="shared" si="14"/>
        <v>72.183111111111117</v>
      </c>
      <c r="J110" s="34">
        <f t="shared" si="15"/>
        <v>1787.1077876019012</v>
      </c>
      <c r="O110" s="70">
        <f t="shared" si="21"/>
        <v>0</v>
      </c>
      <c r="P110" s="70">
        <f t="shared" si="16"/>
        <v>0</v>
      </c>
      <c r="Q110" s="70">
        <f t="shared" si="17"/>
        <v>0</v>
      </c>
      <c r="R110" s="70">
        <f t="shared" si="18"/>
        <v>0</v>
      </c>
      <c r="S110">
        <f t="shared" si="19"/>
        <v>1</v>
      </c>
      <c r="T110">
        <f t="shared" si="20"/>
        <v>0</v>
      </c>
      <c r="U110">
        <f t="shared" si="22"/>
        <v>0</v>
      </c>
    </row>
    <row r="111" spans="1:21">
      <c r="A111" s="7">
        <v>102</v>
      </c>
      <c r="B111" t="s">
        <v>55</v>
      </c>
      <c r="C111" s="25">
        <v>78919</v>
      </c>
      <c r="D111" s="25">
        <v>143500</v>
      </c>
      <c r="E111" s="6">
        <f t="shared" si="13"/>
        <v>0.81832004967118188</v>
      </c>
      <c r="F111" s="7">
        <v>20161</v>
      </c>
      <c r="G111" s="66">
        <v>44336</v>
      </c>
      <c r="H111" s="5">
        <v>1125</v>
      </c>
      <c r="I111" s="33">
        <f t="shared" si="14"/>
        <v>70.150222222222226</v>
      </c>
      <c r="J111" s="34">
        <f t="shared" si="15"/>
        <v>2045.6100558800795</v>
      </c>
      <c r="O111" s="70">
        <f t="shared" si="21"/>
        <v>0</v>
      </c>
      <c r="P111" s="70">
        <f t="shared" si="16"/>
        <v>0</v>
      </c>
      <c r="Q111" s="70">
        <f t="shared" si="17"/>
        <v>0</v>
      </c>
      <c r="R111" s="70">
        <f t="shared" si="18"/>
        <v>0</v>
      </c>
      <c r="S111">
        <f t="shared" si="19"/>
        <v>1</v>
      </c>
      <c r="T111">
        <f t="shared" si="20"/>
        <v>0</v>
      </c>
      <c r="U111">
        <f t="shared" si="22"/>
        <v>0</v>
      </c>
    </row>
    <row r="112" spans="1:21">
      <c r="A112" s="7">
        <v>103</v>
      </c>
      <c r="B112" t="s">
        <v>55</v>
      </c>
      <c r="C112" s="25">
        <v>61763</v>
      </c>
      <c r="D112" s="25">
        <v>121999</v>
      </c>
      <c r="E112" s="6">
        <f t="shared" si="13"/>
        <v>0.97527646001651469</v>
      </c>
      <c r="F112" s="7">
        <v>20161</v>
      </c>
      <c r="G112" s="66">
        <v>44336</v>
      </c>
      <c r="H112" s="5">
        <v>1125</v>
      </c>
      <c r="I112" s="33">
        <f t="shared" si="14"/>
        <v>54.900444444444446</v>
      </c>
      <c r="J112" s="34">
        <f t="shared" si="15"/>
        <v>2222.1860175185789</v>
      </c>
      <c r="O112" s="70">
        <f t="shared" si="21"/>
        <v>0</v>
      </c>
      <c r="P112" s="70">
        <f t="shared" si="16"/>
        <v>0</v>
      </c>
      <c r="Q112" s="70">
        <f t="shared" si="17"/>
        <v>0</v>
      </c>
      <c r="R112" s="70">
        <f t="shared" si="18"/>
        <v>0</v>
      </c>
      <c r="S112">
        <f t="shared" si="19"/>
        <v>1</v>
      </c>
      <c r="T112">
        <f t="shared" si="20"/>
        <v>0</v>
      </c>
      <c r="U112">
        <f t="shared" si="22"/>
        <v>0</v>
      </c>
    </row>
    <row r="113" spans="1:21">
      <c r="A113" s="7">
        <v>104</v>
      </c>
      <c r="B113" t="s">
        <v>37</v>
      </c>
      <c r="C113" s="25">
        <v>100100</v>
      </c>
      <c r="D113" s="25">
        <v>190099</v>
      </c>
      <c r="E113" s="6">
        <f t="shared" si="13"/>
        <v>0.89909090909090905</v>
      </c>
      <c r="F113" s="7">
        <v>20138</v>
      </c>
      <c r="G113" s="66">
        <v>44336</v>
      </c>
      <c r="H113" s="30">
        <v>1230.7916666666667</v>
      </c>
      <c r="I113" s="33">
        <f t="shared" si="14"/>
        <v>81.329767426114628</v>
      </c>
      <c r="J113" s="34">
        <f t="shared" si="15"/>
        <v>2337.3852651515153</v>
      </c>
      <c r="O113" s="70">
        <f t="shared" si="21"/>
        <v>1</v>
      </c>
      <c r="P113" s="70">
        <f t="shared" si="16"/>
        <v>0</v>
      </c>
      <c r="Q113" s="70">
        <f t="shared" si="17"/>
        <v>0</v>
      </c>
      <c r="R113" s="70">
        <f t="shared" si="18"/>
        <v>0</v>
      </c>
      <c r="S113">
        <f t="shared" si="19"/>
        <v>1</v>
      </c>
      <c r="T113">
        <f t="shared" si="20"/>
        <v>1</v>
      </c>
      <c r="U113">
        <f t="shared" si="22"/>
        <v>0</v>
      </c>
    </row>
    <row r="114" spans="1:21">
      <c r="A114" s="7">
        <v>105</v>
      </c>
      <c r="B114" t="s">
        <v>56</v>
      </c>
      <c r="C114" s="25">
        <v>99506</v>
      </c>
      <c r="D114" s="25">
        <v>155100</v>
      </c>
      <c r="E114" s="6">
        <f t="shared" si="13"/>
        <v>0.55869997789078041</v>
      </c>
      <c r="F114" s="7">
        <v>20161</v>
      </c>
      <c r="G114" s="66">
        <v>44336</v>
      </c>
      <c r="H114" s="5">
        <v>1125</v>
      </c>
      <c r="I114" s="33">
        <f t="shared" si="14"/>
        <v>88.449777777777783</v>
      </c>
      <c r="J114" s="34">
        <f t="shared" si="15"/>
        <v>1753.5374751271279</v>
      </c>
      <c r="O114" s="70">
        <f t="shared" si="21"/>
        <v>0</v>
      </c>
      <c r="P114" s="70">
        <f t="shared" si="16"/>
        <v>0</v>
      </c>
      <c r="Q114" s="70">
        <f t="shared" si="17"/>
        <v>0</v>
      </c>
      <c r="R114" s="70">
        <f t="shared" si="18"/>
        <v>0</v>
      </c>
      <c r="S114">
        <f t="shared" si="19"/>
        <v>1</v>
      </c>
      <c r="T114">
        <f t="shared" si="20"/>
        <v>1</v>
      </c>
      <c r="U114">
        <f t="shared" si="22"/>
        <v>0</v>
      </c>
    </row>
    <row r="115" spans="1:21">
      <c r="A115" s="7">
        <v>106</v>
      </c>
      <c r="B115" t="s">
        <v>56</v>
      </c>
      <c r="C115" s="25">
        <v>99506</v>
      </c>
      <c r="D115" s="25">
        <v>161110</v>
      </c>
      <c r="E115" s="6">
        <f t="shared" si="13"/>
        <v>0.61909834582839229</v>
      </c>
      <c r="F115" s="7">
        <v>20161</v>
      </c>
      <c r="G115" s="66">
        <v>44336</v>
      </c>
      <c r="H115" s="5">
        <v>1125</v>
      </c>
      <c r="I115" s="33">
        <f t="shared" si="14"/>
        <v>88.449777777777783</v>
      </c>
      <c r="J115" s="34">
        <f t="shared" si="15"/>
        <v>1821.4856390569412</v>
      </c>
      <c r="O115" s="70">
        <f t="shared" si="21"/>
        <v>0</v>
      </c>
      <c r="P115" s="70">
        <f t="shared" si="16"/>
        <v>0</v>
      </c>
      <c r="Q115" s="70">
        <f t="shared" si="17"/>
        <v>0</v>
      </c>
      <c r="R115" s="70">
        <f t="shared" si="18"/>
        <v>0</v>
      </c>
      <c r="S115">
        <f t="shared" si="19"/>
        <v>1</v>
      </c>
      <c r="T115">
        <f t="shared" si="20"/>
        <v>1</v>
      </c>
      <c r="U115">
        <f t="shared" si="22"/>
        <v>0</v>
      </c>
    </row>
    <row r="116" spans="1:21">
      <c r="A116" s="7">
        <v>107</v>
      </c>
      <c r="B116" t="s">
        <v>40</v>
      </c>
      <c r="C116" s="25">
        <v>79380</v>
      </c>
      <c r="D116" s="25">
        <v>142200</v>
      </c>
      <c r="E116" s="6">
        <f t="shared" si="13"/>
        <v>0.79138321995464855</v>
      </c>
      <c r="F116" s="7">
        <v>20157</v>
      </c>
      <c r="G116" s="66">
        <v>44336</v>
      </c>
      <c r="H116" s="5">
        <v>1074</v>
      </c>
      <c r="I116" s="33">
        <f t="shared" si="14"/>
        <v>73.910614525139664</v>
      </c>
      <c r="J116" s="34">
        <f t="shared" si="15"/>
        <v>1923.9455782312925</v>
      </c>
      <c r="O116" s="70">
        <f t="shared" si="21"/>
        <v>0</v>
      </c>
      <c r="P116" s="70">
        <f t="shared" si="16"/>
        <v>0</v>
      </c>
      <c r="Q116" s="70">
        <f t="shared" si="17"/>
        <v>0</v>
      </c>
      <c r="R116" s="70">
        <f t="shared" si="18"/>
        <v>0</v>
      </c>
      <c r="S116">
        <f t="shared" si="19"/>
        <v>1</v>
      </c>
      <c r="T116">
        <f t="shared" si="20"/>
        <v>0</v>
      </c>
      <c r="U116">
        <f t="shared" si="22"/>
        <v>0</v>
      </c>
    </row>
    <row r="117" spans="1:21">
      <c r="A117" s="7">
        <v>108</v>
      </c>
      <c r="B117" t="s">
        <v>48</v>
      </c>
      <c r="C117" s="25">
        <v>64260</v>
      </c>
      <c r="D117" s="25">
        <v>115100</v>
      </c>
      <c r="E117" s="6">
        <f t="shared" si="13"/>
        <v>0.79116090880796763</v>
      </c>
      <c r="F117" s="7">
        <v>20157</v>
      </c>
      <c r="G117" s="66">
        <v>44336</v>
      </c>
      <c r="H117" s="5">
        <v>1074</v>
      </c>
      <c r="I117" s="33">
        <f t="shared" si="14"/>
        <v>59.832402234636874</v>
      </c>
      <c r="J117" s="34">
        <f t="shared" si="15"/>
        <v>1923.7068160597571</v>
      </c>
      <c r="O117" s="70">
        <f t="shared" si="21"/>
        <v>0</v>
      </c>
      <c r="P117" s="70">
        <f t="shared" si="16"/>
        <v>0</v>
      </c>
      <c r="Q117" s="70">
        <f t="shared" si="17"/>
        <v>0</v>
      </c>
      <c r="R117" s="70">
        <f t="shared" si="18"/>
        <v>1</v>
      </c>
      <c r="S117">
        <f t="shared" si="19"/>
        <v>1</v>
      </c>
      <c r="T117">
        <f t="shared" si="20"/>
        <v>0</v>
      </c>
      <c r="U117">
        <f t="shared" si="22"/>
        <v>0</v>
      </c>
    </row>
    <row r="118" spans="1:21">
      <c r="A118" s="7">
        <v>109</v>
      </c>
      <c r="B118" t="s">
        <v>48</v>
      </c>
      <c r="C118" s="25">
        <v>78435</v>
      </c>
      <c r="D118" s="25">
        <v>145010</v>
      </c>
      <c r="E118" s="6">
        <f t="shared" si="13"/>
        <v>0.84879199337030664</v>
      </c>
      <c r="F118" s="7">
        <v>20157</v>
      </c>
      <c r="G118" s="66">
        <v>44336</v>
      </c>
      <c r="H118" s="5">
        <v>1074</v>
      </c>
      <c r="I118" s="33">
        <f t="shared" si="14"/>
        <v>73.030726256983243</v>
      </c>
      <c r="J118" s="34">
        <f t="shared" si="15"/>
        <v>1985.6026008797091</v>
      </c>
      <c r="O118" s="70">
        <f t="shared" si="21"/>
        <v>0</v>
      </c>
      <c r="P118" s="70">
        <f t="shared" si="16"/>
        <v>0</v>
      </c>
      <c r="Q118" s="70">
        <f t="shared" si="17"/>
        <v>0</v>
      </c>
      <c r="R118" s="70">
        <f t="shared" si="18"/>
        <v>0</v>
      </c>
      <c r="S118">
        <f t="shared" si="19"/>
        <v>1</v>
      </c>
      <c r="T118">
        <f t="shared" si="20"/>
        <v>0</v>
      </c>
      <c r="U118">
        <f t="shared" si="22"/>
        <v>0</v>
      </c>
    </row>
    <row r="119" spans="1:21">
      <c r="A119" s="7">
        <v>110</v>
      </c>
      <c r="B119" t="s">
        <v>23</v>
      </c>
      <c r="C119" s="25">
        <v>104500</v>
      </c>
      <c r="D119" s="25">
        <v>193380</v>
      </c>
      <c r="E119" s="6">
        <f t="shared" si="13"/>
        <v>0.85052631578947369</v>
      </c>
      <c r="F119" s="7">
        <v>20151</v>
      </c>
      <c r="G119" s="66">
        <v>44336</v>
      </c>
      <c r="H119" s="5">
        <v>1312</v>
      </c>
      <c r="I119" s="33">
        <f t="shared" si="14"/>
        <v>79.649390243902445</v>
      </c>
      <c r="J119" s="34">
        <f t="shared" si="15"/>
        <v>2427.8905263157894</v>
      </c>
      <c r="O119" s="70">
        <f t="shared" si="21"/>
        <v>1</v>
      </c>
      <c r="P119" s="70">
        <f t="shared" si="16"/>
        <v>0</v>
      </c>
      <c r="Q119" s="70">
        <f t="shared" si="17"/>
        <v>0</v>
      </c>
      <c r="R119" s="70">
        <f t="shared" si="18"/>
        <v>0</v>
      </c>
      <c r="S119">
        <f t="shared" si="19"/>
        <v>1</v>
      </c>
      <c r="T119">
        <f t="shared" si="20"/>
        <v>1</v>
      </c>
      <c r="U119">
        <f t="shared" si="22"/>
        <v>0</v>
      </c>
    </row>
    <row r="120" spans="1:21">
      <c r="A120" s="7">
        <v>111</v>
      </c>
      <c r="B120" t="s">
        <v>61</v>
      </c>
      <c r="C120" s="25">
        <v>100100</v>
      </c>
      <c r="D120" s="25">
        <v>168000</v>
      </c>
      <c r="E120" s="6">
        <f t="shared" si="13"/>
        <v>0.67832167832167833</v>
      </c>
      <c r="F120" s="7">
        <v>20151</v>
      </c>
      <c r="G120" s="66">
        <v>44336</v>
      </c>
      <c r="H120" s="5">
        <v>1312</v>
      </c>
      <c r="I120" s="33">
        <f t="shared" si="14"/>
        <v>76.295731707317074</v>
      </c>
      <c r="J120" s="34">
        <f t="shared" si="15"/>
        <v>2201.958041958042</v>
      </c>
      <c r="O120" s="70">
        <f t="shared" si="21"/>
        <v>1</v>
      </c>
      <c r="P120" s="70">
        <f t="shared" si="16"/>
        <v>0</v>
      </c>
      <c r="Q120" s="70">
        <f t="shared" si="17"/>
        <v>0</v>
      </c>
      <c r="R120" s="70">
        <f t="shared" si="18"/>
        <v>0</v>
      </c>
      <c r="S120">
        <f t="shared" si="19"/>
        <v>1</v>
      </c>
      <c r="T120">
        <f t="shared" si="20"/>
        <v>1</v>
      </c>
      <c r="U120">
        <f t="shared" si="22"/>
        <v>0</v>
      </c>
    </row>
    <row r="121" spans="1:21">
      <c r="A121" s="7">
        <v>112</v>
      </c>
      <c r="B121" t="s">
        <v>24</v>
      </c>
      <c r="C121" s="25">
        <v>105053</v>
      </c>
      <c r="D121" s="25">
        <v>146000</v>
      </c>
      <c r="E121" s="6">
        <f t="shared" si="13"/>
        <v>0.38977468515891978</v>
      </c>
      <c r="F121" s="7">
        <v>20142</v>
      </c>
      <c r="G121" s="66">
        <v>44336</v>
      </c>
      <c r="H121" s="5">
        <v>971</v>
      </c>
      <c r="I121" s="33">
        <f t="shared" si="14"/>
        <v>108.19052523171987</v>
      </c>
      <c r="J121" s="34">
        <f t="shared" si="15"/>
        <v>1349.4712192893112</v>
      </c>
      <c r="O121" s="70">
        <f t="shared" si="21"/>
        <v>1</v>
      </c>
      <c r="P121" s="70">
        <f t="shared" si="16"/>
        <v>0</v>
      </c>
      <c r="Q121" s="70">
        <f t="shared" si="17"/>
        <v>0</v>
      </c>
      <c r="R121" s="70">
        <f t="shared" si="18"/>
        <v>0</v>
      </c>
      <c r="S121">
        <f t="shared" si="19"/>
        <v>1</v>
      </c>
      <c r="T121">
        <f t="shared" si="20"/>
        <v>0</v>
      </c>
      <c r="U121">
        <f t="shared" si="22"/>
        <v>0</v>
      </c>
    </row>
    <row r="122" spans="1:21">
      <c r="A122" s="7">
        <v>113</v>
      </c>
      <c r="B122" t="s">
        <v>24</v>
      </c>
      <c r="C122" s="25">
        <v>120678</v>
      </c>
      <c r="D122" s="25">
        <v>156000</v>
      </c>
      <c r="E122" s="6">
        <f t="shared" si="13"/>
        <v>0.29269626609655447</v>
      </c>
      <c r="F122" s="7">
        <v>20142</v>
      </c>
      <c r="G122" s="66">
        <v>44336</v>
      </c>
      <c r="H122" s="5">
        <v>971</v>
      </c>
      <c r="I122" s="33">
        <f t="shared" si="14"/>
        <v>124.2821833161689</v>
      </c>
      <c r="J122" s="34">
        <f t="shared" si="15"/>
        <v>1255.2080743797544</v>
      </c>
      <c r="O122" s="70">
        <f t="shared" si="21"/>
        <v>1</v>
      </c>
      <c r="P122" s="70">
        <f t="shared" si="16"/>
        <v>0</v>
      </c>
      <c r="Q122" s="70">
        <f t="shared" si="17"/>
        <v>0</v>
      </c>
      <c r="R122" s="70">
        <f t="shared" si="18"/>
        <v>0</v>
      </c>
      <c r="S122">
        <f t="shared" si="19"/>
        <v>1</v>
      </c>
      <c r="T122">
        <f t="shared" si="20"/>
        <v>1</v>
      </c>
      <c r="U122">
        <f t="shared" si="22"/>
        <v>0</v>
      </c>
    </row>
    <row r="123" spans="1:21">
      <c r="A123" s="7">
        <v>114</v>
      </c>
      <c r="B123" t="s">
        <v>51</v>
      </c>
      <c r="C123" s="25">
        <v>79931</v>
      </c>
      <c r="D123" s="25">
        <v>181740</v>
      </c>
      <c r="E123" s="6">
        <f t="shared" si="13"/>
        <v>1.27371107580288</v>
      </c>
      <c r="F123" s="7">
        <v>20147</v>
      </c>
      <c r="G123" s="66">
        <v>44336</v>
      </c>
      <c r="H123" s="5">
        <v>1220</v>
      </c>
      <c r="I123" s="33">
        <f t="shared" si="14"/>
        <v>65.517213114754099</v>
      </c>
      <c r="J123" s="34">
        <f t="shared" si="15"/>
        <v>2773.9275124795136</v>
      </c>
      <c r="O123" s="70">
        <f t="shared" si="21"/>
        <v>0</v>
      </c>
      <c r="P123" s="70">
        <f t="shared" si="16"/>
        <v>0</v>
      </c>
      <c r="Q123" s="70">
        <f t="shared" si="17"/>
        <v>0</v>
      </c>
      <c r="R123" s="70">
        <f t="shared" si="18"/>
        <v>0</v>
      </c>
      <c r="S123">
        <f t="shared" si="19"/>
        <v>1</v>
      </c>
      <c r="T123">
        <f t="shared" si="20"/>
        <v>1</v>
      </c>
      <c r="U123">
        <f t="shared" si="22"/>
        <v>0</v>
      </c>
    </row>
    <row r="124" spans="1:21">
      <c r="A124" s="7">
        <v>115</v>
      </c>
      <c r="B124" t="s">
        <v>62</v>
      </c>
      <c r="C124" s="25">
        <v>152076</v>
      </c>
      <c r="D124" s="25">
        <v>205750</v>
      </c>
      <c r="E124" s="6">
        <f t="shared" si="13"/>
        <v>0.35294195007759277</v>
      </c>
      <c r="F124" s="7">
        <v>20143</v>
      </c>
      <c r="G124" s="66">
        <v>44336</v>
      </c>
      <c r="H124" s="5">
        <v>1815</v>
      </c>
      <c r="I124" s="33">
        <f t="shared" si="14"/>
        <v>83.788429752066122</v>
      </c>
      <c r="J124" s="34">
        <f t="shared" si="15"/>
        <v>2455.5896393908306</v>
      </c>
      <c r="O124" s="70">
        <f t="shared" si="21"/>
        <v>1</v>
      </c>
      <c r="P124" s="70">
        <f t="shared" si="16"/>
        <v>1</v>
      </c>
      <c r="Q124" s="70">
        <f t="shared" si="17"/>
        <v>0</v>
      </c>
      <c r="R124" s="70">
        <f t="shared" si="18"/>
        <v>0</v>
      </c>
      <c r="S124">
        <f t="shared" si="19"/>
        <v>1</v>
      </c>
      <c r="T124">
        <f t="shared" si="20"/>
        <v>1</v>
      </c>
      <c r="U124">
        <f t="shared" si="22"/>
        <v>1</v>
      </c>
    </row>
    <row r="125" spans="1:21">
      <c r="A125" s="7">
        <v>116</v>
      </c>
      <c r="B125" t="s">
        <v>10</v>
      </c>
      <c r="C125" s="5">
        <v>127020</v>
      </c>
      <c r="D125" s="5">
        <v>256900</v>
      </c>
      <c r="E125" s="6">
        <f t="shared" si="13"/>
        <v>1.0225161391906787</v>
      </c>
      <c r="F125" s="7">
        <v>20155</v>
      </c>
      <c r="G125" s="66">
        <v>44364</v>
      </c>
      <c r="H125" s="5">
        <v>1220</v>
      </c>
      <c r="I125" s="33">
        <f t="shared" si="14"/>
        <v>104.11475409836065</v>
      </c>
      <c r="J125" s="34">
        <f t="shared" si="15"/>
        <v>2467.4696898126281</v>
      </c>
      <c r="O125" s="70">
        <f t="shared" si="21"/>
        <v>1</v>
      </c>
      <c r="P125" s="70">
        <f t="shared" si="16"/>
        <v>0</v>
      </c>
      <c r="Q125" s="70">
        <f t="shared" si="17"/>
        <v>0</v>
      </c>
      <c r="R125" s="70">
        <f t="shared" si="18"/>
        <v>0</v>
      </c>
      <c r="S125">
        <f t="shared" si="19"/>
        <v>1</v>
      </c>
      <c r="T125">
        <f t="shared" si="20"/>
        <v>1</v>
      </c>
      <c r="U125">
        <f t="shared" si="22"/>
        <v>1</v>
      </c>
    </row>
    <row r="126" spans="1:21">
      <c r="A126" s="7">
        <v>117</v>
      </c>
      <c r="B126" t="s">
        <v>63</v>
      </c>
      <c r="C126" s="5">
        <v>69600</v>
      </c>
      <c r="D126" s="5">
        <v>107000</v>
      </c>
      <c r="E126" s="6">
        <f t="shared" si="13"/>
        <v>0.53735632183908044</v>
      </c>
      <c r="F126" s="7">
        <v>20155</v>
      </c>
      <c r="G126" s="66">
        <v>44364</v>
      </c>
      <c r="H126" s="5">
        <v>1220</v>
      </c>
      <c r="I126" s="33">
        <f t="shared" si="14"/>
        <v>57.049180327868854</v>
      </c>
      <c r="J126" s="34">
        <f t="shared" si="15"/>
        <v>1875.5747126436781</v>
      </c>
      <c r="O126" s="70">
        <f t="shared" si="21"/>
        <v>0</v>
      </c>
      <c r="P126" s="70">
        <f t="shared" si="16"/>
        <v>0</v>
      </c>
      <c r="Q126" s="70">
        <f t="shared" si="17"/>
        <v>0</v>
      </c>
      <c r="R126" s="70">
        <f t="shared" si="18"/>
        <v>1</v>
      </c>
      <c r="S126">
        <f t="shared" si="19"/>
        <v>1</v>
      </c>
      <c r="T126">
        <f t="shared" si="20"/>
        <v>0</v>
      </c>
      <c r="U126">
        <f t="shared" si="22"/>
        <v>0</v>
      </c>
    </row>
    <row r="127" spans="1:21">
      <c r="A127" s="7">
        <v>118</v>
      </c>
      <c r="B127" t="s">
        <v>54</v>
      </c>
      <c r="C127" s="5">
        <v>96750</v>
      </c>
      <c r="D127" s="5">
        <v>161200</v>
      </c>
      <c r="E127" s="6">
        <f t="shared" si="13"/>
        <v>0.66614987080103361</v>
      </c>
      <c r="F127" s="7">
        <v>20161</v>
      </c>
      <c r="G127" s="66">
        <v>44364</v>
      </c>
      <c r="H127" s="5">
        <v>1125</v>
      </c>
      <c r="I127" s="33">
        <f t="shared" si="14"/>
        <v>86</v>
      </c>
      <c r="J127" s="34">
        <f t="shared" si="15"/>
        <v>1874.4186046511627</v>
      </c>
      <c r="O127" s="70">
        <f t="shared" si="21"/>
        <v>0</v>
      </c>
      <c r="P127" s="70">
        <f t="shared" si="16"/>
        <v>0</v>
      </c>
      <c r="Q127" s="70">
        <f t="shared" si="17"/>
        <v>0</v>
      </c>
      <c r="R127" s="70">
        <f t="shared" si="18"/>
        <v>0</v>
      </c>
      <c r="S127">
        <f t="shared" si="19"/>
        <v>1</v>
      </c>
      <c r="T127">
        <f t="shared" si="20"/>
        <v>1</v>
      </c>
      <c r="U127">
        <f t="shared" si="22"/>
        <v>0</v>
      </c>
    </row>
    <row r="128" spans="1:21">
      <c r="A128" s="7">
        <v>119</v>
      </c>
      <c r="B128" t="s">
        <v>60</v>
      </c>
      <c r="C128" s="5">
        <v>86625</v>
      </c>
      <c r="D128" s="5">
        <v>131999</v>
      </c>
      <c r="E128" s="6">
        <f t="shared" si="13"/>
        <v>0.52379797979797982</v>
      </c>
      <c r="F128" s="7">
        <v>20161</v>
      </c>
      <c r="G128" s="66">
        <v>44364</v>
      </c>
      <c r="H128" s="5">
        <v>1125</v>
      </c>
      <c r="I128" s="33">
        <f t="shared" si="14"/>
        <v>77</v>
      </c>
      <c r="J128" s="34">
        <f t="shared" si="15"/>
        <v>1714.2727272727273</v>
      </c>
      <c r="O128" s="70">
        <f t="shared" si="21"/>
        <v>0</v>
      </c>
      <c r="P128" s="70">
        <f t="shared" si="16"/>
        <v>0</v>
      </c>
      <c r="Q128" s="70">
        <f t="shared" si="17"/>
        <v>0</v>
      </c>
      <c r="R128" s="70">
        <f t="shared" si="18"/>
        <v>0</v>
      </c>
      <c r="S128">
        <f t="shared" si="19"/>
        <v>1</v>
      </c>
      <c r="T128">
        <f t="shared" si="20"/>
        <v>0</v>
      </c>
      <c r="U128">
        <f t="shared" si="22"/>
        <v>0</v>
      </c>
    </row>
    <row r="129" spans="1:21">
      <c r="A129" s="7">
        <v>120</v>
      </c>
      <c r="B129" t="s">
        <v>21</v>
      </c>
      <c r="C129" s="5">
        <v>62790</v>
      </c>
      <c r="D129" s="5">
        <v>82300</v>
      </c>
      <c r="E129" s="6">
        <f t="shared" si="13"/>
        <v>0.3107182672400064</v>
      </c>
      <c r="F129" s="7">
        <v>20157</v>
      </c>
      <c r="G129" s="66">
        <v>44364</v>
      </c>
      <c r="H129" s="5">
        <v>1074</v>
      </c>
      <c r="I129" s="33">
        <f t="shared" si="14"/>
        <v>58.463687150837991</v>
      </c>
      <c r="J129" s="34">
        <f t="shared" si="15"/>
        <v>1407.7114190157668</v>
      </c>
      <c r="O129" s="70">
        <f t="shared" si="21"/>
        <v>0</v>
      </c>
      <c r="P129" s="70">
        <f t="shared" si="16"/>
        <v>0</v>
      </c>
      <c r="Q129" s="70">
        <f t="shared" si="17"/>
        <v>0</v>
      </c>
      <c r="R129" s="70">
        <f t="shared" si="18"/>
        <v>1</v>
      </c>
      <c r="S129">
        <f t="shared" si="19"/>
        <v>0</v>
      </c>
      <c r="T129">
        <f t="shared" si="20"/>
        <v>0</v>
      </c>
      <c r="U129">
        <f t="shared" si="22"/>
        <v>0</v>
      </c>
    </row>
    <row r="130" spans="1:21">
      <c r="A130" s="7">
        <v>121</v>
      </c>
      <c r="B130" t="s">
        <v>64</v>
      </c>
      <c r="C130" s="5">
        <v>87120</v>
      </c>
      <c r="D130" s="5">
        <v>141650</v>
      </c>
      <c r="E130" s="6">
        <f t="shared" si="13"/>
        <v>0.62591827364554642</v>
      </c>
      <c r="F130" s="7">
        <v>20142</v>
      </c>
      <c r="G130" s="66">
        <v>44364</v>
      </c>
      <c r="H130" s="5">
        <v>971</v>
      </c>
      <c r="I130" s="33">
        <f t="shared" si="14"/>
        <v>89.721936148300728</v>
      </c>
      <c r="J130" s="34">
        <f t="shared" si="15"/>
        <v>1578.7666437098253</v>
      </c>
      <c r="O130" s="70">
        <f t="shared" si="21"/>
        <v>0</v>
      </c>
      <c r="P130" s="70">
        <f t="shared" si="16"/>
        <v>0</v>
      </c>
      <c r="Q130" s="70">
        <f t="shared" si="17"/>
        <v>0</v>
      </c>
      <c r="R130" s="70">
        <f t="shared" si="18"/>
        <v>0</v>
      </c>
      <c r="S130">
        <f t="shared" si="19"/>
        <v>1</v>
      </c>
      <c r="T130">
        <f t="shared" si="20"/>
        <v>0</v>
      </c>
      <c r="U130">
        <f t="shared" si="22"/>
        <v>0</v>
      </c>
    </row>
    <row r="131" spans="1:21">
      <c r="A131" s="7">
        <v>122</v>
      </c>
      <c r="B131" t="s">
        <v>56</v>
      </c>
      <c r="C131" s="5">
        <v>77625</v>
      </c>
      <c r="D131" s="5">
        <v>125100</v>
      </c>
      <c r="E131" s="6">
        <f t="shared" si="13"/>
        <v>0.61159420289855071</v>
      </c>
      <c r="F131" s="7">
        <v>20161</v>
      </c>
      <c r="G131" s="66">
        <v>44364</v>
      </c>
      <c r="H131" s="5">
        <v>1125</v>
      </c>
      <c r="I131" s="33">
        <f t="shared" si="14"/>
        <v>69</v>
      </c>
      <c r="J131" s="34">
        <f t="shared" si="15"/>
        <v>1813.0434782608695</v>
      </c>
      <c r="O131" s="70">
        <f t="shared" si="21"/>
        <v>0</v>
      </c>
      <c r="P131" s="70">
        <f t="shared" si="16"/>
        <v>0</v>
      </c>
      <c r="Q131" s="70">
        <f t="shared" si="17"/>
        <v>0</v>
      </c>
      <c r="R131" s="70">
        <f t="shared" si="18"/>
        <v>0</v>
      </c>
      <c r="S131">
        <f t="shared" si="19"/>
        <v>1</v>
      </c>
      <c r="T131">
        <f t="shared" si="20"/>
        <v>0</v>
      </c>
      <c r="U131">
        <f t="shared" si="22"/>
        <v>0</v>
      </c>
    </row>
    <row r="132" spans="1:21">
      <c r="A132" s="7">
        <v>123</v>
      </c>
      <c r="B132" t="s">
        <v>40</v>
      </c>
      <c r="C132" s="5">
        <v>93015</v>
      </c>
      <c r="D132" s="5">
        <v>150000</v>
      </c>
      <c r="E132" s="6">
        <f t="shared" si="13"/>
        <v>0.61264312207708438</v>
      </c>
      <c r="F132" s="7">
        <v>20157</v>
      </c>
      <c r="G132" s="66">
        <v>44364</v>
      </c>
      <c r="H132" s="5">
        <v>1074</v>
      </c>
      <c r="I132" s="33">
        <f t="shared" si="14"/>
        <v>86.606145251396654</v>
      </c>
      <c r="J132" s="34">
        <f t="shared" si="15"/>
        <v>1731.9787131107885</v>
      </c>
      <c r="O132" s="70">
        <f t="shared" si="21"/>
        <v>0</v>
      </c>
      <c r="P132" s="70">
        <f t="shared" si="16"/>
        <v>0</v>
      </c>
      <c r="Q132" s="70">
        <f t="shared" si="17"/>
        <v>0</v>
      </c>
      <c r="R132" s="70">
        <f t="shared" si="18"/>
        <v>0</v>
      </c>
      <c r="S132">
        <f t="shared" si="19"/>
        <v>1</v>
      </c>
      <c r="T132">
        <f t="shared" si="20"/>
        <v>0</v>
      </c>
      <c r="U132">
        <f t="shared" si="22"/>
        <v>0</v>
      </c>
    </row>
    <row r="133" spans="1:21">
      <c r="A133" s="7">
        <v>124</v>
      </c>
      <c r="B133" t="s">
        <v>65</v>
      </c>
      <c r="C133" s="5">
        <v>72833</v>
      </c>
      <c r="D133" s="5">
        <v>145600</v>
      </c>
      <c r="E133" s="6">
        <f t="shared" si="13"/>
        <v>0.99909381736300851</v>
      </c>
      <c r="F133" s="7">
        <v>20157</v>
      </c>
      <c r="G133" s="66">
        <v>44364</v>
      </c>
      <c r="H133" s="5">
        <v>1074</v>
      </c>
      <c r="I133" s="33">
        <f t="shared" si="14"/>
        <v>67.8147113594041</v>
      </c>
      <c r="J133" s="34">
        <f t="shared" si="15"/>
        <v>2147.0267598478708</v>
      </c>
      <c r="O133" s="70">
        <f t="shared" si="21"/>
        <v>0</v>
      </c>
      <c r="P133" s="70">
        <f t="shared" si="16"/>
        <v>0</v>
      </c>
      <c r="Q133" s="70">
        <f t="shared" si="17"/>
        <v>0</v>
      </c>
      <c r="R133" s="70">
        <f t="shared" si="18"/>
        <v>0</v>
      </c>
      <c r="S133">
        <f t="shared" si="19"/>
        <v>1</v>
      </c>
      <c r="T133">
        <f t="shared" si="20"/>
        <v>0</v>
      </c>
      <c r="U133">
        <f t="shared" si="22"/>
        <v>0</v>
      </c>
    </row>
    <row r="134" spans="1:21">
      <c r="A134" s="7">
        <v>125</v>
      </c>
      <c r="B134" t="s">
        <v>40</v>
      </c>
      <c r="C134" s="5">
        <v>72833</v>
      </c>
      <c r="D134" s="5">
        <v>135000</v>
      </c>
      <c r="E134" s="6">
        <f t="shared" si="13"/>
        <v>0.85355539384619605</v>
      </c>
      <c r="F134" s="7">
        <v>20157</v>
      </c>
      <c r="G134" s="66">
        <v>44364</v>
      </c>
      <c r="H134" s="5">
        <v>1074</v>
      </c>
      <c r="I134" s="33">
        <f t="shared" si="14"/>
        <v>67.8147113594041</v>
      </c>
      <c r="J134" s="34">
        <f t="shared" si="15"/>
        <v>1990.7184929908144</v>
      </c>
      <c r="O134" s="70">
        <f t="shared" si="21"/>
        <v>0</v>
      </c>
      <c r="P134" s="70">
        <f t="shared" si="16"/>
        <v>0</v>
      </c>
      <c r="Q134" s="70">
        <f t="shared" si="17"/>
        <v>0</v>
      </c>
      <c r="R134" s="70">
        <f t="shared" si="18"/>
        <v>0</v>
      </c>
      <c r="S134">
        <f t="shared" si="19"/>
        <v>1</v>
      </c>
      <c r="T134">
        <f t="shared" si="20"/>
        <v>0</v>
      </c>
      <c r="U134">
        <f t="shared" si="22"/>
        <v>0</v>
      </c>
    </row>
    <row r="135" spans="1:21">
      <c r="A135" s="7">
        <v>126</v>
      </c>
      <c r="B135" t="s">
        <v>42</v>
      </c>
      <c r="C135" s="5">
        <v>93500</v>
      </c>
      <c r="D135" s="5">
        <v>162999</v>
      </c>
      <c r="E135" s="6">
        <f t="shared" si="13"/>
        <v>0.74330481283422456</v>
      </c>
      <c r="F135" s="7">
        <v>20151</v>
      </c>
      <c r="G135" s="66">
        <v>44364</v>
      </c>
      <c r="H135" s="5">
        <v>1312</v>
      </c>
      <c r="I135" s="33">
        <f t="shared" si="14"/>
        <v>71.265243902439025</v>
      </c>
      <c r="J135" s="34">
        <f t="shared" si="15"/>
        <v>2287.2159144385028</v>
      </c>
      <c r="O135" s="70">
        <f t="shared" si="21"/>
        <v>0</v>
      </c>
      <c r="P135" s="70">
        <f t="shared" si="16"/>
        <v>0</v>
      </c>
      <c r="Q135" s="70">
        <f t="shared" si="17"/>
        <v>0</v>
      </c>
      <c r="R135" s="70">
        <f t="shared" si="18"/>
        <v>0</v>
      </c>
      <c r="S135">
        <f t="shared" si="19"/>
        <v>1</v>
      </c>
      <c r="T135">
        <f t="shared" si="20"/>
        <v>1</v>
      </c>
      <c r="U135">
        <f t="shared" si="22"/>
        <v>0</v>
      </c>
    </row>
    <row r="136" spans="1:21">
      <c r="A136" s="7">
        <v>127</v>
      </c>
      <c r="B136" t="s">
        <v>23</v>
      </c>
      <c r="C136" s="5">
        <v>74800</v>
      </c>
      <c r="D136" s="5">
        <v>143000</v>
      </c>
      <c r="E136" s="6">
        <f t="shared" si="13"/>
        <v>0.91176470588235292</v>
      </c>
      <c r="F136" s="7">
        <v>20151</v>
      </c>
      <c r="G136" s="66">
        <v>44364</v>
      </c>
      <c r="H136" s="5">
        <v>1312</v>
      </c>
      <c r="I136" s="33">
        <f t="shared" si="14"/>
        <v>57.012195121951223</v>
      </c>
      <c r="J136" s="34">
        <f t="shared" si="15"/>
        <v>2508.2352941176468</v>
      </c>
      <c r="O136" s="70">
        <f t="shared" si="21"/>
        <v>0</v>
      </c>
      <c r="P136" s="70">
        <f t="shared" si="16"/>
        <v>0</v>
      </c>
      <c r="Q136" s="70">
        <f t="shared" si="17"/>
        <v>0</v>
      </c>
      <c r="R136" s="70">
        <f t="shared" si="18"/>
        <v>0</v>
      </c>
      <c r="S136">
        <f t="shared" si="19"/>
        <v>1</v>
      </c>
      <c r="T136">
        <f t="shared" si="20"/>
        <v>0</v>
      </c>
      <c r="U136">
        <f t="shared" si="22"/>
        <v>0</v>
      </c>
    </row>
    <row r="137" spans="1:21">
      <c r="A137" s="7">
        <v>128</v>
      </c>
      <c r="B137" t="s">
        <v>23</v>
      </c>
      <c r="C137" s="5">
        <v>92400</v>
      </c>
      <c r="D137" s="5">
        <v>175398</v>
      </c>
      <c r="E137" s="6">
        <f t="shared" si="13"/>
        <v>0.89824675324675329</v>
      </c>
      <c r="F137" s="7">
        <v>20151</v>
      </c>
      <c r="G137" s="66">
        <v>44364</v>
      </c>
      <c r="H137" s="5">
        <v>1312</v>
      </c>
      <c r="I137" s="33">
        <f t="shared" si="14"/>
        <v>70.426829268292678</v>
      </c>
      <c r="J137" s="34">
        <f t="shared" si="15"/>
        <v>2490.4997402597405</v>
      </c>
      <c r="O137" s="70">
        <f t="shared" si="21"/>
        <v>0</v>
      </c>
      <c r="P137" s="70">
        <f t="shared" si="16"/>
        <v>0</v>
      </c>
      <c r="Q137" s="70">
        <f t="shared" si="17"/>
        <v>0</v>
      </c>
      <c r="R137" s="70">
        <f t="shared" si="18"/>
        <v>0</v>
      </c>
      <c r="S137">
        <f t="shared" si="19"/>
        <v>1</v>
      </c>
      <c r="T137">
        <f t="shared" si="20"/>
        <v>1</v>
      </c>
      <c r="U137">
        <f t="shared" si="22"/>
        <v>0</v>
      </c>
    </row>
    <row r="138" spans="1:21">
      <c r="A138" s="7">
        <v>129</v>
      </c>
      <c r="B138" t="s">
        <v>24</v>
      </c>
      <c r="C138" s="5">
        <v>97020</v>
      </c>
      <c r="D138" s="5">
        <v>146150</v>
      </c>
      <c r="E138" s="6">
        <f t="shared" ref="E138:E201" si="23">(D138-C138)/C138</f>
        <v>0.50639043496186353</v>
      </c>
      <c r="F138" s="7">
        <v>20142</v>
      </c>
      <c r="G138" s="66">
        <v>44364</v>
      </c>
      <c r="H138" s="5">
        <v>971</v>
      </c>
      <c r="I138" s="33">
        <f t="shared" ref="I138:I201" si="24">C138/H138</f>
        <v>99.917610710607619</v>
      </c>
      <c r="J138" s="34">
        <f t="shared" ref="J138:J201" si="25">D138/I138</f>
        <v>1462.7051123479696</v>
      </c>
      <c r="O138" s="70">
        <f t="shared" si="21"/>
        <v>0</v>
      </c>
      <c r="P138" s="70">
        <f t="shared" ref="P138:P201" si="26">IF(C138&gt;150000,1,0)</f>
        <v>0</v>
      </c>
      <c r="Q138" s="70">
        <f t="shared" ref="Q138:Q201" si="27">IF(C138&lt;50000,1,0)</f>
        <v>0</v>
      </c>
      <c r="R138" s="70">
        <f t="shared" ref="R138:R201" si="28">IF(D138&lt;120000,1,0)</f>
        <v>0</v>
      </c>
      <c r="S138">
        <f t="shared" ref="S138:S201" si="29">IF(D138&gt;100000,1,0)</f>
        <v>1</v>
      </c>
      <c r="T138">
        <f t="shared" ref="T138:T201" si="30">IF(D138&gt;150000,1,0)</f>
        <v>0</v>
      </c>
      <c r="U138">
        <f t="shared" si="22"/>
        <v>0</v>
      </c>
    </row>
    <row r="139" spans="1:21">
      <c r="A139" s="7">
        <v>130</v>
      </c>
      <c r="B139" t="s">
        <v>24</v>
      </c>
      <c r="C139" s="5">
        <v>100485</v>
      </c>
      <c r="D139" s="5">
        <v>151250</v>
      </c>
      <c r="E139" s="6">
        <f t="shared" si="23"/>
        <v>0.50519978106185004</v>
      </c>
      <c r="F139" s="7">
        <v>20142</v>
      </c>
      <c r="G139" s="66">
        <v>44364</v>
      </c>
      <c r="H139" s="5">
        <v>971</v>
      </c>
      <c r="I139" s="33">
        <f t="shared" si="24"/>
        <v>103.48609680741504</v>
      </c>
      <c r="J139" s="34">
        <f t="shared" si="25"/>
        <v>1461.5489874110563</v>
      </c>
      <c r="O139" s="70">
        <f t="shared" ref="O139:O202" si="31">IF(C139&gt;100000,1,0)</f>
        <v>1</v>
      </c>
      <c r="P139" s="70">
        <f t="shared" si="26"/>
        <v>0</v>
      </c>
      <c r="Q139" s="70">
        <f t="shared" si="27"/>
        <v>0</v>
      </c>
      <c r="R139" s="70">
        <f t="shared" si="28"/>
        <v>0</v>
      </c>
      <c r="S139">
        <f t="shared" si="29"/>
        <v>1</v>
      </c>
      <c r="T139">
        <f t="shared" si="30"/>
        <v>1</v>
      </c>
      <c r="U139">
        <f t="shared" ref="U139:U202" si="32">IF(D139&gt;200000,1,0)</f>
        <v>0</v>
      </c>
    </row>
    <row r="140" spans="1:21">
      <c r="A140" s="7">
        <v>131</v>
      </c>
      <c r="B140" t="s">
        <v>24</v>
      </c>
      <c r="C140" s="5">
        <v>101640</v>
      </c>
      <c r="D140" s="5">
        <v>161500</v>
      </c>
      <c r="E140" s="6">
        <f t="shared" si="23"/>
        <v>0.58894136166863442</v>
      </c>
      <c r="F140" s="7">
        <v>20142</v>
      </c>
      <c r="G140" s="66">
        <v>44364</v>
      </c>
      <c r="H140" s="5">
        <v>971</v>
      </c>
      <c r="I140" s="33">
        <f t="shared" si="24"/>
        <v>104.67559217301751</v>
      </c>
      <c r="J140" s="34">
        <f t="shared" si="25"/>
        <v>1542.862062180244</v>
      </c>
      <c r="O140" s="70">
        <f t="shared" si="31"/>
        <v>1</v>
      </c>
      <c r="P140" s="70">
        <f t="shared" si="26"/>
        <v>0</v>
      </c>
      <c r="Q140" s="70">
        <f t="shared" si="27"/>
        <v>0</v>
      </c>
      <c r="R140" s="70">
        <f t="shared" si="28"/>
        <v>0</v>
      </c>
      <c r="S140">
        <f t="shared" si="29"/>
        <v>1</v>
      </c>
      <c r="T140">
        <f t="shared" si="30"/>
        <v>1</v>
      </c>
      <c r="U140">
        <f t="shared" si="32"/>
        <v>0</v>
      </c>
    </row>
    <row r="141" spans="1:21">
      <c r="A141" s="7">
        <v>132</v>
      </c>
      <c r="B141" t="s">
        <v>24</v>
      </c>
      <c r="C141" s="5">
        <v>115500</v>
      </c>
      <c r="D141" s="5">
        <v>170100</v>
      </c>
      <c r="E141" s="6">
        <f t="shared" si="23"/>
        <v>0.47272727272727272</v>
      </c>
      <c r="F141" s="7">
        <v>20142</v>
      </c>
      <c r="G141" s="66">
        <v>44364</v>
      </c>
      <c r="H141" s="5">
        <v>971</v>
      </c>
      <c r="I141" s="33">
        <f t="shared" si="24"/>
        <v>118.94953656024717</v>
      </c>
      <c r="J141" s="34">
        <f t="shared" si="25"/>
        <v>1430.0181818181818</v>
      </c>
      <c r="O141" s="70">
        <f t="shared" si="31"/>
        <v>1</v>
      </c>
      <c r="P141" s="70">
        <f t="shared" si="26"/>
        <v>0</v>
      </c>
      <c r="Q141" s="70">
        <f t="shared" si="27"/>
        <v>0</v>
      </c>
      <c r="R141" s="70">
        <f t="shared" si="28"/>
        <v>0</v>
      </c>
      <c r="S141">
        <f t="shared" si="29"/>
        <v>1</v>
      </c>
      <c r="T141">
        <f t="shared" si="30"/>
        <v>1</v>
      </c>
      <c r="U141">
        <f t="shared" si="32"/>
        <v>0</v>
      </c>
    </row>
    <row r="142" spans="1:21">
      <c r="A142" s="7">
        <v>133</v>
      </c>
      <c r="B142" t="s">
        <v>66</v>
      </c>
      <c r="C142" s="5">
        <v>62770</v>
      </c>
      <c r="D142" s="5">
        <v>119000</v>
      </c>
      <c r="E142" s="6">
        <f t="shared" si="23"/>
        <v>0.89581010036641706</v>
      </c>
      <c r="F142" s="7">
        <v>20151</v>
      </c>
      <c r="G142" s="66">
        <v>44364</v>
      </c>
      <c r="H142" s="5">
        <v>1312</v>
      </c>
      <c r="I142" s="33">
        <f t="shared" si="24"/>
        <v>47.842987804878049</v>
      </c>
      <c r="J142" s="34">
        <f t="shared" si="25"/>
        <v>2487.302851680739</v>
      </c>
      <c r="O142" s="70">
        <f t="shared" si="31"/>
        <v>0</v>
      </c>
      <c r="P142" s="70">
        <f t="shared" si="26"/>
        <v>0</v>
      </c>
      <c r="Q142" s="70">
        <f t="shared" si="27"/>
        <v>0</v>
      </c>
      <c r="R142" s="70">
        <f t="shared" si="28"/>
        <v>1</v>
      </c>
      <c r="S142">
        <f t="shared" si="29"/>
        <v>1</v>
      </c>
      <c r="T142">
        <f t="shared" si="30"/>
        <v>0</v>
      </c>
      <c r="U142">
        <f t="shared" si="32"/>
        <v>0</v>
      </c>
    </row>
    <row r="143" spans="1:21">
      <c r="A143" s="7">
        <v>134</v>
      </c>
      <c r="B143" t="s">
        <v>50</v>
      </c>
      <c r="C143" s="5">
        <v>88944</v>
      </c>
      <c r="D143" s="5">
        <v>217983</v>
      </c>
      <c r="E143" s="6">
        <f t="shared" si="23"/>
        <v>1.4507892606583919</v>
      </c>
      <c r="F143" s="7">
        <v>20152</v>
      </c>
      <c r="G143" s="66">
        <v>44364</v>
      </c>
      <c r="H143" s="5">
        <v>1087.5</v>
      </c>
      <c r="I143" s="33">
        <f t="shared" si="24"/>
        <v>81.787586206896549</v>
      </c>
      <c r="J143" s="34">
        <f t="shared" si="25"/>
        <v>2665.233320966001</v>
      </c>
      <c r="O143" s="70">
        <f t="shared" si="31"/>
        <v>0</v>
      </c>
      <c r="P143" s="70">
        <f t="shared" si="26"/>
        <v>0</v>
      </c>
      <c r="Q143" s="70">
        <f t="shared" si="27"/>
        <v>0</v>
      </c>
      <c r="R143" s="70">
        <f t="shared" si="28"/>
        <v>0</v>
      </c>
      <c r="S143">
        <f t="shared" si="29"/>
        <v>1</v>
      </c>
      <c r="T143">
        <f t="shared" si="30"/>
        <v>1</v>
      </c>
      <c r="U143">
        <f t="shared" si="32"/>
        <v>1</v>
      </c>
    </row>
    <row r="144" spans="1:21">
      <c r="A144" s="7">
        <v>135</v>
      </c>
      <c r="B144" t="s">
        <v>26</v>
      </c>
      <c r="C144" s="5">
        <v>140288</v>
      </c>
      <c r="D144" s="5">
        <v>173100</v>
      </c>
      <c r="E144" s="6">
        <f t="shared" si="23"/>
        <v>0.23389028284671534</v>
      </c>
      <c r="F144" s="7">
        <v>20157</v>
      </c>
      <c r="G144" s="66">
        <v>44364</v>
      </c>
      <c r="H144" s="5">
        <v>1074</v>
      </c>
      <c r="I144" s="33">
        <f t="shared" si="24"/>
        <v>130.6219739292365</v>
      </c>
      <c r="J144" s="34">
        <f t="shared" si="25"/>
        <v>1325.1981637773722</v>
      </c>
      <c r="O144" s="70">
        <f t="shared" si="31"/>
        <v>1</v>
      </c>
      <c r="P144" s="70">
        <f t="shared" si="26"/>
        <v>0</v>
      </c>
      <c r="Q144" s="70">
        <f t="shared" si="27"/>
        <v>0</v>
      </c>
      <c r="R144" s="70">
        <f t="shared" si="28"/>
        <v>0</v>
      </c>
      <c r="S144">
        <f t="shared" si="29"/>
        <v>1</v>
      </c>
      <c r="T144">
        <f t="shared" si="30"/>
        <v>1</v>
      </c>
      <c r="U144">
        <f t="shared" si="32"/>
        <v>0</v>
      </c>
    </row>
    <row r="145" spans="1:21">
      <c r="A145" s="7">
        <v>136</v>
      </c>
      <c r="B145" t="s">
        <v>67</v>
      </c>
      <c r="C145" s="5">
        <v>192231</v>
      </c>
      <c r="D145" s="5">
        <v>331434</v>
      </c>
      <c r="E145" s="6">
        <f t="shared" si="23"/>
        <v>0.72414438878224641</v>
      </c>
      <c r="F145" s="7">
        <v>20162</v>
      </c>
      <c r="G145" s="66">
        <v>44364</v>
      </c>
      <c r="H145" s="30">
        <v>1230.7916666666667</v>
      </c>
      <c r="I145" s="33">
        <f t="shared" si="24"/>
        <v>156.18484038051389</v>
      </c>
      <c r="J145" s="34">
        <f t="shared" si="25"/>
        <v>2122.0625458432824</v>
      </c>
      <c r="O145" s="70">
        <f t="shared" si="31"/>
        <v>1</v>
      </c>
      <c r="P145" s="70">
        <f t="shared" si="26"/>
        <v>1</v>
      </c>
      <c r="Q145" s="70">
        <f t="shared" si="27"/>
        <v>0</v>
      </c>
      <c r="R145" s="70">
        <f t="shared" si="28"/>
        <v>0</v>
      </c>
      <c r="S145">
        <f t="shared" si="29"/>
        <v>1</v>
      </c>
      <c r="T145">
        <f t="shared" si="30"/>
        <v>1</v>
      </c>
      <c r="U145">
        <f t="shared" si="32"/>
        <v>1</v>
      </c>
    </row>
    <row r="146" spans="1:21">
      <c r="A146" s="7">
        <v>137</v>
      </c>
      <c r="B146" t="s">
        <v>68</v>
      </c>
      <c r="C146" s="5">
        <v>165099</v>
      </c>
      <c r="D146" s="5">
        <v>300000</v>
      </c>
      <c r="E146" s="6">
        <f t="shared" si="23"/>
        <v>0.81709156324387189</v>
      </c>
      <c r="F146" s="7">
        <v>20162</v>
      </c>
      <c r="G146" s="66">
        <v>44364</v>
      </c>
      <c r="H146" s="30">
        <v>1230.7916666666667</v>
      </c>
      <c r="I146" s="33">
        <f t="shared" si="24"/>
        <v>134.14049223061036</v>
      </c>
      <c r="J146" s="34">
        <f t="shared" si="25"/>
        <v>2236.4611536108641</v>
      </c>
      <c r="O146" s="70">
        <f t="shared" si="31"/>
        <v>1</v>
      </c>
      <c r="P146" s="70">
        <f t="shared" si="26"/>
        <v>1</v>
      </c>
      <c r="Q146" s="70">
        <f t="shared" si="27"/>
        <v>0</v>
      </c>
      <c r="R146" s="70">
        <f t="shared" si="28"/>
        <v>0</v>
      </c>
      <c r="S146">
        <f t="shared" si="29"/>
        <v>1</v>
      </c>
      <c r="T146">
        <f t="shared" si="30"/>
        <v>1</v>
      </c>
      <c r="U146">
        <f t="shared" si="32"/>
        <v>1</v>
      </c>
    </row>
    <row r="147" spans="1:21">
      <c r="A147" s="7">
        <v>138</v>
      </c>
      <c r="B147" t="s">
        <v>44</v>
      </c>
      <c r="C147" s="5">
        <v>178068</v>
      </c>
      <c r="D147" s="5">
        <v>191110</v>
      </c>
      <c r="E147" s="6">
        <f t="shared" si="23"/>
        <v>7.324168295257992E-2</v>
      </c>
      <c r="F147" s="7">
        <v>20143</v>
      </c>
      <c r="G147" s="66">
        <v>44364</v>
      </c>
      <c r="H147" s="5">
        <v>1815</v>
      </c>
      <c r="I147" s="33">
        <f t="shared" si="24"/>
        <v>98.109090909090909</v>
      </c>
      <c r="J147" s="34">
        <f t="shared" si="25"/>
        <v>1947.9336545589326</v>
      </c>
      <c r="O147" s="70">
        <f t="shared" si="31"/>
        <v>1</v>
      </c>
      <c r="P147" s="70">
        <f t="shared" si="26"/>
        <v>1</v>
      </c>
      <c r="Q147" s="70">
        <f t="shared" si="27"/>
        <v>0</v>
      </c>
      <c r="R147" s="70">
        <f t="shared" si="28"/>
        <v>0</v>
      </c>
      <c r="S147">
        <f t="shared" si="29"/>
        <v>1</v>
      </c>
      <c r="T147">
        <f t="shared" si="30"/>
        <v>1</v>
      </c>
      <c r="U147">
        <f t="shared" si="32"/>
        <v>0</v>
      </c>
    </row>
    <row r="148" spans="1:21">
      <c r="A148" s="7">
        <v>139</v>
      </c>
      <c r="B148" t="s">
        <v>69</v>
      </c>
      <c r="C148" s="5">
        <v>107120</v>
      </c>
      <c r="D148" s="5">
        <v>225000</v>
      </c>
      <c r="E148" s="6">
        <f t="shared" si="23"/>
        <v>1.1004480955937266</v>
      </c>
      <c r="F148" s="7">
        <v>20153</v>
      </c>
      <c r="G148" s="66">
        <v>44364</v>
      </c>
      <c r="H148" s="5">
        <v>1220</v>
      </c>
      <c r="I148" s="33">
        <f t="shared" si="24"/>
        <v>87.803278688524586</v>
      </c>
      <c r="J148" s="34">
        <f t="shared" si="25"/>
        <v>2562.5466766243467</v>
      </c>
      <c r="O148" s="70">
        <f t="shared" si="31"/>
        <v>1</v>
      </c>
      <c r="P148" s="70">
        <f t="shared" si="26"/>
        <v>0</v>
      </c>
      <c r="Q148" s="70">
        <f t="shared" si="27"/>
        <v>0</v>
      </c>
      <c r="R148" s="70">
        <f t="shared" si="28"/>
        <v>0</v>
      </c>
      <c r="S148">
        <f t="shared" si="29"/>
        <v>1</v>
      </c>
      <c r="T148">
        <f t="shared" si="30"/>
        <v>1</v>
      </c>
      <c r="U148">
        <f t="shared" si="32"/>
        <v>1</v>
      </c>
    </row>
    <row r="149" spans="1:21">
      <c r="A149" s="7">
        <v>140</v>
      </c>
      <c r="B149" t="s">
        <v>152</v>
      </c>
      <c r="C149" s="25">
        <v>168480</v>
      </c>
      <c r="D149" s="25">
        <v>395716</v>
      </c>
      <c r="E149" s="6">
        <f t="shared" si="23"/>
        <v>1.3487416904083571</v>
      </c>
      <c r="F149" s="7">
        <v>20136</v>
      </c>
      <c r="G149" s="66">
        <v>44392</v>
      </c>
      <c r="H149" s="30">
        <v>1230.7916666666667</v>
      </c>
      <c r="I149" s="33">
        <f t="shared" si="24"/>
        <v>136.88750465486305</v>
      </c>
      <c r="J149" s="34">
        <f t="shared" si="25"/>
        <v>2890.8116997071861</v>
      </c>
      <c r="O149" s="70">
        <f t="shared" si="31"/>
        <v>1</v>
      </c>
      <c r="P149" s="70">
        <f t="shared" si="26"/>
        <v>1</v>
      </c>
      <c r="Q149" s="70">
        <f t="shared" si="27"/>
        <v>0</v>
      </c>
      <c r="R149" s="70">
        <f t="shared" si="28"/>
        <v>0</v>
      </c>
      <c r="S149">
        <f t="shared" si="29"/>
        <v>1</v>
      </c>
      <c r="T149">
        <f t="shared" si="30"/>
        <v>1</v>
      </c>
      <c r="U149">
        <f t="shared" si="32"/>
        <v>1</v>
      </c>
    </row>
    <row r="150" spans="1:21">
      <c r="A150" s="7">
        <v>141</v>
      </c>
      <c r="B150" t="s">
        <v>153</v>
      </c>
      <c r="C150" s="25">
        <v>155444</v>
      </c>
      <c r="D150" s="25">
        <v>357770</v>
      </c>
      <c r="E150" s="6">
        <f t="shared" si="23"/>
        <v>1.3016005764133707</v>
      </c>
      <c r="F150" s="7">
        <v>20143</v>
      </c>
      <c r="G150" s="66">
        <v>44392</v>
      </c>
      <c r="H150" s="5">
        <v>1815</v>
      </c>
      <c r="I150" s="33">
        <f t="shared" si="24"/>
        <v>85.644077134986219</v>
      </c>
      <c r="J150" s="34">
        <f t="shared" si="25"/>
        <v>4177.405046190268</v>
      </c>
      <c r="O150" s="70">
        <f t="shared" si="31"/>
        <v>1</v>
      </c>
      <c r="P150" s="70">
        <f t="shared" si="26"/>
        <v>1</v>
      </c>
      <c r="Q150" s="70">
        <f t="shared" si="27"/>
        <v>0</v>
      </c>
      <c r="R150" s="70">
        <f t="shared" si="28"/>
        <v>0</v>
      </c>
      <c r="S150">
        <f t="shared" si="29"/>
        <v>1</v>
      </c>
      <c r="T150">
        <f t="shared" si="30"/>
        <v>1</v>
      </c>
      <c r="U150">
        <f t="shared" si="32"/>
        <v>1</v>
      </c>
    </row>
    <row r="151" spans="1:21">
      <c r="A151" s="7">
        <v>142</v>
      </c>
      <c r="B151" t="s">
        <v>154</v>
      </c>
      <c r="C151" s="25">
        <v>35581</v>
      </c>
      <c r="D151" s="25">
        <v>91100</v>
      </c>
      <c r="E151" s="6">
        <f t="shared" si="23"/>
        <v>1.5603552457772407</v>
      </c>
      <c r="F151" s="7">
        <v>20148</v>
      </c>
      <c r="G151" s="66">
        <v>44392</v>
      </c>
      <c r="H151" s="5">
        <v>952</v>
      </c>
      <c r="I151" s="33">
        <f t="shared" si="24"/>
        <v>37.375</v>
      </c>
      <c r="J151" s="34">
        <f t="shared" si="25"/>
        <v>2437.4581939799332</v>
      </c>
      <c r="O151" s="70">
        <f t="shared" si="31"/>
        <v>0</v>
      </c>
      <c r="P151" s="70">
        <f t="shared" si="26"/>
        <v>0</v>
      </c>
      <c r="Q151" s="70">
        <f t="shared" si="27"/>
        <v>1</v>
      </c>
      <c r="R151" s="70">
        <f t="shared" si="28"/>
        <v>1</v>
      </c>
      <c r="S151">
        <f t="shared" si="29"/>
        <v>0</v>
      </c>
      <c r="T151">
        <f t="shared" si="30"/>
        <v>0</v>
      </c>
      <c r="U151">
        <f t="shared" si="32"/>
        <v>0</v>
      </c>
    </row>
    <row r="152" spans="1:21">
      <c r="A152" s="7">
        <v>143</v>
      </c>
      <c r="B152" t="s">
        <v>155</v>
      </c>
      <c r="C152" s="25">
        <v>47184</v>
      </c>
      <c r="D152" s="25">
        <v>147777</v>
      </c>
      <c r="E152" s="6">
        <f t="shared" si="23"/>
        <v>2.1319303153611395</v>
      </c>
      <c r="F152" s="7">
        <v>20148</v>
      </c>
      <c r="G152" s="66">
        <v>44392</v>
      </c>
      <c r="H152" s="5">
        <v>952</v>
      </c>
      <c r="I152" s="33">
        <f t="shared" si="24"/>
        <v>49.563025210084035</v>
      </c>
      <c r="J152" s="34">
        <f t="shared" si="25"/>
        <v>2981.5976602238047</v>
      </c>
      <c r="O152" s="70">
        <f t="shared" si="31"/>
        <v>0</v>
      </c>
      <c r="P152" s="70">
        <f t="shared" si="26"/>
        <v>0</v>
      </c>
      <c r="Q152" s="70">
        <f t="shared" si="27"/>
        <v>1</v>
      </c>
      <c r="R152" s="70">
        <f t="shared" si="28"/>
        <v>0</v>
      </c>
      <c r="S152">
        <f t="shared" si="29"/>
        <v>1</v>
      </c>
      <c r="T152">
        <f t="shared" si="30"/>
        <v>0</v>
      </c>
      <c r="U152">
        <f t="shared" si="32"/>
        <v>0</v>
      </c>
    </row>
    <row r="153" spans="1:21">
      <c r="A153" s="7">
        <v>144</v>
      </c>
      <c r="B153" t="s">
        <v>13</v>
      </c>
      <c r="C153" s="25">
        <v>65000</v>
      </c>
      <c r="D153" s="25">
        <v>125200</v>
      </c>
      <c r="E153" s="6">
        <f t="shared" si="23"/>
        <v>0.92615384615384611</v>
      </c>
      <c r="F153" s="7">
        <v>20147</v>
      </c>
      <c r="G153" s="66">
        <v>44392</v>
      </c>
      <c r="H153" s="5">
        <v>1220</v>
      </c>
      <c r="I153" s="33">
        <f t="shared" si="24"/>
        <v>53.278688524590166</v>
      </c>
      <c r="J153" s="34">
        <f t="shared" si="25"/>
        <v>2349.9076923076923</v>
      </c>
      <c r="O153" s="70">
        <f t="shared" si="31"/>
        <v>0</v>
      </c>
      <c r="P153" s="70">
        <f t="shared" si="26"/>
        <v>0</v>
      </c>
      <c r="Q153" s="70">
        <f t="shared" si="27"/>
        <v>0</v>
      </c>
      <c r="R153" s="70">
        <f t="shared" si="28"/>
        <v>0</v>
      </c>
      <c r="S153">
        <f t="shared" si="29"/>
        <v>1</v>
      </c>
      <c r="T153">
        <f t="shared" si="30"/>
        <v>0</v>
      </c>
      <c r="U153">
        <f t="shared" si="32"/>
        <v>0</v>
      </c>
    </row>
    <row r="154" spans="1:21">
      <c r="A154" s="7">
        <v>145</v>
      </c>
      <c r="B154" t="s">
        <v>37</v>
      </c>
      <c r="C154" s="25">
        <v>64064</v>
      </c>
      <c r="D154" s="25">
        <v>101000</v>
      </c>
      <c r="E154" s="6">
        <f t="shared" si="23"/>
        <v>0.57654845154845158</v>
      </c>
      <c r="F154" s="7">
        <v>20138</v>
      </c>
      <c r="G154" s="66">
        <v>44392</v>
      </c>
      <c r="H154" s="30">
        <v>1230.7916666666667</v>
      </c>
      <c r="I154" s="33">
        <f t="shared" si="24"/>
        <v>52.051051152713356</v>
      </c>
      <c r="J154" s="34">
        <f t="shared" si="25"/>
        <v>1940.4026962620715</v>
      </c>
      <c r="O154" s="70">
        <f t="shared" si="31"/>
        <v>0</v>
      </c>
      <c r="P154" s="70">
        <f t="shared" si="26"/>
        <v>0</v>
      </c>
      <c r="Q154" s="70">
        <f t="shared" si="27"/>
        <v>0</v>
      </c>
      <c r="R154" s="70">
        <f t="shared" si="28"/>
        <v>1</v>
      </c>
      <c r="S154">
        <f t="shared" si="29"/>
        <v>1</v>
      </c>
      <c r="T154">
        <f t="shared" si="30"/>
        <v>0</v>
      </c>
      <c r="U154">
        <f t="shared" si="32"/>
        <v>0</v>
      </c>
    </row>
    <row r="155" spans="1:21">
      <c r="A155" s="7">
        <v>146</v>
      </c>
      <c r="B155" t="s">
        <v>156</v>
      </c>
      <c r="C155" s="25">
        <v>88088</v>
      </c>
      <c r="D155" s="25">
        <v>161666</v>
      </c>
      <c r="E155" s="6">
        <f t="shared" si="23"/>
        <v>0.83527835800563077</v>
      </c>
      <c r="F155" s="7">
        <v>20138</v>
      </c>
      <c r="G155" s="66">
        <v>44392</v>
      </c>
      <c r="H155" s="30">
        <v>1230.7916666666667</v>
      </c>
      <c r="I155" s="33">
        <f t="shared" si="24"/>
        <v>71.570195334980866</v>
      </c>
      <c r="J155" s="34">
        <f t="shared" si="25"/>
        <v>2258.8453090470139</v>
      </c>
      <c r="O155" s="70">
        <f t="shared" si="31"/>
        <v>0</v>
      </c>
      <c r="P155" s="70">
        <f t="shared" si="26"/>
        <v>0</v>
      </c>
      <c r="Q155" s="70">
        <f t="shared" si="27"/>
        <v>0</v>
      </c>
      <c r="R155" s="70">
        <f t="shared" si="28"/>
        <v>0</v>
      </c>
      <c r="S155">
        <f t="shared" si="29"/>
        <v>1</v>
      </c>
      <c r="T155">
        <f t="shared" si="30"/>
        <v>1</v>
      </c>
      <c r="U155">
        <f t="shared" si="32"/>
        <v>0</v>
      </c>
    </row>
    <row r="156" spans="1:21">
      <c r="A156" s="7">
        <v>147</v>
      </c>
      <c r="B156" t="s">
        <v>156</v>
      </c>
      <c r="C156" s="25">
        <v>84656</v>
      </c>
      <c r="D156" s="25">
        <v>140150</v>
      </c>
      <c r="E156" s="6">
        <f t="shared" si="23"/>
        <v>0.65552353052353052</v>
      </c>
      <c r="F156" s="7">
        <v>20138</v>
      </c>
      <c r="G156" s="66">
        <v>44392</v>
      </c>
      <c r="H156" s="30">
        <v>1230.7916666666667</v>
      </c>
      <c r="I156" s="33">
        <f t="shared" si="24"/>
        <v>68.781746166085512</v>
      </c>
      <c r="J156" s="34">
        <f t="shared" si="25"/>
        <v>2037.6045653389403</v>
      </c>
      <c r="O156" s="70">
        <f t="shared" si="31"/>
        <v>0</v>
      </c>
      <c r="P156" s="70">
        <f t="shared" si="26"/>
        <v>0</v>
      </c>
      <c r="Q156" s="70">
        <f t="shared" si="27"/>
        <v>0</v>
      </c>
      <c r="R156" s="70">
        <f t="shared" si="28"/>
        <v>0</v>
      </c>
      <c r="S156">
        <f t="shared" si="29"/>
        <v>1</v>
      </c>
      <c r="T156">
        <f t="shared" si="30"/>
        <v>0</v>
      </c>
      <c r="U156">
        <f t="shared" si="32"/>
        <v>0</v>
      </c>
    </row>
    <row r="157" spans="1:21">
      <c r="A157" s="7">
        <v>148</v>
      </c>
      <c r="B157" t="s">
        <v>157</v>
      </c>
      <c r="C157" s="25">
        <v>92400</v>
      </c>
      <c r="D157" s="25">
        <v>150800</v>
      </c>
      <c r="E157" s="6">
        <f t="shared" si="23"/>
        <v>0.63203463203463206</v>
      </c>
      <c r="F157" s="7">
        <v>20151</v>
      </c>
      <c r="G157" s="66">
        <v>44392</v>
      </c>
      <c r="H157" s="5">
        <v>1312</v>
      </c>
      <c r="I157" s="33">
        <f t="shared" si="24"/>
        <v>70.426829268292678</v>
      </c>
      <c r="J157" s="34">
        <f t="shared" si="25"/>
        <v>2141.2294372294373</v>
      </c>
      <c r="O157" s="70">
        <f t="shared" si="31"/>
        <v>0</v>
      </c>
      <c r="P157" s="70">
        <f t="shared" si="26"/>
        <v>0</v>
      </c>
      <c r="Q157" s="70">
        <f t="shared" si="27"/>
        <v>0</v>
      </c>
      <c r="R157" s="70">
        <f t="shared" si="28"/>
        <v>0</v>
      </c>
      <c r="S157">
        <f t="shared" si="29"/>
        <v>1</v>
      </c>
      <c r="T157">
        <f t="shared" si="30"/>
        <v>1</v>
      </c>
      <c r="U157">
        <f t="shared" si="32"/>
        <v>0</v>
      </c>
    </row>
    <row r="158" spans="1:21">
      <c r="A158" s="7">
        <v>149</v>
      </c>
      <c r="B158" t="s">
        <v>157</v>
      </c>
      <c r="C158" s="25">
        <v>73700</v>
      </c>
      <c r="D158" s="25">
        <v>140100</v>
      </c>
      <c r="E158" s="6">
        <f t="shared" si="23"/>
        <v>0.90094979647218454</v>
      </c>
      <c r="F158" s="7">
        <v>20151</v>
      </c>
      <c r="G158" s="66">
        <v>44392</v>
      </c>
      <c r="H158" s="5">
        <v>1312</v>
      </c>
      <c r="I158" s="33">
        <f t="shared" si="24"/>
        <v>56.173780487804876</v>
      </c>
      <c r="J158" s="34">
        <f t="shared" si="25"/>
        <v>2494.0461329715063</v>
      </c>
      <c r="O158" s="70">
        <f t="shared" si="31"/>
        <v>0</v>
      </c>
      <c r="P158" s="70">
        <f t="shared" si="26"/>
        <v>0</v>
      </c>
      <c r="Q158" s="70">
        <f t="shared" si="27"/>
        <v>0</v>
      </c>
      <c r="R158" s="70">
        <f t="shared" si="28"/>
        <v>0</v>
      </c>
      <c r="S158">
        <f t="shared" si="29"/>
        <v>1</v>
      </c>
      <c r="T158">
        <f t="shared" si="30"/>
        <v>0</v>
      </c>
      <c r="U158">
        <f t="shared" si="32"/>
        <v>0</v>
      </c>
    </row>
    <row r="159" spans="1:21">
      <c r="A159" s="7">
        <v>150</v>
      </c>
      <c r="B159" t="s">
        <v>157</v>
      </c>
      <c r="C159" s="25">
        <v>73700</v>
      </c>
      <c r="D159" s="25">
        <v>167000</v>
      </c>
      <c r="E159" s="6">
        <f t="shared" si="23"/>
        <v>1.2659430122116688</v>
      </c>
      <c r="F159" s="7">
        <v>20151</v>
      </c>
      <c r="G159" s="66">
        <v>44392</v>
      </c>
      <c r="H159" s="5">
        <v>1312</v>
      </c>
      <c r="I159" s="33">
        <f t="shared" si="24"/>
        <v>56.173780487804876</v>
      </c>
      <c r="J159" s="34">
        <f t="shared" si="25"/>
        <v>2972.9172320217099</v>
      </c>
      <c r="O159" s="70">
        <f t="shared" si="31"/>
        <v>0</v>
      </c>
      <c r="P159" s="70">
        <f t="shared" si="26"/>
        <v>0</v>
      </c>
      <c r="Q159" s="70">
        <f t="shared" si="27"/>
        <v>0</v>
      </c>
      <c r="R159" s="70">
        <f t="shared" si="28"/>
        <v>0</v>
      </c>
      <c r="S159">
        <f t="shared" si="29"/>
        <v>1</v>
      </c>
      <c r="T159">
        <f t="shared" si="30"/>
        <v>1</v>
      </c>
      <c r="U159">
        <f t="shared" si="32"/>
        <v>0</v>
      </c>
    </row>
    <row r="160" spans="1:21">
      <c r="A160" s="7">
        <v>151</v>
      </c>
      <c r="B160" t="s">
        <v>56</v>
      </c>
      <c r="C160" s="25">
        <v>81664</v>
      </c>
      <c r="D160" s="25">
        <v>160666</v>
      </c>
      <c r="E160" s="6">
        <f t="shared" si="23"/>
        <v>0.96740301724137934</v>
      </c>
      <c r="F160" s="7">
        <v>20161</v>
      </c>
      <c r="G160" s="66">
        <v>44392</v>
      </c>
      <c r="H160" s="5">
        <v>1125</v>
      </c>
      <c r="I160" s="33">
        <f t="shared" si="24"/>
        <v>72.590222222222224</v>
      </c>
      <c r="J160" s="34">
        <f t="shared" si="25"/>
        <v>2213.3283943965516</v>
      </c>
      <c r="O160" s="70">
        <f t="shared" si="31"/>
        <v>0</v>
      </c>
      <c r="P160" s="70">
        <f t="shared" si="26"/>
        <v>0</v>
      </c>
      <c r="Q160" s="70">
        <f t="shared" si="27"/>
        <v>0</v>
      </c>
      <c r="R160" s="70">
        <f t="shared" si="28"/>
        <v>0</v>
      </c>
      <c r="S160">
        <f t="shared" si="29"/>
        <v>1</v>
      </c>
      <c r="T160">
        <f t="shared" si="30"/>
        <v>1</v>
      </c>
      <c r="U160">
        <f t="shared" si="32"/>
        <v>0</v>
      </c>
    </row>
    <row r="161" spans="1:21">
      <c r="A161" s="7">
        <v>152</v>
      </c>
      <c r="B161" t="s">
        <v>23</v>
      </c>
      <c r="C161" s="25">
        <v>81400</v>
      </c>
      <c r="D161" s="25">
        <v>145900</v>
      </c>
      <c r="E161" s="6">
        <f t="shared" si="23"/>
        <v>0.79238329238329241</v>
      </c>
      <c r="F161" s="7">
        <v>20151</v>
      </c>
      <c r="G161" s="66">
        <v>44392</v>
      </c>
      <c r="H161" s="5">
        <v>1312</v>
      </c>
      <c r="I161" s="33">
        <f t="shared" si="24"/>
        <v>62.042682926829265</v>
      </c>
      <c r="J161" s="34">
        <f t="shared" si="25"/>
        <v>2351.6068796068798</v>
      </c>
      <c r="O161" s="70">
        <f t="shared" si="31"/>
        <v>0</v>
      </c>
      <c r="P161" s="70">
        <f t="shared" si="26"/>
        <v>0</v>
      </c>
      <c r="Q161" s="70">
        <f t="shared" si="27"/>
        <v>0</v>
      </c>
      <c r="R161" s="70">
        <f t="shared" si="28"/>
        <v>0</v>
      </c>
      <c r="S161">
        <f t="shared" si="29"/>
        <v>1</v>
      </c>
      <c r="T161">
        <f t="shared" si="30"/>
        <v>0</v>
      </c>
      <c r="U161">
        <f t="shared" si="32"/>
        <v>0</v>
      </c>
    </row>
    <row r="162" spans="1:21">
      <c r="A162" s="7">
        <v>153</v>
      </c>
      <c r="B162" t="s">
        <v>24</v>
      </c>
      <c r="C162" s="25">
        <v>71846</v>
      </c>
      <c r="D162" s="25">
        <v>121100</v>
      </c>
      <c r="E162" s="6">
        <f t="shared" si="23"/>
        <v>0.68554964785791828</v>
      </c>
      <c r="F162" s="7">
        <v>20142</v>
      </c>
      <c r="G162" s="66">
        <v>44392</v>
      </c>
      <c r="H162" s="5">
        <v>971</v>
      </c>
      <c r="I162" s="33">
        <f t="shared" si="24"/>
        <v>73.991761071060765</v>
      </c>
      <c r="J162" s="34">
        <f t="shared" si="25"/>
        <v>1636.6687080700387</v>
      </c>
      <c r="O162" s="70">
        <f t="shared" si="31"/>
        <v>0</v>
      </c>
      <c r="P162" s="70">
        <f t="shared" si="26"/>
        <v>0</v>
      </c>
      <c r="Q162" s="70">
        <f t="shared" si="27"/>
        <v>0</v>
      </c>
      <c r="R162" s="70">
        <f t="shared" si="28"/>
        <v>0</v>
      </c>
      <c r="S162">
        <f t="shared" si="29"/>
        <v>1</v>
      </c>
      <c r="T162">
        <f t="shared" si="30"/>
        <v>0</v>
      </c>
      <c r="U162">
        <f t="shared" si="32"/>
        <v>0</v>
      </c>
    </row>
    <row r="163" spans="1:21">
      <c r="A163" s="7">
        <v>154</v>
      </c>
      <c r="B163" t="s">
        <v>26</v>
      </c>
      <c r="C163" s="25">
        <v>127238</v>
      </c>
      <c r="D163" s="25">
        <v>181111</v>
      </c>
      <c r="E163" s="6">
        <f t="shared" si="23"/>
        <v>0.42340338578097736</v>
      </c>
      <c r="F163" s="7">
        <v>20157</v>
      </c>
      <c r="G163" s="66">
        <v>44392</v>
      </c>
      <c r="H163" s="5">
        <v>1074</v>
      </c>
      <c r="I163" s="33">
        <f t="shared" si="24"/>
        <v>118.47113594040968</v>
      </c>
      <c r="J163" s="34">
        <f t="shared" si="25"/>
        <v>1528.7352363287698</v>
      </c>
      <c r="O163" s="70">
        <f t="shared" si="31"/>
        <v>1</v>
      </c>
      <c r="P163" s="70">
        <f t="shared" si="26"/>
        <v>0</v>
      </c>
      <c r="Q163" s="70">
        <f t="shared" si="27"/>
        <v>0</v>
      </c>
      <c r="R163" s="70">
        <f t="shared" si="28"/>
        <v>0</v>
      </c>
      <c r="S163">
        <f t="shared" si="29"/>
        <v>1</v>
      </c>
      <c r="T163">
        <f t="shared" si="30"/>
        <v>1</v>
      </c>
      <c r="U163">
        <f t="shared" si="32"/>
        <v>0</v>
      </c>
    </row>
    <row r="164" spans="1:21">
      <c r="A164" s="7">
        <v>155</v>
      </c>
      <c r="B164" t="s">
        <v>26</v>
      </c>
      <c r="C164" s="25">
        <v>115275</v>
      </c>
      <c r="D164" s="25">
        <v>166700</v>
      </c>
      <c r="E164" s="6">
        <f t="shared" si="23"/>
        <v>0.44610713511168942</v>
      </c>
      <c r="F164" s="7">
        <v>20157</v>
      </c>
      <c r="G164" s="66">
        <v>44392</v>
      </c>
      <c r="H164" s="5">
        <v>1074</v>
      </c>
      <c r="I164" s="33">
        <f t="shared" si="24"/>
        <v>107.33240223463687</v>
      </c>
      <c r="J164" s="34">
        <f t="shared" si="25"/>
        <v>1553.1190631099544</v>
      </c>
      <c r="O164" s="70">
        <f t="shared" si="31"/>
        <v>1</v>
      </c>
      <c r="P164" s="70">
        <f t="shared" si="26"/>
        <v>0</v>
      </c>
      <c r="Q164" s="70">
        <f t="shared" si="27"/>
        <v>0</v>
      </c>
      <c r="R164" s="70">
        <f t="shared" si="28"/>
        <v>0</v>
      </c>
      <c r="S164">
        <f t="shared" si="29"/>
        <v>1</v>
      </c>
      <c r="T164">
        <f t="shared" si="30"/>
        <v>1</v>
      </c>
      <c r="U164">
        <f t="shared" si="32"/>
        <v>0</v>
      </c>
    </row>
    <row r="165" spans="1:21">
      <c r="A165" s="7">
        <v>156</v>
      </c>
      <c r="B165" t="s">
        <v>44</v>
      </c>
      <c r="C165" s="25">
        <v>159030</v>
      </c>
      <c r="D165" s="25">
        <v>198888</v>
      </c>
      <c r="E165" s="6">
        <f t="shared" si="23"/>
        <v>0.25063195623467271</v>
      </c>
      <c r="F165" s="7">
        <v>20143</v>
      </c>
      <c r="G165" s="66">
        <v>44392</v>
      </c>
      <c r="H165" s="5">
        <v>1815</v>
      </c>
      <c r="I165" s="33">
        <f t="shared" si="24"/>
        <v>87.619834710743802</v>
      </c>
      <c r="J165" s="34">
        <f t="shared" si="25"/>
        <v>2269.8970005659307</v>
      </c>
      <c r="O165" s="70">
        <f t="shared" si="31"/>
        <v>1</v>
      </c>
      <c r="P165" s="70">
        <f t="shared" si="26"/>
        <v>1</v>
      </c>
      <c r="Q165" s="70">
        <f t="shared" si="27"/>
        <v>0</v>
      </c>
      <c r="R165" s="70">
        <f t="shared" si="28"/>
        <v>0</v>
      </c>
      <c r="S165">
        <f t="shared" si="29"/>
        <v>1</v>
      </c>
      <c r="T165">
        <f t="shared" si="30"/>
        <v>1</v>
      </c>
      <c r="U165">
        <f t="shared" si="32"/>
        <v>0</v>
      </c>
    </row>
    <row r="166" spans="1:21">
      <c r="A166" s="7">
        <v>157</v>
      </c>
      <c r="B166" t="s">
        <v>44</v>
      </c>
      <c r="C166" s="25">
        <v>162222</v>
      </c>
      <c r="D166" s="25">
        <v>193002</v>
      </c>
      <c r="E166" s="6">
        <f t="shared" si="23"/>
        <v>0.18973998594518623</v>
      </c>
      <c r="F166" s="7">
        <v>20143</v>
      </c>
      <c r="G166" s="66">
        <v>44392</v>
      </c>
      <c r="H166" s="5">
        <v>1815</v>
      </c>
      <c r="I166" s="33">
        <f t="shared" si="24"/>
        <v>89.378512396694219</v>
      </c>
      <c r="J166" s="34">
        <f t="shared" si="25"/>
        <v>2159.378074490513</v>
      </c>
      <c r="O166" s="70">
        <f t="shared" si="31"/>
        <v>1</v>
      </c>
      <c r="P166" s="70">
        <f t="shared" si="26"/>
        <v>1</v>
      </c>
      <c r="Q166" s="70">
        <f t="shared" si="27"/>
        <v>0</v>
      </c>
      <c r="R166" s="70">
        <f t="shared" si="28"/>
        <v>0</v>
      </c>
      <c r="S166">
        <f t="shared" si="29"/>
        <v>1</v>
      </c>
      <c r="T166">
        <f t="shared" si="30"/>
        <v>1</v>
      </c>
      <c r="U166">
        <f t="shared" si="32"/>
        <v>0</v>
      </c>
    </row>
    <row r="167" spans="1:21">
      <c r="A167" s="7">
        <v>158</v>
      </c>
      <c r="B167" t="s">
        <v>58</v>
      </c>
      <c r="C167" s="25">
        <v>155268</v>
      </c>
      <c r="D167" s="25">
        <v>180000</v>
      </c>
      <c r="E167" s="6">
        <f t="shared" si="23"/>
        <v>0.15928587989798285</v>
      </c>
      <c r="F167" s="7">
        <v>20143</v>
      </c>
      <c r="G167" s="66">
        <v>44392</v>
      </c>
      <c r="H167" s="5">
        <v>1815</v>
      </c>
      <c r="I167" s="33">
        <f t="shared" si="24"/>
        <v>85.547107438016525</v>
      </c>
      <c r="J167" s="34">
        <f t="shared" si="25"/>
        <v>2104.103872014839</v>
      </c>
      <c r="O167" s="70">
        <f t="shared" si="31"/>
        <v>1</v>
      </c>
      <c r="P167" s="70">
        <f t="shared" si="26"/>
        <v>1</v>
      </c>
      <c r="Q167" s="70">
        <f t="shared" si="27"/>
        <v>0</v>
      </c>
      <c r="R167" s="70">
        <f t="shared" si="28"/>
        <v>0</v>
      </c>
      <c r="S167">
        <f t="shared" si="29"/>
        <v>1</v>
      </c>
      <c r="T167">
        <f t="shared" si="30"/>
        <v>1</v>
      </c>
      <c r="U167">
        <f t="shared" si="32"/>
        <v>0</v>
      </c>
    </row>
    <row r="168" spans="1:21">
      <c r="A168" s="7">
        <v>159</v>
      </c>
      <c r="B168" t="s">
        <v>58</v>
      </c>
      <c r="C168" s="25">
        <v>146718</v>
      </c>
      <c r="D168" s="25">
        <v>191100</v>
      </c>
      <c r="E168" s="6">
        <f t="shared" si="23"/>
        <v>0.30249867091972354</v>
      </c>
      <c r="F168" s="7">
        <v>20143</v>
      </c>
      <c r="G168" s="66">
        <v>44392</v>
      </c>
      <c r="H168" s="5">
        <v>1815</v>
      </c>
      <c r="I168" s="33">
        <f t="shared" si="24"/>
        <v>80.836363636363643</v>
      </c>
      <c r="J168" s="34">
        <f t="shared" si="25"/>
        <v>2364.0350877192982</v>
      </c>
      <c r="O168" s="70">
        <f t="shared" si="31"/>
        <v>1</v>
      </c>
      <c r="P168" s="70">
        <f t="shared" si="26"/>
        <v>0</v>
      </c>
      <c r="Q168" s="70">
        <f t="shared" si="27"/>
        <v>0</v>
      </c>
      <c r="R168" s="70">
        <f t="shared" si="28"/>
        <v>0</v>
      </c>
      <c r="S168">
        <f t="shared" si="29"/>
        <v>1</v>
      </c>
      <c r="T168">
        <f t="shared" si="30"/>
        <v>1</v>
      </c>
      <c r="U168">
        <f t="shared" si="32"/>
        <v>0</v>
      </c>
    </row>
    <row r="169" spans="1:21">
      <c r="A169" s="7">
        <v>160</v>
      </c>
      <c r="B169" t="s">
        <v>158</v>
      </c>
      <c r="C169" s="25">
        <v>77456</v>
      </c>
      <c r="D169" s="25">
        <v>110100</v>
      </c>
      <c r="E169" s="6">
        <f t="shared" si="23"/>
        <v>0.42145217930179713</v>
      </c>
      <c r="F169" s="7">
        <v>20157</v>
      </c>
      <c r="G169" s="66">
        <v>44392</v>
      </c>
      <c r="H169" s="5">
        <v>1074</v>
      </c>
      <c r="I169" s="33">
        <f t="shared" si="24"/>
        <v>72.11918063314711</v>
      </c>
      <c r="J169" s="34">
        <f t="shared" si="25"/>
        <v>1526.6396405701303</v>
      </c>
      <c r="O169" s="70">
        <f t="shared" si="31"/>
        <v>0</v>
      </c>
      <c r="P169" s="70">
        <f t="shared" si="26"/>
        <v>0</v>
      </c>
      <c r="Q169" s="70">
        <f t="shared" si="27"/>
        <v>0</v>
      </c>
      <c r="R169" s="70">
        <f t="shared" si="28"/>
        <v>1</v>
      </c>
      <c r="S169">
        <f t="shared" si="29"/>
        <v>1</v>
      </c>
      <c r="T169">
        <f t="shared" si="30"/>
        <v>0</v>
      </c>
      <c r="U169">
        <f t="shared" si="32"/>
        <v>0</v>
      </c>
    </row>
    <row r="170" spans="1:21">
      <c r="A170" s="7">
        <v>161</v>
      </c>
      <c r="B170" t="s">
        <v>159</v>
      </c>
      <c r="C170" s="25">
        <v>83250</v>
      </c>
      <c r="D170" s="25">
        <v>170700</v>
      </c>
      <c r="E170" s="6">
        <f t="shared" si="23"/>
        <v>1.0504504504504504</v>
      </c>
      <c r="F170" s="7">
        <v>20155</v>
      </c>
      <c r="G170" s="66">
        <v>44462</v>
      </c>
      <c r="H170" s="5">
        <v>1220</v>
      </c>
      <c r="I170" s="33">
        <f t="shared" si="24"/>
        <v>68.23770491803279</v>
      </c>
      <c r="J170" s="34">
        <f t="shared" si="25"/>
        <v>2501.5495495495493</v>
      </c>
      <c r="O170" s="70">
        <f t="shared" si="31"/>
        <v>0</v>
      </c>
      <c r="P170" s="70">
        <f t="shared" si="26"/>
        <v>0</v>
      </c>
      <c r="Q170" s="70">
        <f t="shared" si="27"/>
        <v>0</v>
      </c>
      <c r="R170" s="70">
        <f t="shared" si="28"/>
        <v>0</v>
      </c>
      <c r="S170">
        <f t="shared" si="29"/>
        <v>1</v>
      </c>
      <c r="T170">
        <f t="shared" si="30"/>
        <v>1</v>
      </c>
      <c r="U170">
        <f t="shared" si="32"/>
        <v>0</v>
      </c>
    </row>
    <row r="171" spans="1:21">
      <c r="A171" s="7">
        <v>162</v>
      </c>
      <c r="B171" t="s">
        <v>160</v>
      </c>
      <c r="C171" s="25">
        <v>162105</v>
      </c>
      <c r="D171" s="25">
        <v>307100</v>
      </c>
      <c r="E171" s="6">
        <f t="shared" si="23"/>
        <v>0.89445112735572618</v>
      </c>
      <c r="F171" s="7">
        <v>20143</v>
      </c>
      <c r="G171" s="66">
        <v>44462</v>
      </c>
      <c r="H171" s="5">
        <v>1815</v>
      </c>
      <c r="I171" s="33">
        <f t="shared" si="24"/>
        <v>89.314049586776861</v>
      </c>
      <c r="J171" s="34">
        <f t="shared" si="25"/>
        <v>3438.4287961506429</v>
      </c>
      <c r="O171" s="70">
        <f t="shared" si="31"/>
        <v>1</v>
      </c>
      <c r="P171" s="70">
        <f t="shared" si="26"/>
        <v>1</v>
      </c>
      <c r="Q171" s="70">
        <f t="shared" si="27"/>
        <v>0</v>
      </c>
      <c r="R171" s="70">
        <f t="shared" si="28"/>
        <v>0</v>
      </c>
      <c r="S171">
        <f t="shared" si="29"/>
        <v>1</v>
      </c>
      <c r="T171">
        <f t="shared" si="30"/>
        <v>1</v>
      </c>
      <c r="U171">
        <f t="shared" si="32"/>
        <v>1</v>
      </c>
    </row>
    <row r="172" spans="1:21">
      <c r="A172" s="7">
        <v>163</v>
      </c>
      <c r="B172" t="s">
        <v>161</v>
      </c>
      <c r="C172" s="25">
        <v>104571</v>
      </c>
      <c r="D172" s="25">
        <v>301670</v>
      </c>
      <c r="E172" s="6">
        <f t="shared" si="23"/>
        <v>1.8848342274626808</v>
      </c>
      <c r="F172" s="7">
        <v>20133</v>
      </c>
      <c r="G172" s="66">
        <v>44462</v>
      </c>
      <c r="H172" s="5">
        <v>1493</v>
      </c>
      <c r="I172" s="33">
        <f t="shared" si="24"/>
        <v>70.040857334226388</v>
      </c>
      <c r="J172" s="34">
        <f t="shared" si="25"/>
        <v>4307.0575016017829</v>
      </c>
      <c r="O172" s="70">
        <f t="shared" si="31"/>
        <v>1</v>
      </c>
      <c r="P172" s="70">
        <f t="shared" si="26"/>
        <v>0</v>
      </c>
      <c r="Q172" s="70">
        <f t="shared" si="27"/>
        <v>0</v>
      </c>
      <c r="R172" s="70">
        <f t="shared" si="28"/>
        <v>0</v>
      </c>
      <c r="S172">
        <f t="shared" si="29"/>
        <v>1</v>
      </c>
      <c r="T172">
        <f t="shared" si="30"/>
        <v>1</v>
      </c>
      <c r="U172">
        <f t="shared" si="32"/>
        <v>1</v>
      </c>
    </row>
    <row r="173" spans="1:21">
      <c r="A173" s="7">
        <v>164</v>
      </c>
      <c r="B173" t="s">
        <v>154</v>
      </c>
      <c r="C173" s="25">
        <v>50278</v>
      </c>
      <c r="D173" s="25">
        <v>133380</v>
      </c>
      <c r="E173" s="6">
        <f t="shared" si="23"/>
        <v>1.6528501531484943</v>
      </c>
      <c r="F173" s="7">
        <v>20148</v>
      </c>
      <c r="G173" s="66">
        <v>44462</v>
      </c>
      <c r="H173" s="5">
        <v>952</v>
      </c>
      <c r="I173" s="33">
        <f t="shared" si="24"/>
        <v>52.813025210084035</v>
      </c>
      <c r="J173" s="34">
        <f t="shared" si="25"/>
        <v>2525.5133457973666</v>
      </c>
      <c r="O173" s="70">
        <f t="shared" si="31"/>
        <v>0</v>
      </c>
      <c r="P173" s="70">
        <f t="shared" si="26"/>
        <v>0</v>
      </c>
      <c r="Q173" s="70">
        <f t="shared" si="27"/>
        <v>0</v>
      </c>
      <c r="R173" s="70">
        <f t="shared" si="28"/>
        <v>0</v>
      </c>
      <c r="S173">
        <f t="shared" si="29"/>
        <v>1</v>
      </c>
      <c r="T173">
        <f t="shared" si="30"/>
        <v>0</v>
      </c>
      <c r="U173">
        <f t="shared" si="32"/>
        <v>0</v>
      </c>
    </row>
    <row r="174" spans="1:21">
      <c r="A174" s="7">
        <v>165</v>
      </c>
      <c r="B174" t="s">
        <v>154</v>
      </c>
      <c r="C174" s="25">
        <v>30167</v>
      </c>
      <c r="D174" s="25">
        <v>91100</v>
      </c>
      <c r="E174" s="6">
        <f t="shared" si="23"/>
        <v>2.0198561341863628</v>
      </c>
      <c r="F174" s="7">
        <v>20148</v>
      </c>
      <c r="G174" s="66">
        <v>44462</v>
      </c>
      <c r="H174" s="5">
        <v>952</v>
      </c>
      <c r="I174" s="33">
        <f t="shared" si="24"/>
        <v>31.688025210084035</v>
      </c>
      <c r="J174" s="34">
        <f t="shared" si="25"/>
        <v>2874.9030397454171</v>
      </c>
      <c r="O174" s="70">
        <f t="shared" si="31"/>
        <v>0</v>
      </c>
      <c r="P174" s="70">
        <f t="shared" si="26"/>
        <v>0</v>
      </c>
      <c r="Q174" s="70">
        <f t="shared" si="27"/>
        <v>1</v>
      </c>
      <c r="R174" s="70">
        <f t="shared" si="28"/>
        <v>1</v>
      </c>
      <c r="S174">
        <f t="shared" si="29"/>
        <v>0</v>
      </c>
      <c r="T174">
        <f t="shared" si="30"/>
        <v>0</v>
      </c>
      <c r="U174">
        <f t="shared" si="32"/>
        <v>0</v>
      </c>
    </row>
    <row r="175" spans="1:21">
      <c r="A175" s="7">
        <v>166</v>
      </c>
      <c r="B175" t="s">
        <v>155</v>
      </c>
      <c r="C175" s="25">
        <v>48731</v>
      </c>
      <c r="D175" s="25">
        <v>157990</v>
      </c>
      <c r="E175" s="6">
        <f t="shared" si="23"/>
        <v>2.2420840943136811</v>
      </c>
      <c r="F175" s="7">
        <v>20148</v>
      </c>
      <c r="G175" s="66">
        <v>44462</v>
      </c>
      <c r="H175" s="5">
        <v>952</v>
      </c>
      <c r="I175" s="33">
        <f t="shared" si="24"/>
        <v>51.188025210084035</v>
      </c>
      <c r="J175" s="34">
        <f t="shared" si="25"/>
        <v>3086.4640577866244</v>
      </c>
      <c r="O175" s="70">
        <f t="shared" si="31"/>
        <v>0</v>
      </c>
      <c r="P175" s="70">
        <f t="shared" si="26"/>
        <v>0</v>
      </c>
      <c r="Q175" s="70">
        <f t="shared" si="27"/>
        <v>1</v>
      </c>
      <c r="R175" s="70">
        <f t="shared" si="28"/>
        <v>0</v>
      </c>
      <c r="S175">
        <f t="shared" si="29"/>
        <v>1</v>
      </c>
      <c r="T175">
        <f t="shared" si="30"/>
        <v>1</v>
      </c>
      <c r="U175">
        <f t="shared" si="32"/>
        <v>0</v>
      </c>
    </row>
    <row r="176" spans="1:21">
      <c r="A176" s="7">
        <v>167</v>
      </c>
      <c r="B176" t="s">
        <v>162</v>
      </c>
      <c r="C176" s="25">
        <v>51000</v>
      </c>
      <c r="D176" s="25">
        <v>132100</v>
      </c>
      <c r="E176" s="6">
        <f t="shared" si="23"/>
        <v>1.5901960784313725</v>
      </c>
      <c r="F176" s="7">
        <v>20147</v>
      </c>
      <c r="G176" s="66">
        <v>44462</v>
      </c>
      <c r="H176" s="5">
        <v>1220</v>
      </c>
      <c r="I176" s="33">
        <f t="shared" si="24"/>
        <v>41.803278688524593</v>
      </c>
      <c r="J176" s="34">
        <f t="shared" si="25"/>
        <v>3160.0392156862745</v>
      </c>
      <c r="O176" s="70">
        <f t="shared" si="31"/>
        <v>0</v>
      </c>
      <c r="P176" s="70">
        <f t="shared" si="26"/>
        <v>0</v>
      </c>
      <c r="Q176" s="70">
        <f t="shared" si="27"/>
        <v>0</v>
      </c>
      <c r="R176" s="70">
        <f t="shared" si="28"/>
        <v>0</v>
      </c>
      <c r="S176">
        <f t="shared" si="29"/>
        <v>1</v>
      </c>
      <c r="T176">
        <f t="shared" si="30"/>
        <v>0</v>
      </c>
      <c r="U176">
        <f t="shared" si="32"/>
        <v>0</v>
      </c>
    </row>
    <row r="177" spans="1:21">
      <c r="A177" s="7">
        <v>168</v>
      </c>
      <c r="B177" t="s">
        <v>163</v>
      </c>
      <c r="C177" s="25">
        <v>89060</v>
      </c>
      <c r="D177" s="25">
        <v>133960</v>
      </c>
      <c r="E177" s="6">
        <f t="shared" si="23"/>
        <v>0.50415450258252859</v>
      </c>
      <c r="F177" s="7">
        <v>20139</v>
      </c>
      <c r="G177" s="66">
        <v>44462</v>
      </c>
      <c r="H177" s="30">
        <v>1230.7916666666667</v>
      </c>
      <c r="I177" s="33">
        <f t="shared" si="24"/>
        <v>72.359930938758922</v>
      </c>
      <c r="J177" s="34">
        <f t="shared" si="25"/>
        <v>1851.3008271577216</v>
      </c>
      <c r="O177" s="70">
        <f t="shared" si="31"/>
        <v>0</v>
      </c>
      <c r="P177" s="70">
        <f t="shared" si="26"/>
        <v>0</v>
      </c>
      <c r="Q177" s="70">
        <f t="shared" si="27"/>
        <v>0</v>
      </c>
      <c r="R177" s="70">
        <f t="shared" si="28"/>
        <v>0</v>
      </c>
      <c r="S177">
        <f t="shared" si="29"/>
        <v>1</v>
      </c>
      <c r="T177">
        <f t="shared" si="30"/>
        <v>0</v>
      </c>
      <c r="U177">
        <f t="shared" si="32"/>
        <v>0</v>
      </c>
    </row>
    <row r="178" spans="1:21">
      <c r="A178" s="7">
        <v>169</v>
      </c>
      <c r="B178" t="s">
        <v>164</v>
      </c>
      <c r="C178" s="25">
        <v>73125</v>
      </c>
      <c r="D178" s="25">
        <v>95700</v>
      </c>
      <c r="E178" s="6">
        <f t="shared" si="23"/>
        <v>0.30871794871794872</v>
      </c>
      <c r="F178" s="7">
        <v>20156</v>
      </c>
      <c r="G178" s="66">
        <v>44462</v>
      </c>
      <c r="H178" s="30">
        <v>1230.7916666666667</v>
      </c>
      <c r="I178" s="33">
        <f t="shared" si="24"/>
        <v>59.412979450895421</v>
      </c>
      <c r="J178" s="34">
        <f t="shared" si="25"/>
        <v>1610.7591452991455</v>
      </c>
      <c r="O178" s="70">
        <f t="shared" si="31"/>
        <v>0</v>
      </c>
      <c r="P178" s="70">
        <f t="shared" si="26"/>
        <v>0</v>
      </c>
      <c r="Q178" s="70">
        <f t="shared" si="27"/>
        <v>0</v>
      </c>
      <c r="R178" s="70">
        <f t="shared" si="28"/>
        <v>1</v>
      </c>
      <c r="S178">
        <f t="shared" si="29"/>
        <v>0</v>
      </c>
      <c r="T178">
        <f t="shared" si="30"/>
        <v>0</v>
      </c>
      <c r="U178">
        <f t="shared" si="32"/>
        <v>0</v>
      </c>
    </row>
    <row r="179" spans="1:21">
      <c r="A179" s="7">
        <v>170</v>
      </c>
      <c r="B179" t="s">
        <v>165</v>
      </c>
      <c r="C179" s="25">
        <v>92438</v>
      </c>
      <c r="D179" s="25">
        <v>146000</v>
      </c>
      <c r="E179" s="6">
        <f t="shared" si="23"/>
        <v>0.57943702806205244</v>
      </c>
      <c r="F179" s="7">
        <v>20152</v>
      </c>
      <c r="G179" s="66">
        <v>44462</v>
      </c>
      <c r="H179" s="5">
        <v>1087.5</v>
      </c>
      <c r="I179" s="33">
        <f t="shared" si="24"/>
        <v>85.000459770114944</v>
      </c>
      <c r="J179" s="34">
        <f t="shared" si="25"/>
        <v>1717.6377680174819</v>
      </c>
      <c r="O179" s="70">
        <f t="shared" si="31"/>
        <v>0</v>
      </c>
      <c r="P179" s="70">
        <f t="shared" si="26"/>
        <v>0</v>
      </c>
      <c r="Q179" s="70">
        <f t="shared" si="27"/>
        <v>0</v>
      </c>
      <c r="R179" s="70">
        <f t="shared" si="28"/>
        <v>0</v>
      </c>
      <c r="S179">
        <f t="shared" si="29"/>
        <v>1</v>
      </c>
      <c r="T179">
        <f t="shared" si="30"/>
        <v>0</v>
      </c>
      <c r="U179">
        <f t="shared" si="32"/>
        <v>0</v>
      </c>
    </row>
    <row r="180" spans="1:21">
      <c r="A180" s="7">
        <v>171</v>
      </c>
      <c r="B180" t="s">
        <v>43</v>
      </c>
      <c r="C180" s="25">
        <v>72765</v>
      </c>
      <c r="D180" s="25">
        <v>116360</v>
      </c>
      <c r="E180" s="6">
        <f t="shared" si="23"/>
        <v>0.59912045626331345</v>
      </c>
      <c r="F180" s="7">
        <v>20142</v>
      </c>
      <c r="G180" s="66">
        <v>44462</v>
      </c>
      <c r="H180" s="5">
        <v>971</v>
      </c>
      <c r="I180" s="33">
        <f t="shared" si="24"/>
        <v>74.938208032955714</v>
      </c>
      <c r="J180" s="34">
        <f t="shared" si="25"/>
        <v>1552.7459630316773</v>
      </c>
      <c r="O180" s="70">
        <f t="shared" si="31"/>
        <v>0</v>
      </c>
      <c r="P180" s="70">
        <f t="shared" si="26"/>
        <v>0</v>
      </c>
      <c r="Q180" s="70">
        <f t="shared" si="27"/>
        <v>0</v>
      </c>
      <c r="R180" s="70">
        <f t="shared" si="28"/>
        <v>1</v>
      </c>
      <c r="S180">
        <f t="shared" si="29"/>
        <v>1</v>
      </c>
      <c r="T180">
        <f t="shared" si="30"/>
        <v>0</v>
      </c>
      <c r="U180">
        <f t="shared" si="32"/>
        <v>0</v>
      </c>
    </row>
    <row r="181" spans="1:21">
      <c r="A181" s="7">
        <v>172</v>
      </c>
      <c r="B181" t="s">
        <v>24</v>
      </c>
      <c r="C181" s="25">
        <v>102795</v>
      </c>
      <c r="D181" s="25">
        <v>157000</v>
      </c>
      <c r="E181" s="6">
        <f t="shared" si="23"/>
        <v>0.52731163967119021</v>
      </c>
      <c r="F181" s="7">
        <v>20142</v>
      </c>
      <c r="G181" s="66">
        <v>44462</v>
      </c>
      <c r="H181" s="5">
        <v>971</v>
      </c>
      <c r="I181" s="33">
        <f t="shared" si="24"/>
        <v>105.86508753861997</v>
      </c>
      <c r="J181" s="34">
        <f t="shared" si="25"/>
        <v>1483.0196021207257</v>
      </c>
      <c r="O181" s="70">
        <f t="shared" si="31"/>
        <v>1</v>
      </c>
      <c r="P181" s="70">
        <f t="shared" si="26"/>
        <v>0</v>
      </c>
      <c r="Q181" s="70">
        <f t="shared" si="27"/>
        <v>0</v>
      </c>
      <c r="R181" s="70">
        <f t="shared" si="28"/>
        <v>0</v>
      </c>
      <c r="S181">
        <f t="shared" si="29"/>
        <v>1</v>
      </c>
      <c r="T181">
        <f t="shared" si="30"/>
        <v>1</v>
      </c>
      <c r="U181">
        <f t="shared" si="32"/>
        <v>0</v>
      </c>
    </row>
    <row r="182" spans="1:21">
      <c r="A182" s="7">
        <v>173</v>
      </c>
      <c r="B182" t="s">
        <v>24</v>
      </c>
      <c r="C182" s="25">
        <v>98175</v>
      </c>
      <c r="D182" s="25">
        <v>161000</v>
      </c>
      <c r="E182" s="6">
        <f t="shared" si="23"/>
        <v>0.63992869875222813</v>
      </c>
      <c r="F182" s="7">
        <v>20142</v>
      </c>
      <c r="G182" s="66">
        <v>44462</v>
      </c>
      <c r="H182" s="5">
        <v>971</v>
      </c>
      <c r="I182" s="33">
        <f t="shared" si="24"/>
        <v>101.10710607621009</v>
      </c>
      <c r="J182" s="34">
        <f t="shared" si="25"/>
        <v>1592.3707664884137</v>
      </c>
      <c r="O182" s="70">
        <f t="shared" si="31"/>
        <v>0</v>
      </c>
      <c r="P182" s="70">
        <f t="shared" si="26"/>
        <v>0</v>
      </c>
      <c r="Q182" s="70">
        <f t="shared" si="27"/>
        <v>0</v>
      </c>
      <c r="R182" s="70">
        <f t="shared" si="28"/>
        <v>0</v>
      </c>
      <c r="S182">
        <f t="shared" si="29"/>
        <v>1</v>
      </c>
      <c r="T182">
        <f t="shared" si="30"/>
        <v>1</v>
      </c>
      <c r="U182">
        <f t="shared" si="32"/>
        <v>0</v>
      </c>
    </row>
    <row r="183" spans="1:21">
      <c r="A183" s="7">
        <v>174</v>
      </c>
      <c r="B183" t="s">
        <v>24</v>
      </c>
      <c r="C183" s="25">
        <v>113175</v>
      </c>
      <c r="D183" s="25">
        <v>158100</v>
      </c>
      <c r="E183" s="6">
        <f t="shared" si="23"/>
        <v>0.39695162359178265</v>
      </c>
      <c r="F183" s="7">
        <v>20142</v>
      </c>
      <c r="G183" s="66">
        <v>44462</v>
      </c>
      <c r="H183" s="5">
        <v>971</v>
      </c>
      <c r="I183" s="33">
        <f t="shared" si="24"/>
        <v>116.55509783728115</v>
      </c>
      <c r="J183" s="34">
        <f t="shared" si="25"/>
        <v>1356.440026507621</v>
      </c>
      <c r="O183" s="70">
        <f t="shared" si="31"/>
        <v>1</v>
      </c>
      <c r="P183" s="70">
        <f t="shared" si="26"/>
        <v>0</v>
      </c>
      <c r="Q183" s="70">
        <f t="shared" si="27"/>
        <v>0</v>
      </c>
      <c r="R183" s="70">
        <f t="shared" si="28"/>
        <v>0</v>
      </c>
      <c r="S183">
        <f t="shared" si="29"/>
        <v>1</v>
      </c>
      <c r="T183">
        <f t="shared" si="30"/>
        <v>1</v>
      </c>
      <c r="U183">
        <f t="shared" si="32"/>
        <v>0</v>
      </c>
    </row>
    <row r="184" spans="1:21">
      <c r="A184" s="7">
        <v>175</v>
      </c>
      <c r="B184" t="s">
        <v>26</v>
      </c>
      <c r="C184" s="25">
        <v>138113</v>
      </c>
      <c r="D184" s="25">
        <v>162000</v>
      </c>
      <c r="E184" s="6">
        <f t="shared" si="23"/>
        <v>0.17295258230579308</v>
      </c>
      <c r="F184" s="7">
        <v>20157</v>
      </c>
      <c r="G184" s="66">
        <v>44462</v>
      </c>
      <c r="H184" s="5">
        <v>1074</v>
      </c>
      <c r="I184" s="33">
        <f t="shared" si="24"/>
        <v>128.59683426443203</v>
      </c>
      <c r="J184" s="34">
        <f t="shared" si="25"/>
        <v>1259.7510733964218</v>
      </c>
      <c r="O184" s="70">
        <f t="shared" si="31"/>
        <v>1</v>
      </c>
      <c r="P184" s="70">
        <f t="shared" si="26"/>
        <v>0</v>
      </c>
      <c r="Q184" s="70">
        <f t="shared" si="27"/>
        <v>0</v>
      </c>
      <c r="R184" s="70">
        <f t="shared" si="28"/>
        <v>0</v>
      </c>
      <c r="S184">
        <f t="shared" si="29"/>
        <v>1</v>
      </c>
      <c r="T184">
        <f t="shared" si="30"/>
        <v>1</v>
      </c>
      <c r="U184">
        <f t="shared" si="32"/>
        <v>0</v>
      </c>
    </row>
    <row r="185" spans="1:21">
      <c r="A185" s="7">
        <v>176</v>
      </c>
      <c r="B185" t="s">
        <v>26</v>
      </c>
      <c r="C185" s="25">
        <v>127238</v>
      </c>
      <c r="D185" s="25">
        <v>143300</v>
      </c>
      <c r="E185" s="6">
        <f t="shared" si="23"/>
        <v>0.1262358729310426</v>
      </c>
      <c r="F185" s="7">
        <v>20157</v>
      </c>
      <c r="G185" s="66">
        <v>44462</v>
      </c>
      <c r="H185" s="5">
        <v>1074</v>
      </c>
      <c r="I185" s="33">
        <f t="shared" si="24"/>
        <v>118.47113594040968</v>
      </c>
      <c r="J185" s="34">
        <f t="shared" si="25"/>
        <v>1209.5773275279398</v>
      </c>
      <c r="O185" s="70">
        <f t="shared" si="31"/>
        <v>1</v>
      </c>
      <c r="P185" s="70">
        <f t="shared" si="26"/>
        <v>0</v>
      </c>
      <c r="Q185" s="70">
        <f t="shared" si="27"/>
        <v>0</v>
      </c>
      <c r="R185" s="70">
        <f t="shared" si="28"/>
        <v>0</v>
      </c>
      <c r="S185">
        <f t="shared" si="29"/>
        <v>1</v>
      </c>
      <c r="T185">
        <f t="shared" si="30"/>
        <v>0</v>
      </c>
      <c r="U185">
        <f t="shared" si="32"/>
        <v>0</v>
      </c>
    </row>
    <row r="186" spans="1:21">
      <c r="A186" s="7">
        <v>177</v>
      </c>
      <c r="B186" t="s">
        <v>166</v>
      </c>
      <c r="C186" s="25">
        <v>104500</v>
      </c>
      <c r="D186" s="25">
        <v>231900</v>
      </c>
      <c r="E186" s="6">
        <f t="shared" si="23"/>
        <v>1.2191387559808613</v>
      </c>
      <c r="F186" s="7">
        <v>20151</v>
      </c>
      <c r="G186" s="66">
        <v>44462</v>
      </c>
      <c r="H186" s="5">
        <v>1312</v>
      </c>
      <c r="I186" s="33">
        <f t="shared" si="24"/>
        <v>79.649390243902445</v>
      </c>
      <c r="J186" s="34">
        <f t="shared" si="25"/>
        <v>2911.5100478468898</v>
      </c>
      <c r="O186" s="70">
        <f t="shared" si="31"/>
        <v>1</v>
      </c>
      <c r="P186" s="70">
        <f t="shared" si="26"/>
        <v>0</v>
      </c>
      <c r="Q186" s="70">
        <f t="shared" si="27"/>
        <v>0</v>
      </c>
      <c r="R186" s="70">
        <f t="shared" si="28"/>
        <v>0</v>
      </c>
      <c r="S186">
        <f t="shared" si="29"/>
        <v>1</v>
      </c>
      <c r="T186">
        <f t="shared" si="30"/>
        <v>1</v>
      </c>
      <c r="U186">
        <f t="shared" si="32"/>
        <v>1</v>
      </c>
    </row>
    <row r="187" spans="1:21">
      <c r="A187" s="7">
        <v>178</v>
      </c>
      <c r="B187" t="s">
        <v>166</v>
      </c>
      <c r="C187" s="25">
        <v>138600</v>
      </c>
      <c r="D187" s="25">
        <v>276000</v>
      </c>
      <c r="E187" s="6">
        <f t="shared" si="23"/>
        <v>0.9913419913419913</v>
      </c>
      <c r="F187" s="7">
        <v>20151</v>
      </c>
      <c r="G187" s="66">
        <v>44462</v>
      </c>
      <c r="H187" s="5">
        <v>1312</v>
      </c>
      <c r="I187" s="33">
        <f t="shared" si="24"/>
        <v>105.64024390243902</v>
      </c>
      <c r="J187" s="34">
        <f t="shared" si="25"/>
        <v>2612.6406926406926</v>
      </c>
      <c r="O187" s="70">
        <f t="shared" si="31"/>
        <v>1</v>
      </c>
      <c r="P187" s="70">
        <f t="shared" si="26"/>
        <v>0</v>
      </c>
      <c r="Q187" s="70">
        <f t="shared" si="27"/>
        <v>0</v>
      </c>
      <c r="R187" s="70">
        <f t="shared" si="28"/>
        <v>0</v>
      </c>
      <c r="S187">
        <f t="shared" si="29"/>
        <v>1</v>
      </c>
      <c r="T187">
        <f t="shared" si="30"/>
        <v>1</v>
      </c>
      <c r="U187">
        <f t="shared" si="32"/>
        <v>1</v>
      </c>
    </row>
    <row r="188" spans="1:21">
      <c r="A188" s="7">
        <v>179</v>
      </c>
      <c r="B188" t="s">
        <v>44</v>
      </c>
      <c r="C188" s="25">
        <v>156750</v>
      </c>
      <c r="D188" s="25">
        <v>192889</v>
      </c>
      <c r="E188" s="6">
        <f t="shared" si="23"/>
        <v>0.23055183413078151</v>
      </c>
      <c r="F188" s="7">
        <v>20143</v>
      </c>
      <c r="G188" s="66">
        <v>44462</v>
      </c>
      <c r="H188" s="5">
        <v>1815</v>
      </c>
      <c r="I188" s="33">
        <f t="shared" si="24"/>
        <v>86.36363636363636</v>
      </c>
      <c r="J188" s="34">
        <f t="shared" si="25"/>
        <v>2233.4515789473685</v>
      </c>
      <c r="O188" s="70">
        <f t="shared" si="31"/>
        <v>1</v>
      </c>
      <c r="P188" s="70">
        <f t="shared" si="26"/>
        <v>1</v>
      </c>
      <c r="Q188" s="70">
        <f t="shared" si="27"/>
        <v>0</v>
      </c>
      <c r="R188" s="70">
        <f t="shared" si="28"/>
        <v>0</v>
      </c>
      <c r="S188">
        <f t="shared" si="29"/>
        <v>1</v>
      </c>
      <c r="T188">
        <f t="shared" si="30"/>
        <v>1</v>
      </c>
      <c r="U188">
        <f t="shared" si="32"/>
        <v>0</v>
      </c>
    </row>
    <row r="189" spans="1:21">
      <c r="A189" s="7">
        <v>180</v>
      </c>
      <c r="B189" t="s">
        <v>44</v>
      </c>
      <c r="C189" s="25">
        <v>182970</v>
      </c>
      <c r="D189" s="25">
        <v>218100</v>
      </c>
      <c r="E189" s="6">
        <f t="shared" si="23"/>
        <v>0.19199868830955893</v>
      </c>
      <c r="F189" s="7">
        <v>20143</v>
      </c>
      <c r="G189" s="66">
        <v>44462</v>
      </c>
      <c r="H189" s="5">
        <v>1815</v>
      </c>
      <c r="I189" s="33">
        <f t="shared" si="24"/>
        <v>100.80991735537189</v>
      </c>
      <c r="J189" s="34">
        <f t="shared" si="25"/>
        <v>2163.4776192818495</v>
      </c>
      <c r="O189" s="70">
        <f t="shared" si="31"/>
        <v>1</v>
      </c>
      <c r="P189" s="70">
        <f t="shared" si="26"/>
        <v>1</v>
      </c>
      <c r="Q189" s="70">
        <f t="shared" si="27"/>
        <v>0</v>
      </c>
      <c r="R189" s="70">
        <f t="shared" si="28"/>
        <v>0</v>
      </c>
      <c r="S189">
        <f t="shared" si="29"/>
        <v>1</v>
      </c>
      <c r="T189">
        <f t="shared" si="30"/>
        <v>1</v>
      </c>
      <c r="U189">
        <f t="shared" si="32"/>
        <v>1</v>
      </c>
    </row>
    <row r="190" spans="1:21">
      <c r="A190" s="7">
        <v>181</v>
      </c>
      <c r="B190" t="s">
        <v>182</v>
      </c>
      <c r="C190" s="5">
        <v>276120</v>
      </c>
      <c r="D190" s="5">
        <v>560000</v>
      </c>
      <c r="E190" s="6">
        <f t="shared" si="23"/>
        <v>1.0281037230189773</v>
      </c>
      <c r="F190" s="7">
        <v>20144</v>
      </c>
      <c r="G190" s="66">
        <v>44490</v>
      </c>
      <c r="H190" s="30">
        <v>1230.7916666666667</v>
      </c>
      <c r="I190" s="33">
        <f t="shared" si="24"/>
        <v>224.34341040658111</v>
      </c>
      <c r="J190" s="34">
        <f t="shared" si="25"/>
        <v>2496.173161427399</v>
      </c>
      <c r="O190" s="70">
        <f t="shared" si="31"/>
        <v>1</v>
      </c>
      <c r="P190" s="70">
        <f t="shared" si="26"/>
        <v>1</v>
      </c>
      <c r="Q190" s="70">
        <f t="shared" si="27"/>
        <v>0</v>
      </c>
      <c r="R190" s="70">
        <f t="shared" si="28"/>
        <v>0</v>
      </c>
      <c r="S190">
        <f t="shared" si="29"/>
        <v>1</v>
      </c>
      <c r="T190">
        <f t="shared" si="30"/>
        <v>1</v>
      </c>
      <c r="U190">
        <f t="shared" si="32"/>
        <v>1</v>
      </c>
    </row>
    <row r="191" spans="1:21">
      <c r="A191" s="7">
        <v>182</v>
      </c>
      <c r="B191" t="s">
        <v>154</v>
      </c>
      <c r="C191" s="5">
        <v>30167</v>
      </c>
      <c r="D191" s="5">
        <v>87828</v>
      </c>
      <c r="E191" s="6">
        <f t="shared" si="23"/>
        <v>1.911393244273544</v>
      </c>
      <c r="F191" s="7">
        <v>20148</v>
      </c>
      <c r="G191" s="66">
        <v>44490</v>
      </c>
      <c r="H191" s="5">
        <v>952</v>
      </c>
      <c r="I191" s="33">
        <f t="shared" si="24"/>
        <v>31.688025210084035</v>
      </c>
      <c r="J191" s="34">
        <f t="shared" si="25"/>
        <v>2771.6463685484136</v>
      </c>
      <c r="O191" s="70">
        <f t="shared" si="31"/>
        <v>0</v>
      </c>
      <c r="P191" s="70">
        <f t="shared" si="26"/>
        <v>0</v>
      </c>
      <c r="Q191" s="70">
        <f t="shared" si="27"/>
        <v>1</v>
      </c>
      <c r="R191" s="70">
        <f t="shared" si="28"/>
        <v>1</v>
      </c>
      <c r="S191">
        <f t="shared" si="29"/>
        <v>0</v>
      </c>
      <c r="T191">
        <f t="shared" si="30"/>
        <v>0</v>
      </c>
      <c r="U191">
        <f t="shared" si="32"/>
        <v>0</v>
      </c>
    </row>
    <row r="192" spans="1:21">
      <c r="A192" s="7">
        <v>183</v>
      </c>
      <c r="B192" t="s">
        <v>154</v>
      </c>
      <c r="C192" s="5">
        <v>30940</v>
      </c>
      <c r="D192" s="5">
        <v>75564</v>
      </c>
      <c r="E192" s="6">
        <f t="shared" si="23"/>
        <v>1.4422753716871364</v>
      </c>
      <c r="F192" s="7">
        <v>20148</v>
      </c>
      <c r="G192" s="66">
        <v>44490</v>
      </c>
      <c r="H192" s="5">
        <v>952</v>
      </c>
      <c r="I192" s="33">
        <f t="shared" si="24"/>
        <v>32.5</v>
      </c>
      <c r="J192" s="34">
        <f t="shared" si="25"/>
        <v>2325.0461538461536</v>
      </c>
      <c r="O192" s="70">
        <f t="shared" si="31"/>
        <v>0</v>
      </c>
      <c r="P192" s="70">
        <f t="shared" si="26"/>
        <v>0</v>
      </c>
      <c r="Q192" s="70">
        <f t="shared" si="27"/>
        <v>1</v>
      </c>
      <c r="R192" s="70">
        <f t="shared" si="28"/>
        <v>1</v>
      </c>
      <c r="S192">
        <f t="shared" si="29"/>
        <v>0</v>
      </c>
      <c r="T192">
        <f t="shared" si="30"/>
        <v>0</v>
      </c>
      <c r="U192">
        <f t="shared" si="32"/>
        <v>0</v>
      </c>
    </row>
    <row r="193" spans="1:21">
      <c r="A193" s="7">
        <v>184</v>
      </c>
      <c r="B193" t="s">
        <v>183</v>
      </c>
      <c r="C193" s="5">
        <v>41769</v>
      </c>
      <c r="D193" s="5">
        <v>132100</v>
      </c>
      <c r="E193" s="6">
        <f t="shared" si="23"/>
        <v>2.1626325743972803</v>
      </c>
      <c r="F193" s="7">
        <v>20148</v>
      </c>
      <c r="G193" s="66">
        <v>44490</v>
      </c>
      <c r="H193" s="5">
        <v>952</v>
      </c>
      <c r="I193" s="33">
        <f t="shared" si="24"/>
        <v>43.875</v>
      </c>
      <c r="J193" s="34">
        <f t="shared" si="25"/>
        <v>3010.8262108262106</v>
      </c>
      <c r="O193" s="70">
        <f t="shared" si="31"/>
        <v>0</v>
      </c>
      <c r="P193" s="70">
        <f t="shared" si="26"/>
        <v>0</v>
      </c>
      <c r="Q193" s="70">
        <f t="shared" si="27"/>
        <v>1</v>
      </c>
      <c r="R193" s="70">
        <f t="shared" si="28"/>
        <v>0</v>
      </c>
      <c r="S193">
        <f t="shared" si="29"/>
        <v>1</v>
      </c>
      <c r="T193">
        <f t="shared" si="30"/>
        <v>0</v>
      </c>
      <c r="U193">
        <f t="shared" si="32"/>
        <v>0</v>
      </c>
    </row>
    <row r="194" spans="1:21">
      <c r="A194" s="7">
        <v>185</v>
      </c>
      <c r="B194" t="s">
        <v>184</v>
      </c>
      <c r="C194" s="5">
        <v>100800</v>
      </c>
      <c r="D194" s="5">
        <v>280400</v>
      </c>
      <c r="E194" s="6">
        <f t="shared" si="23"/>
        <v>1.7817460317460319</v>
      </c>
      <c r="F194" s="7">
        <v>20133</v>
      </c>
      <c r="G194" s="66">
        <v>44490</v>
      </c>
      <c r="H194" s="5">
        <v>1493</v>
      </c>
      <c r="I194" s="33">
        <f t="shared" si="24"/>
        <v>67.515070328198263</v>
      </c>
      <c r="J194" s="34">
        <f t="shared" si="25"/>
        <v>4153.1468253968251</v>
      </c>
      <c r="O194" s="70">
        <f t="shared" si="31"/>
        <v>1</v>
      </c>
      <c r="P194" s="70">
        <f t="shared" si="26"/>
        <v>0</v>
      </c>
      <c r="Q194" s="70">
        <f t="shared" si="27"/>
        <v>0</v>
      </c>
      <c r="R194" s="70">
        <f t="shared" si="28"/>
        <v>0</v>
      </c>
      <c r="S194">
        <f t="shared" si="29"/>
        <v>1</v>
      </c>
      <c r="T194">
        <f t="shared" si="30"/>
        <v>1</v>
      </c>
      <c r="U194">
        <f t="shared" si="32"/>
        <v>1</v>
      </c>
    </row>
    <row r="195" spans="1:21">
      <c r="A195" s="7">
        <v>186</v>
      </c>
      <c r="B195" t="s">
        <v>35</v>
      </c>
      <c r="C195" s="5">
        <v>95760</v>
      </c>
      <c r="D195" s="5">
        <v>211100</v>
      </c>
      <c r="E195" s="6">
        <f t="shared" si="23"/>
        <v>1.204469507101086</v>
      </c>
      <c r="F195" s="7">
        <v>20133</v>
      </c>
      <c r="G195" s="66">
        <v>44490</v>
      </c>
      <c r="H195" s="5">
        <v>1493</v>
      </c>
      <c r="I195" s="33">
        <f t="shared" si="24"/>
        <v>64.139316811788348</v>
      </c>
      <c r="J195" s="34">
        <f t="shared" si="25"/>
        <v>3291.2729741019216</v>
      </c>
      <c r="O195" s="70">
        <f t="shared" si="31"/>
        <v>0</v>
      </c>
      <c r="P195" s="70">
        <f t="shared" si="26"/>
        <v>0</v>
      </c>
      <c r="Q195" s="70">
        <f t="shared" si="27"/>
        <v>0</v>
      </c>
      <c r="R195" s="70">
        <f t="shared" si="28"/>
        <v>0</v>
      </c>
      <c r="S195">
        <f t="shared" si="29"/>
        <v>1</v>
      </c>
      <c r="T195">
        <f t="shared" si="30"/>
        <v>1</v>
      </c>
      <c r="U195">
        <f t="shared" si="32"/>
        <v>1</v>
      </c>
    </row>
    <row r="196" spans="1:21">
      <c r="A196" s="7">
        <v>187</v>
      </c>
      <c r="B196" t="s">
        <v>35</v>
      </c>
      <c r="C196" s="5">
        <v>62510</v>
      </c>
      <c r="D196" s="5">
        <v>182600</v>
      </c>
      <c r="E196" s="6">
        <f t="shared" si="23"/>
        <v>1.9211326187809949</v>
      </c>
      <c r="F196" s="7">
        <v>20133</v>
      </c>
      <c r="G196" s="66">
        <v>44490</v>
      </c>
      <c r="H196" s="5">
        <v>1493</v>
      </c>
      <c r="I196" s="33">
        <f t="shared" si="24"/>
        <v>41.868720696584056</v>
      </c>
      <c r="J196" s="34">
        <f t="shared" si="25"/>
        <v>4361.2509998400255</v>
      </c>
      <c r="O196" s="70">
        <f t="shared" si="31"/>
        <v>0</v>
      </c>
      <c r="P196" s="70">
        <f t="shared" si="26"/>
        <v>0</v>
      </c>
      <c r="Q196" s="70">
        <f t="shared" si="27"/>
        <v>0</v>
      </c>
      <c r="R196" s="70">
        <f t="shared" si="28"/>
        <v>0</v>
      </c>
      <c r="S196">
        <f t="shared" si="29"/>
        <v>1</v>
      </c>
      <c r="T196">
        <f t="shared" si="30"/>
        <v>1</v>
      </c>
      <c r="U196">
        <f t="shared" si="32"/>
        <v>0</v>
      </c>
    </row>
    <row r="197" spans="1:21">
      <c r="A197" s="7">
        <v>188</v>
      </c>
      <c r="B197" t="s">
        <v>162</v>
      </c>
      <c r="C197" s="5">
        <v>76000</v>
      </c>
      <c r="D197" s="5">
        <v>206140</v>
      </c>
      <c r="E197" s="6">
        <f t="shared" si="23"/>
        <v>1.7123684210526315</v>
      </c>
      <c r="F197" s="7">
        <v>20147</v>
      </c>
      <c r="G197" s="66">
        <v>44490</v>
      </c>
      <c r="H197" s="5">
        <v>1220</v>
      </c>
      <c r="I197" s="33">
        <f t="shared" si="24"/>
        <v>62.295081967213115</v>
      </c>
      <c r="J197" s="34">
        <f t="shared" si="25"/>
        <v>3309.0894736842106</v>
      </c>
      <c r="O197" s="70">
        <f t="shared" si="31"/>
        <v>0</v>
      </c>
      <c r="P197" s="70">
        <f t="shared" si="26"/>
        <v>0</v>
      </c>
      <c r="Q197" s="70">
        <f t="shared" si="27"/>
        <v>0</v>
      </c>
      <c r="R197" s="70">
        <f t="shared" si="28"/>
        <v>0</v>
      </c>
      <c r="S197">
        <f t="shared" si="29"/>
        <v>1</v>
      </c>
      <c r="T197">
        <f t="shared" si="30"/>
        <v>1</v>
      </c>
      <c r="U197">
        <f t="shared" si="32"/>
        <v>1</v>
      </c>
    </row>
    <row r="198" spans="1:21">
      <c r="A198" s="7">
        <v>189</v>
      </c>
      <c r="B198" t="s">
        <v>185</v>
      </c>
      <c r="C198" s="5">
        <v>77625</v>
      </c>
      <c r="D198" s="5">
        <v>165700</v>
      </c>
      <c r="E198" s="6">
        <f t="shared" si="23"/>
        <v>1.134621578099839</v>
      </c>
      <c r="F198" s="7">
        <v>20155</v>
      </c>
      <c r="G198" s="66">
        <v>44490</v>
      </c>
      <c r="H198" s="5">
        <v>1220</v>
      </c>
      <c r="I198" s="33">
        <f t="shared" si="24"/>
        <v>63.627049180327866</v>
      </c>
      <c r="J198" s="34">
        <f t="shared" si="25"/>
        <v>2604.2383252818036</v>
      </c>
      <c r="O198" s="70">
        <f t="shared" si="31"/>
        <v>0</v>
      </c>
      <c r="P198" s="70">
        <f t="shared" si="26"/>
        <v>0</v>
      </c>
      <c r="Q198" s="70">
        <f t="shared" si="27"/>
        <v>0</v>
      </c>
      <c r="R198" s="70">
        <f t="shared" si="28"/>
        <v>0</v>
      </c>
      <c r="S198">
        <f t="shared" si="29"/>
        <v>1</v>
      </c>
      <c r="T198">
        <f t="shared" si="30"/>
        <v>1</v>
      </c>
      <c r="U198">
        <f t="shared" si="32"/>
        <v>0</v>
      </c>
    </row>
    <row r="199" spans="1:21">
      <c r="A199" s="7">
        <v>190</v>
      </c>
      <c r="B199" t="s">
        <v>186</v>
      </c>
      <c r="C199" s="5">
        <v>96750</v>
      </c>
      <c r="D199" s="5">
        <v>165414</v>
      </c>
      <c r="E199" s="6">
        <f t="shared" si="23"/>
        <v>0.70970542635658918</v>
      </c>
      <c r="F199" s="7">
        <v>20155</v>
      </c>
      <c r="G199" s="66">
        <v>44490</v>
      </c>
      <c r="H199" s="5">
        <v>1220</v>
      </c>
      <c r="I199" s="33">
        <f t="shared" si="24"/>
        <v>79.303278688524586</v>
      </c>
      <c r="J199" s="34">
        <f t="shared" si="25"/>
        <v>2085.8406201550388</v>
      </c>
      <c r="O199" s="70">
        <f t="shared" si="31"/>
        <v>0</v>
      </c>
      <c r="P199" s="70">
        <f t="shared" si="26"/>
        <v>0</v>
      </c>
      <c r="Q199" s="70">
        <f t="shared" si="27"/>
        <v>0</v>
      </c>
      <c r="R199" s="70">
        <f t="shared" si="28"/>
        <v>0</v>
      </c>
      <c r="S199">
        <f t="shared" si="29"/>
        <v>1</v>
      </c>
      <c r="T199">
        <f t="shared" si="30"/>
        <v>1</v>
      </c>
      <c r="U199">
        <f t="shared" si="32"/>
        <v>0</v>
      </c>
    </row>
    <row r="200" spans="1:21">
      <c r="A200" s="7">
        <v>191</v>
      </c>
      <c r="B200" t="s">
        <v>187</v>
      </c>
      <c r="C200" s="5">
        <v>82950</v>
      </c>
      <c r="D200" s="5">
        <v>171500</v>
      </c>
      <c r="E200" s="6">
        <f t="shared" si="23"/>
        <v>1.0675105485232068</v>
      </c>
      <c r="F200" s="7">
        <v>20132</v>
      </c>
      <c r="G200" s="66">
        <v>44490</v>
      </c>
      <c r="H200" s="5">
        <v>1280</v>
      </c>
      <c r="I200" s="33">
        <f t="shared" si="24"/>
        <v>64.8046875</v>
      </c>
      <c r="J200" s="34">
        <f t="shared" si="25"/>
        <v>2646.4135021097045</v>
      </c>
      <c r="O200" s="70">
        <f t="shared" si="31"/>
        <v>0</v>
      </c>
      <c r="P200" s="70">
        <f t="shared" si="26"/>
        <v>0</v>
      </c>
      <c r="Q200" s="70">
        <f t="shared" si="27"/>
        <v>0</v>
      </c>
      <c r="R200" s="70">
        <f t="shared" si="28"/>
        <v>0</v>
      </c>
      <c r="S200">
        <f t="shared" si="29"/>
        <v>1</v>
      </c>
      <c r="T200">
        <f t="shared" si="30"/>
        <v>1</v>
      </c>
      <c r="U200">
        <f t="shared" si="32"/>
        <v>0</v>
      </c>
    </row>
    <row r="201" spans="1:21">
      <c r="A201" s="7">
        <v>192</v>
      </c>
      <c r="B201" t="s">
        <v>55</v>
      </c>
      <c r="C201" s="5">
        <v>60750</v>
      </c>
      <c r="D201" s="5">
        <v>102600</v>
      </c>
      <c r="E201" s="6">
        <f t="shared" si="23"/>
        <v>0.68888888888888888</v>
      </c>
      <c r="F201" s="7">
        <v>20161</v>
      </c>
      <c r="G201" s="66">
        <v>44490</v>
      </c>
      <c r="H201" s="5">
        <v>1125</v>
      </c>
      <c r="I201" s="33">
        <f t="shared" si="24"/>
        <v>54</v>
      </c>
      <c r="J201" s="34">
        <f t="shared" si="25"/>
        <v>1900</v>
      </c>
      <c r="O201" s="70">
        <f t="shared" si="31"/>
        <v>0</v>
      </c>
      <c r="P201" s="70">
        <f t="shared" si="26"/>
        <v>0</v>
      </c>
      <c r="Q201" s="70">
        <f t="shared" si="27"/>
        <v>0</v>
      </c>
      <c r="R201" s="70">
        <f t="shared" si="28"/>
        <v>1</v>
      </c>
      <c r="S201">
        <f t="shared" si="29"/>
        <v>1</v>
      </c>
      <c r="T201">
        <f t="shared" si="30"/>
        <v>0</v>
      </c>
      <c r="U201">
        <f t="shared" si="32"/>
        <v>0</v>
      </c>
    </row>
    <row r="202" spans="1:21">
      <c r="A202" s="7">
        <v>193</v>
      </c>
      <c r="B202" t="s">
        <v>188</v>
      </c>
      <c r="C202" s="5">
        <v>81000</v>
      </c>
      <c r="D202" s="5">
        <v>145150</v>
      </c>
      <c r="E202" s="6">
        <f t="shared" ref="E202:E265" si="33">(D202-C202)/C202</f>
        <v>0.7919753086419753</v>
      </c>
      <c r="F202" s="7">
        <v>20156</v>
      </c>
      <c r="G202" s="66">
        <v>44490</v>
      </c>
      <c r="H202" s="30">
        <v>1230.7916666666667</v>
      </c>
      <c r="I202" s="33">
        <f t="shared" ref="I202:I265" si="34">C202/H202</f>
        <v>65.811300314838007</v>
      </c>
      <c r="J202" s="34">
        <f t="shared" ref="J202:J265" si="35">D202/I202</f>
        <v>2205.5482767489711</v>
      </c>
      <c r="O202" s="70">
        <f t="shared" si="31"/>
        <v>0</v>
      </c>
      <c r="P202" s="70">
        <f t="shared" ref="P202:P265" si="36">IF(C202&gt;150000,1,0)</f>
        <v>0</v>
      </c>
      <c r="Q202" s="70">
        <f t="shared" ref="Q202:Q265" si="37">IF(C202&lt;50000,1,0)</f>
        <v>0</v>
      </c>
      <c r="R202" s="70">
        <f t="shared" ref="R202:R265" si="38">IF(D202&lt;120000,1,0)</f>
        <v>0</v>
      </c>
      <c r="S202">
        <f t="shared" ref="S202:S265" si="39">IF(D202&gt;100000,1,0)</f>
        <v>1</v>
      </c>
      <c r="T202">
        <f t="shared" ref="T202:T265" si="40">IF(D202&gt;150000,1,0)</f>
        <v>0</v>
      </c>
      <c r="U202">
        <f t="shared" si="32"/>
        <v>0</v>
      </c>
    </row>
    <row r="203" spans="1:21">
      <c r="A203" s="7">
        <v>194</v>
      </c>
      <c r="B203" t="s">
        <v>37</v>
      </c>
      <c r="C203" s="5">
        <v>82368</v>
      </c>
      <c r="D203" s="5">
        <v>135000</v>
      </c>
      <c r="E203" s="6">
        <f t="shared" si="33"/>
        <v>0.63898601398601396</v>
      </c>
      <c r="F203" s="7">
        <v>20138</v>
      </c>
      <c r="G203" s="66">
        <v>44490</v>
      </c>
      <c r="H203" s="30">
        <v>1230.7916666666667</v>
      </c>
      <c r="I203" s="33">
        <f t="shared" si="34"/>
        <v>66.922780053488609</v>
      </c>
      <c r="J203" s="34">
        <f t="shared" si="35"/>
        <v>2017.2503277972028</v>
      </c>
      <c r="O203" s="70">
        <f t="shared" ref="O203:O266" si="41">IF(C203&gt;100000,1,0)</f>
        <v>0</v>
      </c>
      <c r="P203" s="70">
        <f t="shared" si="36"/>
        <v>0</v>
      </c>
      <c r="Q203" s="70">
        <f t="shared" si="37"/>
        <v>0</v>
      </c>
      <c r="R203" s="70">
        <f t="shared" si="38"/>
        <v>0</v>
      </c>
      <c r="S203">
        <f t="shared" si="39"/>
        <v>1</v>
      </c>
      <c r="T203">
        <f t="shared" si="40"/>
        <v>0</v>
      </c>
      <c r="U203">
        <f t="shared" ref="U203:U266" si="42">IF(D203&gt;200000,1,0)</f>
        <v>0</v>
      </c>
    </row>
    <row r="204" spans="1:21">
      <c r="A204" s="7">
        <v>195</v>
      </c>
      <c r="B204" t="s">
        <v>37</v>
      </c>
      <c r="C204" s="5">
        <v>90376</v>
      </c>
      <c r="D204" s="5">
        <v>150955</v>
      </c>
      <c r="E204" s="6">
        <f t="shared" si="33"/>
        <v>0.67029963707178897</v>
      </c>
      <c r="F204" s="7">
        <v>20138</v>
      </c>
      <c r="G204" s="66">
        <v>44490</v>
      </c>
      <c r="H204" s="30">
        <v>1230.7916666666667</v>
      </c>
      <c r="I204" s="33">
        <f t="shared" si="34"/>
        <v>73.429161447577769</v>
      </c>
      <c r="J204" s="34">
        <f t="shared" si="35"/>
        <v>2055.7908741443157</v>
      </c>
      <c r="O204" s="70">
        <f t="shared" si="41"/>
        <v>0</v>
      </c>
      <c r="P204" s="70">
        <f t="shared" si="36"/>
        <v>0</v>
      </c>
      <c r="Q204" s="70">
        <f t="shared" si="37"/>
        <v>0</v>
      </c>
      <c r="R204" s="70">
        <f t="shared" si="38"/>
        <v>0</v>
      </c>
      <c r="S204">
        <f t="shared" si="39"/>
        <v>1</v>
      </c>
      <c r="T204">
        <f t="shared" si="40"/>
        <v>1</v>
      </c>
      <c r="U204">
        <f t="shared" si="42"/>
        <v>0</v>
      </c>
    </row>
    <row r="205" spans="1:21">
      <c r="A205" s="7">
        <v>196</v>
      </c>
      <c r="B205" t="s">
        <v>21</v>
      </c>
      <c r="C205" s="5">
        <v>57330</v>
      </c>
      <c r="D205" s="5">
        <v>120100</v>
      </c>
      <c r="E205" s="6">
        <f t="shared" si="33"/>
        <v>1.0948892377463806</v>
      </c>
      <c r="F205" s="7">
        <v>20157</v>
      </c>
      <c r="G205" s="66">
        <v>44490</v>
      </c>
      <c r="H205" s="5">
        <v>1074</v>
      </c>
      <c r="I205" s="33">
        <f t="shared" si="34"/>
        <v>53.379888268156428</v>
      </c>
      <c r="J205" s="34">
        <f t="shared" si="35"/>
        <v>2249.9110413396124</v>
      </c>
      <c r="O205" s="70">
        <f t="shared" si="41"/>
        <v>0</v>
      </c>
      <c r="P205" s="70">
        <f t="shared" si="36"/>
        <v>0</v>
      </c>
      <c r="Q205" s="70">
        <f t="shared" si="37"/>
        <v>0</v>
      </c>
      <c r="R205" s="70">
        <f t="shared" si="38"/>
        <v>0</v>
      </c>
      <c r="S205">
        <f t="shared" si="39"/>
        <v>1</v>
      </c>
      <c r="T205">
        <f t="shared" si="40"/>
        <v>0</v>
      </c>
      <c r="U205">
        <f t="shared" si="42"/>
        <v>0</v>
      </c>
    </row>
    <row r="206" spans="1:21">
      <c r="A206" s="7">
        <v>197</v>
      </c>
      <c r="B206" t="s">
        <v>157</v>
      </c>
      <c r="C206" s="5">
        <v>73700</v>
      </c>
      <c r="D206" s="5">
        <v>131888</v>
      </c>
      <c r="E206" s="6">
        <f t="shared" si="33"/>
        <v>0.78952510176390778</v>
      </c>
      <c r="F206" s="7">
        <v>20151</v>
      </c>
      <c r="G206" s="66">
        <v>44490</v>
      </c>
      <c r="H206" s="5">
        <v>1312</v>
      </c>
      <c r="I206" s="33">
        <f t="shared" si="34"/>
        <v>56.173780487804876</v>
      </c>
      <c r="J206" s="34">
        <f t="shared" si="35"/>
        <v>2347.856933514247</v>
      </c>
      <c r="O206" s="70">
        <f t="shared" si="41"/>
        <v>0</v>
      </c>
      <c r="P206" s="70">
        <f t="shared" si="36"/>
        <v>0</v>
      </c>
      <c r="Q206" s="70">
        <f t="shared" si="37"/>
        <v>0</v>
      </c>
      <c r="R206" s="70">
        <f t="shared" si="38"/>
        <v>0</v>
      </c>
      <c r="S206">
        <f t="shared" si="39"/>
        <v>1</v>
      </c>
      <c r="T206">
        <f t="shared" si="40"/>
        <v>0</v>
      </c>
      <c r="U206">
        <f t="shared" si="42"/>
        <v>0</v>
      </c>
    </row>
    <row r="207" spans="1:21">
      <c r="A207" s="7">
        <v>198</v>
      </c>
      <c r="B207" t="s">
        <v>24</v>
      </c>
      <c r="C207" s="5">
        <v>76230</v>
      </c>
      <c r="D207" s="5">
        <v>122000</v>
      </c>
      <c r="E207" s="6">
        <f t="shared" si="33"/>
        <v>0.60041978223796411</v>
      </c>
      <c r="F207" s="7">
        <v>20142</v>
      </c>
      <c r="G207" s="66">
        <v>44490</v>
      </c>
      <c r="H207" s="5">
        <v>971</v>
      </c>
      <c r="I207" s="33">
        <f t="shared" si="34"/>
        <v>78.506694129763133</v>
      </c>
      <c r="J207" s="34">
        <f t="shared" si="35"/>
        <v>1554.0076085530632</v>
      </c>
      <c r="O207" s="70">
        <f t="shared" si="41"/>
        <v>0</v>
      </c>
      <c r="P207" s="70">
        <f t="shared" si="36"/>
        <v>0</v>
      </c>
      <c r="Q207" s="70">
        <f t="shared" si="37"/>
        <v>0</v>
      </c>
      <c r="R207" s="70">
        <f t="shared" si="38"/>
        <v>0</v>
      </c>
      <c r="S207">
        <f t="shared" si="39"/>
        <v>1</v>
      </c>
      <c r="T207">
        <f t="shared" si="40"/>
        <v>0</v>
      </c>
      <c r="U207">
        <f t="shared" si="42"/>
        <v>0</v>
      </c>
    </row>
    <row r="208" spans="1:21">
      <c r="A208" s="7">
        <v>199</v>
      </c>
      <c r="B208" t="s">
        <v>24</v>
      </c>
      <c r="C208" s="5">
        <v>71610</v>
      </c>
      <c r="D208" s="5">
        <v>106131</v>
      </c>
      <c r="E208" s="6">
        <f t="shared" si="33"/>
        <v>0.48206954335986596</v>
      </c>
      <c r="F208" s="7">
        <v>20142</v>
      </c>
      <c r="G208" s="66">
        <v>44490</v>
      </c>
      <c r="H208" s="5">
        <v>971</v>
      </c>
      <c r="I208" s="33">
        <f t="shared" si="34"/>
        <v>73.748712667353246</v>
      </c>
      <c r="J208" s="34">
        <f t="shared" si="35"/>
        <v>1439.0895266024297</v>
      </c>
      <c r="O208" s="70">
        <f t="shared" si="41"/>
        <v>0</v>
      </c>
      <c r="P208" s="70">
        <f t="shared" si="36"/>
        <v>0</v>
      </c>
      <c r="Q208" s="70">
        <f t="shared" si="37"/>
        <v>0</v>
      </c>
      <c r="R208" s="70">
        <f t="shared" si="38"/>
        <v>1</v>
      </c>
      <c r="S208">
        <f t="shared" si="39"/>
        <v>1</v>
      </c>
      <c r="T208">
        <f t="shared" si="40"/>
        <v>0</v>
      </c>
      <c r="U208">
        <f t="shared" si="42"/>
        <v>0</v>
      </c>
    </row>
    <row r="209" spans="1:21">
      <c r="A209" s="7">
        <v>200</v>
      </c>
      <c r="B209" t="s">
        <v>51</v>
      </c>
      <c r="C209" s="5">
        <v>99343</v>
      </c>
      <c r="D209" s="5">
        <v>205200</v>
      </c>
      <c r="E209" s="6">
        <f t="shared" si="33"/>
        <v>1.0655708001570317</v>
      </c>
      <c r="F209" s="7">
        <v>20147</v>
      </c>
      <c r="G209" s="66">
        <v>44490</v>
      </c>
      <c r="H209" s="5">
        <v>1220</v>
      </c>
      <c r="I209" s="33">
        <f t="shared" si="34"/>
        <v>81.428688524590157</v>
      </c>
      <c r="J209" s="34">
        <f t="shared" si="35"/>
        <v>2519.9963761915787</v>
      </c>
      <c r="O209" s="70">
        <f t="shared" si="41"/>
        <v>0</v>
      </c>
      <c r="P209" s="70">
        <f t="shared" si="36"/>
        <v>0</v>
      </c>
      <c r="Q209" s="70">
        <f t="shared" si="37"/>
        <v>0</v>
      </c>
      <c r="R209" s="70">
        <f t="shared" si="38"/>
        <v>0</v>
      </c>
      <c r="S209">
        <f t="shared" si="39"/>
        <v>1</v>
      </c>
      <c r="T209">
        <f t="shared" si="40"/>
        <v>1</v>
      </c>
      <c r="U209">
        <f t="shared" si="42"/>
        <v>1</v>
      </c>
    </row>
    <row r="210" spans="1:21">
      <c r="A210" s="7">
        <v>201</v>
      </c>
      <c r="B210" t="s">
        <v>189</v>
      </c>
      <c r="C210" s="5">
        <v>125628</v>
      </c>
      <c r="D210" s="5">
        <v>230800</v>
      </c>
      <c r="E210" s="6">
        <f t="shared" si="33"/>
        <v>0.83717005763046459</v>
      </c>
      <c r="F210" s="7">
        <v>20153</v>
      </c>
      <c r="G210" s="66">
        <v>44490</v>
      </c>
      <c r="H210" s="5">
        <v>1220</v>
      </c>
      <c r="I210" s="33">
        <f t="shared" si="34"/>
        <v>102.97377049180328</v>
      </c>
      <c r="J210" s="34">
        <f t="shared" si="35"/>
        <v>2241.347470309167</v>
      </c>
      <c r="O210" s="70">
        <f t="shared" si="41"/>
        <v>1</v>
      </c>
      <c r="P210" s="70">
        <f t="shared" si="36"/>
        <v>0</v>
      </c>
      <c r="Q210" s="70">
        <f t="shared" si="37"/>
        <v>0</v>
      </c>
      <c r="R210" s="70">
        <f t="shared" si="38"/>
        <v>0</v>
      </c>
      <c r="S210">
        <f t="shared" si="39"/>
        <v>1</v>
      </c>
      <c r="T210">
        <f t="shared" si="40"/>
        <v>1</v>
      </c>
      <c r="U210">
        <f t="shared" si="42"/>
        <v>1</v>
      </c>
    </row>
    <row r="211" spans="1:21">
      <c r="A211" s="7">
        <v>202</v>
      </c>
      <c r="B211" t="s">
        <v>44</v>
      </c>
      <c r="C211" s="5">
        <v>132810</v>
      </c>
      <c r="D211" s="5">
        <v>195100</v>
      </c>
      <c r="E211" s="6">
        <f t="shared" si="33"/>
        <v>0.46901588735787969</v>
      </c>
      <c r="F211" s="7">
        <v>20143</v>
      </c>
      <c r="G211" s="66">
        <v>44490</v>
      </c>
      <c r="H211" s="5">
        <v>1815</v>
      </c>
      <c r="I211" s="33">
        <f t="shared" si="34"/>
        <v>73.173553719008268</v>
      </c>
      <c r="J211" s="34">
        <f t="shared" si="35"/>
        <v>2666.2638355545514</v>
      </c>
      <c r="O211" s="70">
        <f t="shared" si="41"/>
        <v>1</v>
      </c>
      <c r="P211" s="70">
        <f t="shared" si="36"/>
        <v>0</v>
      </c>
      <c r="Q211" s="70">
        <f t="shared" si="37"/>
        <v>0</v>
      </c>
      <c r="R211" s="70">
        <f t="shared" si="38"/>
        <v>0</v>
      </c>
      <c r="S211">
        <f t="shared" si="39"/>
        <v>1</v>
      </c>
      <c r="T211">
        <f t="shared" si="40"/>
        <v>1</v>
      </c>
      <c r="U211">
        <f t="shared" si="42"/>
        <v>0</v>
      </c>
    </row>
    <row r="212" spans="1:21">
      <c r="A212" s="7">
        <v>203</v>
      </c>
      <c r="B212" t="s">
        <v>58</v>
      </c>
      <c r="C212" s="5">
        <v>128478</v>
      </c>
      <c r="D212" s="5">
        <v>188683</v>
      </c>
      <c r="E212" s="6">
        <f t="shared" si="33"/>
        <v>0.46860162829433832</v>
      </c>
      <c r="F212" s="7">
        <v>20143</v>
      </c>
      <c r="G212" s="66">
        <v>44490</v>
      </c>
      <c r="H212" s="5">
        <v>1815</v>
      </c>
      <c r="I212" s="33">
        <f t="shared" si="34"/>
        <v>70.78677685950413</v>
      </c>
      <c r="J212" s="34">
        <f t="shared" si="35"/>
        <v>2665.511955354224</v>
      </c>
      <c r="O212" s="70">
        <f t="shared" si="41"/>
        <v>1</v>
      </c>
      <c r="P212" s="70">
        <f t="shared" si="36"/>
        <v>0</v>
      </c>
      <c r="Q212" s="70">
        <f t="shared" si="37"/>
        <v>0</v>
      </c>
      <c r="R212" s="70">
        <f t="shared" si="38"/>
        <v>0</v>
      </c>
      <c r="S212">
        <f t="shared" si="39"/>
        <v>1</v>
      </c>
      <c r="T212">
        <f t="shared" si="40"/>
        <v>1</v>
      </c>
      <c r="U212">
        <f t="shared" si="42"/>
        <v>0</v>
      </c>
    </row>
    <row r="213" spans="1:21">
      <c r="A213" s="7">
        <v>204</v>
      </c>
      <c r="B213" t="s">
        <v>152</v>
      </c>
      <c r="C213" s="13">
        <v>129168</v>
      </c>
      <c r="D213" s="13">
        <v>287000</v>
      </c>
      <c r="E213" s="6">
        <f t="shared" si="33"/>
        <v>1.2219125479995046</v>
      </c>
      <c r="F213" s="7">
        <v>20136</v>
      </c>
      <c r="G213" s="66">
        <v>44518</v>
      </c>
      <c r="H213" s="30">
        <v>1230.7916666666667</v>
      </c>
      <c r="I213" s="33">
        <f t="shared" si="34"/>
        <v>104.94708690206167</v>
      </c>
      <c r="J213" s="34">
        <f t="shared" si="35"/>
        <v>2734.7114481398903</v>
      </c>
      <c r="O213" s="70">
        <f t="shared" si="41"/>
        <v>1</v>
      </c>
      <c r="P213" s="70">
        <f t="shared" si="36"/>
        <v>0</v>
      </c>
      <c r="Q213" s="70">
        <f t="shared" si="37"/>
        <v>0</v>
      </c>
      <c r="R213" s="70">
        <f t="shared" si="38"/>
        <v>0</v>
      </c>
      <c r="S213">
        <f t="shared" si="39"/>
        <v>1</v>
      </c>
      <c r="T213">
        <f t="shared" si="40"/>
        <v>1</v>
      </c>
      <c r="U213">
        <f t="shared" si="42"/>
        <v>1</v>
      </c>
    </row>
    <row r="214" spans="1:21">
      <c r="A214" s="7">
        <v>205</v>
      </c>
      <c r="B214" t="s">
        <v>183</v>
      </c>
      <c r="C214" s="13">
        <v>46410</v>
      </c>
      <c r="D214" s="13">
        <v>149700</v>
      </c>
      <c r="E214" s="6">
        <f t="shared" si="33"/>
        <v>2.2255979314802845</v>
      </c>
      <c r="F214" s="7">
        <v>20148</v>
      </c>
      <c r="G214" s="66">
        <v>44518</v>
      </c>
      <c r="H214" s="5">
        <v>952</v>
      </c>
      <c r="I214" s="33">
        <f t="shared" si="34"/>
        <v>48.75</v>
      </c>
      <c r="J214" s="34">
        <f t="shared" si="35"/>
        <v>3070.7692307692309</v>
      </c>
      <c r="O214" s="70">
        <f t="shared" si="41"/>
        <v>0</v>
      </c>
      <c r="P214" s="70">
        <f t="shared" si="36"/>
        <v>0</v>
      </c>
      <c r="Q214" s="70">
        <f t="shared" si="37"/>
        <v>1</v>
      </c>
      <c r="R214" s="70">
        <f t="shared" si="38"/>
        <v>0</v>
      </c>
      <c r="S214">
        <f t="shared" si="39"/>
        <v>1</v>
      </c>
      <c r="T214">
        <f t="shared" si="40"/>
        <v>0</v>
      </c>
      <c r="U214">
        <f t="shared" si="42"/>
        <v>0</v>
      </c>
    </row>
    <row r="215" spans="1:21">
      <c r="A215" s="7">
        <v>206</v>
      </c>
      <c r="B215" t="s">
        <v>183</v>
      </c>
      <c r="C215" s="13">
        <v>44090</v>
      </c>
      <c r="D215" s="13">
        <v>116000</v>
      </c>
      <c r="E215" s="6">
        <f t="shared" si="33"/>
        <v>1.6309820821047856</v>
      </c>
      <c r="F215" s="7">
        <v>20148</v>
      </c>
      <c r="G215" s="66">
        <v>44518</v>
      </c>
      <c r="H215" s="5">
        <v>952</v>
      </c>
      <c r="I215" s="33">
        <f t="shared" si="34"/>
        <v>46.313025210084035</v>
      </c>
      <c r="J215" s="34">
        <f t="shared" si="35"/>
        <v>2504.694942163756</v>
      </c>
      <c r="O215" s="70">
        <f t="shared" si="41"/>
        <v>0</v>
      </c>
      <c r="P215" s="70">
        <f t="shared" si="36"/>
        <v>0</v>
      </c>
      <c r="Q215" s="70">
        <f t="shared" si="37"/>
        <v>1</v>
      </c>
      <c r="R215" s="70">
        <f t="shared" si="38"/>
        <v>1</v>
      </c>
      <c r="S215">
        <f t="shared" si="39"/>
        <v>1</v>
      </c>
      <c r="T215">
        <f t="shared" si="40"/>
        <v>0</v>
      </c>
      <c r="U215">
        <f t="shared" si="42"/>
        <v>0</v>
      </c>
    </row>
    <row r="216" spans="1:21">
      <c r="A216" s="7">
        <v>207</v>
      </c>
      <c r="B216" t="s">
        <v>35</v>
      </c>
      <c r="C216" s="13">
        <v>69160</v>
      </c>
      <c r="D216" s="13">
        <v>192680</v>
      </c>
      <c r="E216" s="6">
        <f t="shared" si="33"/>
        <v>1.7860034702139966</v>
      </c>
      <c r="F216" s="7">
        <v>20133</v>
      </c>
      <c r="G216" s="66">
        <v>44518</v>
      </c>
      <c r="H216" s="5">
        <v>1493</v>
      </c>
      <c r="I216" s="33">
        <f t="shared" si="34"/>
        <v>46.322839919624919</v>
      </c>
      <c r="J216" s="34">
        <f t="shared" si="35"/>
        <v>4159.5031810294968</v>
      </c>
      <c r="O216" s="70">
        <f t="shared" si="41"/>
        <v>0</v>
      </c>
      <c r="P216" s="70">
        <f t="shared" si="36"/>
        <v>0</v>
      </c>
      <c r="Q216" s="70">
        <f t="shared" si="37"/>
        <v>0</v>
      </c>
      <c r="R216" s="70">
        <f t="shared" si="38"/>
        <v>0</v>
      </c>
      <c r="S216">
        <f t="shared" si="39"/>
        <v>1</v>
      </c>
      <c r="T216">
        <f t="shared" si="40"/>
        <v>1</v>
      </c>
      <c r="U216">
        <f t="shared" si="42"/>
        <v>0</v>
      </c>
    </row>
    <row r="217" spans="1:21">
      <c r="A217" s="7">
        <v>208</v>
      </c>
      <c r="B217" t="s">
        <v>35</v>
      </c>
      <c r="C217" s="13">
        <v>67830</v>
      </c>
      <c r="D217" s="13">
        <v>171216</v>
      </c>
      <c r="E217" s="6">
        <f t="shared" si="33"/>
        <v>1.5241928350287484</v>
      </c>
      <c r="F217" s="7">
        <v>20133</v>
      </c>
      <c r="G217" s="66">
        <v>44518</v>
      </c>
      <c r="H217" s="5">
        <v>1493</v>
      </c>
      <c r="I217" s="33">
        <f t="shared" si="34"/>
        <v>45.432016075016747</v>
      </c>
      <c r="J217" s="34">
        <f t="shared" si="35"/>
        <v>3768.6199026979211</v>
      </c>
      <c r="O217" s="70">
        <f t="shared" si="41"/>
        <v>0</v>
      </c>
      <c r="P217" s="70">
        <f t="shared" si="36"/>
        <v>0</v>
      </c>
      <c r="Q217" s="70">
        <f t="shared" si="37"/>
        <v>0</v>
      </c>
      <c r="R217" s="70">
        <f t="shared" si="38"/>
        <v>0</v>
      </c>
      <c r="S217">
        <f t="shared" si="39"/>
        <v>1</v>
      </c>
      <c r="T217">
        <f t="shared" si="40"/>
        <v>1</v>
      </c>
      <c r="U217">
        <f t="shared" si="42"/>
        <v>0</v>
      </c>
    </row>
    <row r="218" spans="1:21">
      <c r="A218" s="7">
        <v>209</v>
      </c>
      <c r="B218" t="s">
        <v>13</v>
      </c>
      <c r="C218" s="13">
        <v>65000</v>
      </c>
      <c r="D218" s="13">
        <v>135000</v>
      </c>
      <c r="E218" s="6">
        <f t="shared" si="33"/>
        <v>1.0769230769230769</v>
      </c>
      <c r="F218" s="7">
        <v>20147</v>
      </c>
      <c r="G218" s="66">
        <v>44518</v>
      </c>
      <c r="H218" s="5">
        <v>1220</v>
      </c>
      <c r="I218" s="33">
        <f t="shared" si="34"/>
        <v>53.278688524590166</v>
      </c>
      <c r="J218" s="34">
        <f t="shared" si="35"/>
        <v>2533.8461538461538</v>
      </c>
      <c r="O218" s="70">
        <f t="shared" si="41"/>
        <v>0</v>
      </c>
      <c r="P218" s="70">
        <f t="shared" si="36"/>
        <v>0</v>
      </c>
      <c r="Q218" s="70">
        <f t="shared" si="37"/>
        <v>0</v>
      </c>
      <c r="R218" s="70">
        <f t="shared" si="38"/>
        <v>0</v>
      </c>
      <c r="S218">
        <f t="shared" si="39"/>
        <v>1</v>
      </c>
      <c r="T218">
        <f t="shared" si="40"/>
        <v>0</v>
      </c>
      <c r="U218">
        <f t="shared" si="42"/>
        <v>0</v>
      </c>
    </row>
    <row r="219" spans="1:21">
      <c r="A219" s="7">
        <v>210</v>
      </c>
      <c r="B219" t="s">
        <v>63</v>
      </c>
      <c r="C219" s="13">
        <v>66000</v>
      </c>
      <c r="D219" s="13">
        <v>110000</v>
      </c>
      <c r="E219" s="6">
        <f t="shared" si="33"/>
        <v>0.66666666666666663</v>
      </c>
      <c r="F219" s="7">
        <v>20155</v>
      </c>
      <c r="G219" s="66">
        <v>44518</v>
      </c>
      <c r="H219" s="5">
        <v>1220</v>
      </c>
      <c r="I219" s="33">
        <f t="shared" si="34"/>
        <v>54.098360655737707</v>
      </c>
      <c r="J219" s="34">
        <f t="shared" si="35"/>
        <v>2033.3333333333333</v>
      </c>
      <c r="O219" s="70">
        <f t="shared" si="41"/>
        <v>0</v>
      </c>
      <c r="P219" s="70">
        <f t="shared" si="36"/>
        <v>0</v>
      </c>
      <c r="Q219" s="70">
        <f t="shared" si="37"/>
        <v>0</v>
      </c>
      <c r="R219" s="70">
        <f t="shared" si="38"/>
        <v>1</v>
      </c>
      <c r="S219">
        <f t="shared" si="39"/>
        <v>1</v>
      </c>
      <c r="T219">
        <f t="shared" si="40"/>
        <v>0</v>
      </c>
      <c r="U219">
        <f t="shared" si="42"/>
        <v>0</v>
      </c>
    </row>
    <row r="220" spans="1:21">
      <c r="A220" s="7">
        <v>211</v>
      </c>
      <c r="B220" t="s">
        <v>185</v>
      </c>
      <c r="C220" s="13">
        <v>115875</v>
      </c>
      <c r="D220" s="13">
        <v>170000</v>
      </c>
      <c r="E220" s="6">
        <f t="shared" si="33"/>
        <v>0.46709816612729232</v>
      </c>
      <c r="F220" s="7">
        <v>20155</v>
      </c>
      <c r="G220" s="66">
        <v>44518</v>
      </c>
      <c r="H220" s="5">
        <v>1220</v>
      </c>
      <c r="I220" s="33">
        <f t="shared" si="34"/>
        <v>94.979508196721312</v>
      </c>
      <c r="J220" s="34">
        <f t="shared" si="35"/>
        <v>1789.8597626752967</v>
      </c>
      <c r="O220" s="70">
        <f t="shared" si="41"/>
        <v>1</v>
      </c>
      <c r="P220" s="70">
        <f t="shared" si="36"/>
        <v>0</v>
      </c>
      <c r="Q220" s="70">
        <f t="shared" si="37"/>
        <v>0</v>
      </c>
      <c r="R220" s="70">
        <f t="shared" si="38"/>
        <v>0</v>
      </c>
      <c r="S220">
        <f t="shared" si="39"/>
        <v>1</v>
      </c>
      <c r="T220">
        <f t="shared" si="40"/>
        <v>1</v>
      </c>
      <c r="U220">
        <f t="shared" si="42"/>
        <v>0</v>
      </c>
    </row>
    <row r="221" spans="1:21">
      <c r="A221" s="7">
        <v>212</v>
      </c>
      <c r="B221" t="s">
        <v>186</v>
      </c>
      <c r="C221" s="13">
        <v>72000</v>
      </c>
      <c r="D221" s="13">
        <v>141500</v>
      </c>
      <c r="E221" s="6">
        <f t="shared" si="33"/>
        <v>0.96527777777777779</v>
      </c>
      <c r="F221" s="7">
        <v>20155</v>
      </c>
      <c r="G221" s="66">
        <v>44518</v>
      </c>
      <c r="H221" s="5">
        <v>1220</v>
      </c>
      <c r="I221" s="33">
        <f t="shared" si="34"/>
        <v>59.016393442622949</v>
      </c>
      <c r="J221" s="34">
        <f t="shared" si="35"/>
        <v>2397.6388888888891</v>
      </c>
      <c r="O221" s="70">
        <f t="shared" si="41"/>
        <v>0</v>
      </c>
      <c r="P221" s="70">
        <f t="shared" si="36"/>
        <v>0</v>
      </c>
      <c r="Q221" s="70">
        <f t="shared" si="37"/>
        <v>0</v>
      </c>
      <c r="R221" s="70">
        <f t="shared" si="38"/>
        <v>0</v>
      </c>
      <c r="S221">
        <f t="shared" si="39"/>
        <v>1</v>
      </c>
      <c r="T221">
        <f t="shared" si="40"/>
        <v>0</v>
      </c>
      <c r="U221">
        <f t="shared" si="42"/>
        <v>0</v>
      </c>
    </row>
    <row r="222" spans="1:21">
      <c r="A222" s="7">
        <v>213</v>
      </c>
      <c r="B222" t="s">
        <v>164</v>
      </c>
      <c r="C222" s="13">
        <v>64125</v>
      </c>
      <c r="D222" s="13">
        <v>101688</v>
      </c>
      <c r="E222" s="6">
        <f t="shared" si="33"/>
        <v>0.58577777777777773</v>
      </c>
      <c r="F222" s="7">
        <v>20156</v>
      </c>
      <c r="G222" s="66">
        <v>44518</v>
      </c>
      <c r="H222" s="30">
        <v>1230.7916666666667</v>
      </c>
      <c r="I222" s="33">
        <f t="shared" si="34"/>
        <v>52.100612749246757</v>
      </c>
      <c r="J222" s="34">
        <f t="shared" si="35"/>
        <v>1951.7620740740742</v>
      </c>
      <c r="O222" s="70">
        <f t="shared" si="41"/>
        <v>0</v>
      </c>
      <c r="P222" s="70">
        <f t="shared" si="36"/>
        <v>0</v>
      </c>
      <c r="Q222" s="70">
        <f t="shared" si="37"/>
        <v>0</v>
      </c>
      <c r="R222" s="70">
        <f t="shared" si="38"/>
        <v>1</v>
      </c>
      <c r="S222">
        <f t="shared" si="39"/>
        <v>1</v>
      </c>
      <c r="T222">
        <f t="shared" si="40"/>
        <v>0</v>
      </c>
      <c r="U222">
        <f t="shared" si="42"/>
        <v>0</v>
      </c>
    </row>
    <row r="223" spans="1:21">
      <c r="A223" s="7">
        <v>214</v>
      </c>
      <c r="B223" t="s">
        <v>36</v>
      </c>
      <c r="C223" s="13">
        <v>98384</v>
      </c>
      <c r="D223" s="13">
        <v>173000</v>
      </c>
      <c r="E223" s="6">
        <f t="shared" si="33"/>
        <v>0.75841600260204911</v>
      </c>
      <c r="F223" s="7">
        <v>20138</v>
      </c>
      <c r="G223" s="66">
        <v>44518</v>
      </c>
      <c r="H223" s="30">
        <v>1230.7916666666667</v>
      </c>
      <c r="I223" s="33">
        <f t="shared" si="34"/>
        <v>79.935542841666944</v>
      </c>
      <c r="J223" s="34">
        <f t="shared" si="35"/>
        <v>2164.2437625359139</v>
      </c>
      <c r="O223" s="70">
        <f t="shared" si="41"/>
        <v>0</v>
      </c>
      <c r="P223" s="70">
        <f t="shared" si="36"/>
        <v>0</v>
      </c>
      <c r="Q223" s="70">
        <f t="shared" si="37"/>
        <v>0</v>
      </c>
      <c r="R223" s="70">
        <f t="shared" si="38"/>
        <v>0</v>
      </c>
      <c r="S223">
        <f t="shared" si="39"/>
        <v>1</v>
      </c>
      <c r="T223">
        <f t="shared" si="40"/>
        <v>1</v>
      </c>
      <c r="U223">
        <f t="shared" si="42"/>
        <v>0</v>
      </c>
    </row>
    <row r="224" spans="1:21">
      <c r="A224" s="7">
        <v>215</v>
      </c>
      <c r="B224" t="s">
        <v>190</v>
      </c>
      <c r="C224" s="13">
        <v>64064</v>
      </c>
      <c r="D224" s="13">
        <v>120550</v>
      </c>
      <c r="E224" s="6">
        <f t="shared" si="33"/>
        <v>0.88171203796203801</v>
      </c>
      <c r="F224" s="7">
        <v>20138</v>
      </c>
      <c r="G224" s="66">
        <v>44518</v>
      </c>
      <c r="H224" s="30">
        <v>1230.7916666666667</v>
      </c>
      <c r="I224" s="33">
        <f t="shared" si="34"/>
        <v>52.051051152713356</v>
      </c>
      <c r="J224" s="34">
        <f t="shared" si="35"/>
        <v>2315.9954953900269</v>
      </c>
      <c r="O224" s="70">
        <f t="shared" si="41"/>
        <v>0</v>
      </c>
      <c r="P224" s="70">
        <f t="shared" si="36"/>
        <v>0</v>
      </c>
      <c r="Q224" s="70">
        <f t="shared" si="37"/>
        <v>0</v>
      </c>
      <c r="R224" s="70">
        <f t="shared" si="38"/>
        <v>0</v>
      </c>
      <c r="S224">
        <f t="shared" si="39"/>
        <v>1</v>
      </c>
      <c r="T224">
        <f t="shared" si="40"/>
        <v>0</v>
      </c>
      <c r="U224">
        <f t="shared" si="42"/>
        <v>0</v>
      </c>
    </row>
    <row r="225" spans="1:21">
      <c r="A225" s="7">
        <v>216</v>
      </c>
      <c r="B225" t="s">
        <v>156</v>
      </c>
      <c r="C225" s="13">
        <v>89232</v>
      </c>
      <c r="D225" s="13">
        <v>139200</v>
      </c>
      <c r="E225" s="6">
        <f t="shared" si="33"/>
        <v>0.5599784830554061</v>
      </c>
      <c r="F225" s="7">
        <v>20138</v>
      </c>
      <c r="G225" s="66">
        <v>44518</v>
      </c>
      <c r="H225" s="30">
        <v>1230.7916666666667</v>
      </c>
      <c r="I225" s="33">
        <f t="shared" si="34"/>
        <v>72.499678391279318</v>
      </c>
      <c r="J225" s="34">
        <f t="shared" si="35"/>
        <v>1920.008517123902</v>
      </c>
      <c r="O225" s="70">
        <f t="shared" si="41"/>
        <v>0</v>
      </c>
      <c r="P225" s="70">
        <f t="shared" si="36"/>
        <v>0</v>
      </c>
      <c r="Q225" s="70">
        <f t="shared" si="37"/>
        <v>0</v>
      </c>
      <c r="R225" s="70">
        <f t="shared" si="38"/>
        <v>0</v>
      </c>
      <c r="S225">
        <f t="shared" si="39"/>
        <v>1</v>
      </c>
      <c r="T225">
        <f t="shared" si="40"/>
        <v>0</v>
      </c>
      <c r="U225">
        <f t="shared" si="42"/>
        <v>0</v>
      </c>
    </row>
    <row r="226" spans="1:21">
      <c r="A226" s="7">
        <v>217</v>
      </c>
      <c r="B226" t="s">
        <v>165</v>
      </c>
      <c r="C226" s="13">
        <v>75038</v>
      </c>
      <c r="D226" s="13">
        <v>115000</v>
      </c>
      <c r="E226" s="6">
        <f t="shared" si="33"/>
        <v>0.53255683786881314</v>
      </c>
      <c r="F226" s="7">
        <v>20152</v>
      </c>
      <c r="G226" s="66">
        <v>44518</v>
      </c>
      <c r="H226" s="5">
        <v>1087.5</v>
      </c>
      <c r="I226" s="33">
        <f t="shared" si="34"/>
        <v>69.000459770114944</v>
      </c>
      <c r="J226" s="34">
        <f t="shared" si="35"/>
        <v>1666.6555611823342</v>
      </c>
      <c r="O226" s="70">
        <f t="shared" si="41"/>
        <v>0</v>
      </c>
      <c r="P226" s="70">
        <f t="shared" si="36"/>
        <v>0</v>
      </c>
      <c r="Q226" s="70">
        <f t="shared" si="37"/>
        <v>0</v>
      </c>
      <c r="R226" s="70">
        <f t="shared" si="38"/>
        <v>1</v>
      </c>
      <c r="S226">
        <f t="shared" si="39"/>
        <v>1</v>
      </c>
      <c r="T226">
        <f t="shared" si="40"/>
        <v>0</v>
      </c>
      <c r="U226">
        <f t="shared" si="42"/>
        <v>0</v>
      </c>
    </row>
    <row r="227" spans="1:21">
      <c r="A227" s="7">
        <v>218</v>
      </c>
      <c r="B227" t="s">
        <v>157</v>
      </c>
      <c r="C227" s="13">
        <v>119900</v>
      </c>
      <c r="D227" s="13">
        <v>181000</v>
      </c>
      <c r="E227" s="6">
        <f t="shared" si="33"/>
        <v>0.50959132610508762</v>
      </c>
      <c r="F227" s="7">
        <v>20151</v>
      </c>
      <c r="G227" s="66">
        <v>44518</v>
      </c>
      <c r="H227" s="5">
        <v>1312</v>
      </c>
      <c r="I227" s="33">
        <f t="shared" si="34"/>
        <v>91.387195121951223</v>
      </c>
      <c r="J227" s="34">
        <f t="shared" si="35"/>
        <v>1980.5838198498748</v>
      </c>
      <c r="O227" s="70">
        <f t="shared" si="41"/>
        <v>1</v>
      </c>
      <c r="P227" s="70">
        <f t="shared" si="36"/>
        <v>0</v>
      </c>
      <c r="Q227" s="70">
        <f t="shared" si="37"/>
        <v>0</v>
      </c>
      <c r="R227" s="70">
        <f t="shared" si="38"/>
        <v>0</v>
      </c>
      <c r="S227">
        <f t="shared" si="39"/>
        <v>1</v>
      </c>
      <c r="T227">
        <f t="shared" si="40"/>
        <v>1</v>
      </c>
      <c r="U227">
        <f t="shared" si="42"/>
        <v>0</v>
      </c>
    </row>
    <row r="228" spans="1:21">
      <c r="A228" s="7">
        <v>219</v>
      </c>
      <c r="B228" t="s">
        <v>23</v>
      </c>
      <c r="C228" s="13">
        <v>73700</v>
      </c>
      <c r="D228" s="13">
        <v>175350</v>
      </c>
      <c r="E228" s="6">
        <f t="shared" si="33"/>
        <v>1.3792401628222524</v>
      </c>
      <c r="F228" s="7">
        <v>20151</v>
      </c>
      <c r="G228" s="66">
        <v>44518</v>
      </c>
      <c r="H228" s="5">
        <v>1312</v>
      </c>
      <c r="I228" s="33">
        <f t="shared" si="34"/>
        <v>56.173780487804876</v>
      </c>
      <c r="J228" s="34">
        <f t="shared" si="35"/>
        <v>3121.5630936227953</v>
      </c>
      <c r="O228" s="70">
        <f t="shared" si="41"/>
        <v>0</v>
      </c>
      <c r="P228" s="70">
        <f t="shared" si="36"/>
        <v>0</v>
      </c>
      <c r="Q228" s="70">
        <f t="shared" si="37"/>
        <v>0</v>
      </c>
      <c r="R228" s="70">
        <f t="shared" si="38"/>
        <v>0</v>
      </c>
      <c r="S228">
        <f t="shared" si="39"/>
        <v>1</v>
      </c>
      <c r="T228">
        <f t="shared" si="40"/>
        <v>1</v>
      </c>
      <c r="U228">
        <f t="shared" si="42"/>
        <v>0</v>
      </c>
    </row>
    <row r="229" spans="1:21">
      <c r="A229" s="7">
        <v>220</v>
      </c>
      <c r="B229" t="s">
        <v>51</v>
      </c>
      <c r="C229" s="13">
        <v>78789</v>
      </c>
      <c r="D229" s="13">
        <v>188830</v>
      </c>
      <c r="E229" s="6">
        <f t="shared" si="33"/>
        <v>1.3966543553034052</v>
      </c>
      <c r="F229" s="7">
        <v>20147</v>
      </c>
      <c r="G229" s="66">
        <v>44518</v>
      </c>
      <c r="H229" s="5">
        <v>1220</v>
      </c>
      <c r="I229" s="33">
        <f t="shared" si="34"/>
        <v>64.581147540983608</v>
      </c>
      <c r="J229" s="34">
        <f t="shared" si="35"/>
        <v>2923.9183134701543</v>
      </c>
      <c r="O229" s="70">
        <f t="shared" si="41"/>
        <v>0</v>
      </c>
      <c r="P229" s="70">
        <f t="shared" si="36"/>
        <v>0</v>
      </c>
      <c r="Q229" s="70">
        <f t="shared" si="37"/>
        <v>0</v>
      </c>
      <c r="R229" s="70">
        <f t="shared" si="38"/>
        <v>0</v>
      </c>
      <c r="S229">
        <f t="shared" si="39"/>
        <v>1</v>
      </c>
      <c r="T229">
        <f t="shared" si="40"/>
        <v>1</v>
      </c>
      <c r="U229">
        <f t="shared" si="42"/>
        <v>0</v>
      </c>
    </row>
    <row r="230" spans="1:21">
      <c r="A230" s="7">
        <v>221</v>
      </c>
      <c r="B230" t="s">
        <v>67</v>
      </c>
      <c r="C230" s="13">
        <v>192231</v>
      </c>
      <c r="D230" s="13">
        <v>340700</v>
      </c>
      <c r="E230" s="6">
        <f t="shared" si="33"/>
        <v>0.77234681190858911</v>
      </c>
      <c r="F230" s="7">
        <v>20162</v>
      </c>
      <c r="G230" s="66">
        <v>44518</v>
      </c>
      <c r="H230" s="30">
        <v>1230.7916666666667</v>
      </c>
      <c r="I230" s="33">
        <f t="shared" si="34"/>
        <v>156.18484038051389</v>
      </c>
      <c r="J230" s="34">
        <f t="shared" si="35"/>
        <v>2181.3896865403258</v>
      </c>
      <c r="O230" s="70">
        <f t="shared" si="41"/>
        <v>1</v>
      </c>
      <c r="P230" s="70">
        <f t="shared" si="36"/>
        <v>1</v>
      </c>
      <c r="Q230" s="70">
        <f t="shared" si="37"/>
        <v>0</v>
      </c>
      <c r="R230" s="70">
        <f t="shared" si="38"/>
        <v>0</v>
      </c>
      <c r="S230">
        <f t="shared" si="39"/>
        <v>1</v>
      </c>
      <c r="T230">
        <f t="shared" si="40"/>
        <v>1</v>
      </c>
      <c r="U230">
        <f t="shared" si="42"/>
        <v>1</v>
      </c>
    </row>
    <row r="231" spans="1:21">
      <c r="A231" s="7">
        <v>222</v>
      </c>
      <c r="B231" t="s">
        <v>68</v>
      </c>
      <c r="C231" s="13">
        <v>139536</v>
      </c>
      <c r="D231" s="13">
        <v>260700</v>
      </c>
      <c r="E231" s="6">
        <f t="shared" si="33"/>
        <v>0.86833505331957339</v>
      </c>
      <c r="F231" s="7">
        <v>20162</v>
      </c>
      <c r="G231" s="66">
        <v>44518</v>
      </c>
      <c r="H231" s="30">
        <v>1230.7916666666667</v>
      </c>
      <c r="I231" s="33">
        <f t="shared" si="34"/>
        <v>113.37093334236094</v>
      </c>
      <c r="J231" s="34">
        <f t="shared" si="35"/>
        <v>2299.5312141669533</v>
      </c>
      <c r="O231" s="70">
        <f t="shared" si="41"/>
        <v>1</v>
      </c>
      <c r="P231" s="70">
        <f t="shared" si="36"/>
        <v>0</v>
      </c>
      <c r="Q231" s="70">
        <f t="shared" si="37"/>
        <v>0</v>
      </c>
      <c r="R231" s="70">
        <f t="shared" si="38"/>
        <v>0</v>
      </c>
      <c r="S231">
        <f t="shared" si="39"/>
        <v>1</v>
      </c>
      <c r="T231">
        <f t="shared" si="40"/>
        <v>1</v>
      </c>
      <c r="U231">
        <f t="shared" si="42"/>
        <v>1</v>
      </c>
    </row>
    <row r="232" spans="1:21">
      <c r="A232" s="7">
        <v>223</v>
      </c>
      <c r="B232" t="s">
        <v>191</v>
      </c>
      <c r="C232" s="13">
        <v>125063</v>
      </c>
      <c r="D232" s="13">
        <v>155100</v>
      </c>
      <c r="E232" s="6">
        <f t="shared" si="33"/>
        <v>0.24017495182428056</v>
      </c>
      <c r="F232" s="7">
        <v>20157</v>
      </c>
      <c r="G232" s="66">
        <v>44518</v>
      </c>
      <c r="H232" s="5">
        <v>1074</v>
      </c>
      <c r="I232" s="33">
        <f t="shared" si="34"/>
        <v>116.44599627560521</v>
      </c>
      <c r="J232" s="34">
        <f t="shared" si="35"/>
        <v>1331.9478982592773</v>
      </c>
      <c r="O232" s="70">
        <f t="shared" si="41"/>
        <v>1</v>
      </c>
      <c r="P232" s="70">
        <f t="shared" si="36"/>
        <v>0</v>
      </c>
      <c r="Q232" s="70">
        <f t="shared" si="37"/>
        <v>0</v>
      </c>
      <c r="R232" s="70">
        <f t="shared" si="38"/>
        <v>0</v>
      </c>
      <c r="S232">
        <f t="shared" si="39"/>
        <v>1</v>
      </c>
      <c r="T232">
        <f t="shared" si="40"/>
        <v>1</v>
      </c>
      <c r="U232">
        <f t="shared" si="42"/>
        <v>0</v>
      </c>
    </row>
    <row r="233" spans="1:21">
      <c r="A233" s="7">
        <v>224</v>
      </c>
      <c r="B233" t="s">
        <v>183</v>
      </c>
      <c r="C233" s="1">
        <v>44863</v>
      </c>
      <c r="D233" s="1">
        <v>143339</v>
      </c>
      <c r="E233" s="6">
        <f t="shared" si="33"/>
        <v>2.1950382274925886</v>
      </c>
      <c r="F233" s="7">
        <v>20148</v>
      </c>
      <c r="G233" s="66">
        <v>44581</v>
      </c>
      <c r="H233" s="5">
        <v>952</v>
      </c>
      <c r="I233" s="33">
        <f t="shared" si="34"/>
        <v>47.125</v>
      </c>
      <c r="J233" s="34">
        <f t="shared" si="35"/>
        <v>3041.6763925729442</v>
      </c>
      <c r="K233">
        <v>2022</v>
      </c>
      <c r="O233" s="70">
        <f t="shared" si="41"/>
        <v>0</v>
      </c>
      <c r="P233" s="70">
        <f t="shared" si="36"/>
        <v>0</v>
      </c>
      <c r="Q233" s="70">
        <f t="shared" si="37"/>
        <v>1</v>
      </c>
      <c r="R233" s="70">
        <f t="shared" si="38"/>
        <v>0</v>
      </c>
      <c r="S233">
        <f t="shared" si="39"/>
        <v>1</v>
      </c>
      <c r="T233">
        <f t="shared" si="40"/>
        <v>0</v>
      </c>
      <c r="U233">
        <f t="shared" si="42"/>
        <v>0</v>
      </c>
    </row>
    <row r="234" spans="1:21">
      <c r="A234" s="7">
        <v>225</v>
      </c>
      <c r="B234" t="s">
        <v>185</v>
      </c>
      <c r="C234" s="1">
        <v>73125</v>
      </c>
      <c r="D234" s="1">
        <v>153800</v>
      </c>
      <c r="E234" s="6">
        <f t="shared" si="33"/>
        <v>1.1032478632478633</v>
      </c>
      <c r="F234" s="7">
        <v>20155</v>
      </c>
      <c r="G234" s="66">
        <v>44581</v>
      </c>
      <c r="H234" s="5">
        <v>1220</v>
      </c>
      <c r="I234" s="33">
        <f t="shared" si="34"/>
        <v>59.938524590163937</v>
      </c>
      <c r="J234" s="34">
        <f t="shared" si="35"/>
        <v>2565.9623931623933</v>
      </c>
      <c r="O234" s="70">
        <f t="shared" si="41"/>
        <v>0</v>
      </c>
      <c r="P234" s="70">
        <f t="shared" si="36"/>
        <v>0</v>
      </c>
      <c r="Q234" s="70">
        <f t="shared" si="37"/>
        <v>0</v>
      </c>
      <c r="R234" s="70">
        <f t="shared" si="38"/>
        <v>0</v>
      </c>
      <c r="S234">
        <f t="shared" si="39"/>
        <v>1</v>
      </c>
      <c r="T234">
        <f t="shared" si="40"/>
        <v>1</v>
      </c>
      <c r="U234">
        <f t="shared" si="42"/>
        <v>0</v>
      </c>
    </row>
    <row r="235" spans="1:21">
      <c r="A235" s="7">
        <v>226</v>
      </c>
      <c r="B235" t="s">
        <v>37</v>
      </c>
      <c r="C235" s="1">
        <v>65208</v>
      </c>
      <c r="D235" s="1">
        <v>104350</v>
      </c>
      <c r="E235" s="6">
        <f t="shared" si="33"/>
        <v>0.60026377131640285</v>
      </c>
      <c r="F235" s="7">
        <v>20138</v>
      </c>
      <c r="G235" s="66">
        <v>44581</v>
      </c>
      <c r="H235" s="5">
        <v>1231</v>
      </c>
      <c r="I235" s="33">
        <f t="shared" si="34"/>
        <v>52.971567831031685</v>
      </c>
      <c r="J235" s="34">
        <f t="shared" si="35"/>
        <v>1969.9247024904919</v>
      </c>
      <c r="O235" s="70">
        <f t="shared" si="41"/>
        <v>0</v>
      </c>
      <c r="P235" s="70">
        <f t="shared" si="36"/>
        <v>0</v>
      </c>
      <c r="Q235" s="70">
        <f t="shared" si="37"/>
        <v>0</v>
      </c>
      <c r="R235" s="70">
        <f t="shared" si="38"/>
        <v>1</v>
      </c>
      <c r="S235">
        <f t="shared" si="39"/>
        <v>1</v>
      </c>
      <c r="T235">
        <f t="shared" si="40"/>
        <v>0</v>
      </c>
      <c r="U235">
        <f t="shared" si="42"/>
        <v>0</v>
      </c>
    </row>
    <row r="236" spans="1:21">
      <c r="A236" s="7">
        <v>227</v>
      </c>
      <c r="B236" t="s">
        <v>190</v>
      </c>
      <c r="C236" s="1">
        <v>86944</v>
      </c>
      <c r="D236" s="1">
        <v>170520</v>
      </c>
      <c r="E236" s="6">
        <f t="shared" si="33"/>
        <v>0.96126242178873755</v>
      </c>
      <c r="F236" s="7">
        <v>20138</v>
      </c>
      <c r="G236" s="66">
        <v>44581</v>
      </c>
      <c r="H236" s="5">
        <v>1231</v>
      </c>
      <c r="I236" s="33">
        <f t="shared" si="34"/>
        <v>70.628757108042237</v>
      </c>
      <c r="J236" s="34">
        <f t="shared" si="35"/>
        <v>2414.3140412219363</v>
      </c>
      <c r="O236" s="70">
        <f t="shared" si="41"/>
        <v>0</v>
      </c>
      <c r="P236" s="70">
        <f t="shared" si="36"/>
        <v>0</v>
      </c>
      <c r="Q236" s="70">
        <f t="shared" si="37"/>
        <v>0</v>
      </c>
      <c r="R236" s="70">
        <f t="shared" si="38"/>
        <v>0</v>
      </c>
      <c r="S236">
        <f t="shared" si="39"/>
        <v>1</v>
      </c>
      <c r="T236">
        <f t="shared" si="40"/>
        <v>1</v>
      </c>
      <c r="U236">
        <f t="shared" si="42"/>
        <v>0</v>
      </c>
    </row>
    <row r="237" spans="1:21">
      <c r="A237" s="7">
        <v>228</v>
      </c>
      <c r="B237" t="s">
        <v>190</v>
      </c>
      <c r="C237" s="1">
        <v>69784</v>
      </c>
      <c r="D237" s="1">
        <v>127234</v>
      </c>
      <c r="E237" s="6">
        <f t="shared" si="33"/>
        <v>0.82325461423822077</v>
      </c>
      <c r="F237" s="7">
        <v>20138</v>
      </c>
      <c r="G237" s="66">
        <v>44581</v>
      </c>
      <c r="H237" s="5">
        <v>1231</v>
      </c>
      <c r="I237" s="33">
        <f t="shared" si="34"/>
        <v>56.688870836718117</v>
      </c>
      <c r="J237" s="34">
        <f t="shared" si="35"/>
        <v>2244.4264301272497</v>
      </c>
      <c r="O237" s="70">
        <f t="shared" si="41"/>
        <v>0</v>
      </c>
      <c r="P237" s="70">
        <f t="shared" si="36"/>
        <v>0</v>
      </c>
      <c r="Q237" s="70">
        <f t="shared" si="37"/>
        <v>0</v>
      </c>
      <c r="R237" s="70">
        <f t="shared" si="38"/>
        <v>0</v>
      </c>
      <c r="S237">
        <f t="shared" si="39"/>
        <v>1</v>
      </c>
      <c r="T237">
        <f t="shared" si="40"/>
        <v>0</v>
      </c>
      <c r="U237">
        <f t="shared" si="42"/>
        <v>0</v>
      </c>
    </row>
    <row r="238" spans="1:21">
      <c r="A238" s="7">
        <v>229</v>
      </c>
      <c r="B238" t="s">
        <v>198</v>
      </c>
      <c r="C238" s="1">
        <v>94600</v>
      </c>
      <c r="D238" s="1">
        <v>180000</v>
      </c>
      <c r="E238" s="6">
        <f t="shared" si="33"/>
        <v>0.90274841437632136</v>
      </c>
      <c r="F238" s="7">
        <v>20151</v>
      </c>
      <c r="G238" s="66">
        <v>44581</v>
      </c>
      <c r="H238" s="5">
        <v>1312</v>
      </c>
      <c r="I238" s="33">
        <f t="shared" si="34"/>
        <v>72.103658536585371</v>
      </c>
      <c r="J238" s="34">
        <f t="shared" si="35"/>
        <v>2496.4059196617336</v>
      </c>
      <c r="O238" s="70">
        <f t="shared" si="41"/>
        <v>0</v>
      </c>
      <c r="P238" s="70">
        <f t="shared" si="36"/>
        <v>0</v>
      </c>
      <c r="Q238" s="70">
        <f t="shared" si="37"/>
        <v>0</v>
      </c>
      <c r="R238" s="70">
        <f t="shared" si="38"/>
        <v>0</v>
      </c>
      <c r="S238">
        <f t="shared" si="39"/>
        <v>1</v>
      </c>
      <c r="T238">
        <f t="shared" si="40"/>
        <v>1</v>
      </c>
      <c r="U238">
        <f t="shared" si="42"/>
        <v>0</v>
      </c>
    </row>
    <row r="239" spans="1:21">
      <c r="A239" s="7">
        <v>230</v>
      </c>
      <c r="B239" t="s">
        <v>198</v>
      </c>
      <c r="C239" s="1">
        <v>97900</v>
      </c>
      <c r="D239" s="1">
        <v>160310</v>
      </c>
      <c r="E239" s="6">
        <f t="shared" si="33"/>
        <v>0.63748723186925438</v>
      </c>
      <c r="F239" s="7">
        <v>20151</v>
      </c>
      <c r="G239" s="66">
        <v>44581</v>
      </c>
      <c r="H239" s="5">
        <v>1312</v>
      </c>
      <c r="I239" s="33">
        <f t="shared" si="34"/>
        <v>74.618902439024396</v>
      </c>
      <c r="J239" s="34">
        <f t="shared" si="35"/>
        <v>2148.3832482124617</v>
      </c>
      <c r="O239" s="70">
        <f t="shared" si="41"/>
        <v>0</v>
      </c>
      <c r="P239" s="70">
        <f t="shared" si="36"/>
        <v>0</v>
      </c>
      <c r="Q239" s="70">
        <f t="shared" si="37"/>
        <v>0</v>
      </c>
      <c r="R239" s="70">
        <f t="shared" si="38"/>
        <v>0</v>
      </c>
      <c r="S239">
        <f t="shared" si="39"/>
        <v>1</v>
      </c>
      <c r="T239">
        <f t="shared" si="40"/>
        <v>1</v>
      </c>
      <c r="U239">
        <f t="shared" si="42"/>
        <v>0</v>
      </c>
    </row>
    <row r="240" spans="1:21">
      <c r="A240" s="7">
        <v>231</v>
      </c>
      <c r="B240" t="s">
        <v>20</v>
      </c>
      <c r="C240" s="1">
        <v>77000</v>
      </c>
      <c r="D240" s="1">
        <v>139900</v>
      </c>
      <c r="E240" s="6">
        <f t="shared" si="33"/>
        <v>0.81688311688311688</v>
      </c>
      <c r="F240" s="7">
        <v>20151</v>
      </c>
      <c r="G240" s="66">
        <v>44581</v>
      </c>
      <c r="H240" s="5">
        <v>1312</v>
      </c>
      <c r="I240" s="33">
        <f t="shared" si="34"/>
        <v>58.689024390243901</v>
      </c>
      <c r="J240" s="34">
        <f t="shared" si="35"/>
        <v>2383.7506493506494</v>
      </c>
      <c r="O240" s="70">
        <f t="shared" si="41"/>
        <v>0</v>
      </c>
      <c r="P240" s="70">
        <f t="shared" si="36"/>
        <v>0</v>
      </c>
      <c r="Q240" s="70">
        <f t="shared" si="37"/>
        <v>0</v>
      </c>
      <c r="R240" s="70">
        <f t="shared" si="38"/>
        <v>0</v>
      </c>
      <c r="S240">
        <f t="shared" si="39"/>
        <v>1</v>
      </c>
      <c r="T240">
        <f t="shared" si="40"/>
        <v>0</v>
      </c>
      <c r="U240">
        <f t="shared" si="42"/>
        <v>0</v>
      </c>
    </row>
    <row r="241" spans="1:21">
      <c r="A241" s="7">
        <v>232</v>
      </c>
      <c r="B241" t="s">
        <v>56</v>
      </c>
      <c r="C241" s="1">
        <v>74973</v>
      </c>
      <c r="D241" s="1">
        <v>130075</v>
      </c>
      <c r="E241" s="6">
        <f t="shared" si="33"/>
        <v>0.73495791818387957</v>
      </c>
      <c r="F241" s="7">
        <v>20161</v>
      </c>
      <c r="G241" s="66">
        <v>44581</v>
      </c>
      <c r="H241" s="5">
        <v>1125</v>
      </c>
      <c r="I241" s="33">
        <f t="shared" si="34"/>
        <v>66.64266666666667</v>
      </c>
      <c r="J241" s="34">
        <f t="shared" si="35"/>
        <v>1951.8276579568644</v>
      </c>
      <c r="O241" s="70">
        <f t="shared" si="41"/>
        <v>0</v>
      </c>
      <c r="P241" s="70">
        <f t="shared" si="36"/>
        <v>0</v>
      </c>
      <c r="Q241" s="70">
        <f t="shared" si="37"/>
        <v>0</v>
      </c>
      <c r="R241" s="70">
        <f t="shared" si="38"/>
        <v>0</v>
      </c>
      <c r="S241">
        <f t="shared" si="39"/>
        <v>1</v>
      </c>
      <c r="T241">
        <f t="shared" si="40"/>
        <v>0</v>
      </c>
      <c r="U241">
        <f t="shared" si="42"/>
        <v>0</v>
      </c>
    </row>
    <row r="242" spans="1:21">
      <c r="A242" s="7">
        <v>233</v>
      </c>
      <c r="B242" t="s">
        <v>40</v>
      </c>
      <c r="C242" s="1">
        <v>66434</v>
      </c>
      <c r="D242" s="1">
        <v>117600</v>
      </c>
      <c r="E242" s="6">
        <f t="shared" si="33"/>
        <v>0.77017792094409487</v>
      </c>
      <c r="F242" s="7">
        <v>20157</v>
      </c>
      <c r="G242" s="66">
        <v>44581</v>
      </c>
      <c r="H242" s="5">
        <v>1074</v>
      </c>
      <c r="I242" s="33">
        <f t="shared" si="34"/>
        <v>61.856610800744882</v>
      </c>
      <c r="J242" s="34">
        <f t="shared" si="35"/>
        <v>1901.1710870939578</v>
      </c>
      <c r="O242" s="70">
        <f t="shared" si="41"/>
        <v>0</v>
      </c>
      <c r="P242" s="70">
        <f t="shared" si="36"/>
        <v>0</v>
      </c>
      <c r="Q242" s="70">
        <f t="shared" si="37"/>
        <v>0</v>
      </c>
      <c r="R242" s="70">
        <f t="shared" si="38"/>
        <v>1</v>
      </c>
      <c r="S242">
        <f t="shared" si="39"/>
        <v>1</v>
      </c>
      <c r="T242">
        <f t="shared" si="40"/>
        <v>0</v>
      </c>
      <c r="U242">
        <f t="shared" si="42"/>
        <v>0</v>
      </c>
    </row>
    <row r="243" spans="1:21">
      <c r="A243" s="7">
        <v>234</v>
      </c>
      <c r="B243" t="s">
        <v>43</v>
      </c>
      <c r="C243" s="1">
        <v>99330</v>
      </c>
      <c r="D243" s="1">
        <v>170000</v>
      </c>
      <c r="E243" s="6">
        <f t="shared" si="33"/>
        <v>0.71146682774589753</v>
      </c>
      <c r="F243" s="7">
        <v>20142</v>
      </c>
      <c r="G243" s="66">
        <v>44581</v>
      </c>
      <c r="H243" s="5">
        <v>971</v>
      </c>
      <c r="I243" s="33">
        <f t="shared" si="34"/>
        <v>102.29660144181257</v>
      </c>
      <c r="J243" s="34">
        <f t="shared" si="35"/>
        <v>1661.8342897412665</v>
      </c>
      <c r="O243" s="70">
        <f t="shared" si="41"/>
        <v>0</v>
      </c>
      <c r="P243" s="70">
        <f t="shared" si="36"/>
        <v>0</v>
      </c>
      <c r="Q243" s="70">
        <f t="shared" si="37"/>
        <v>0</v>
      </c>
      <c r="R243" s="70">
        <f t="shared" si="38"/>
        <v>0</v>
      </c>
      <c r="S243">
        <f t="shared" si="39"/>
        <v>1</v>
      </c>
      <c r="T243">
        <f t="shared" si="40"/>
        <v>1</v>
      </c>
      <c r="U243">
        <f t="shared" si="42"/>
        <v>0</v>
      </c>
    </row>
    <row r="244" spans="1:21">
      <c r="A244" s="7">
        <v>235</v>
      </c>
      <c r="B244" t="s">
        <v>199</v>
      </c>
      <c r="C244" s="1">
        <v>99000</v>
      </c>
      <c r="D244" s="1">
        <v>241357</v>
      </c>
      <c r="E244" s="6">
        <f t="shared" si="33"/>
        <v>1.4379494949494949</v>
      </c>
      <c r="F244" s="7">
        <v>20151</v>
      </c>
      <c r="G244" s="66">
        <v>44581</v>
      </c>
      <c r="H244" s="5">
        <v>1312</v>
      </c>
      <c r="I244" s="33">
        <f t="shared" si="34"/>
        <v>75.457317073170728</v>
      </c>
      <c r="J244" s="34">
        <f t="shared" si="35"/>
        <v>3198.5897373737375</v>
      </c>
      <c r="O244" s="70">
        <f t="shared" si="41"/>
        <v>0</v>
      </c>
      <c r="P244" s="70">
        <f t="shared" si="36"/>
        <v>0</v>
      </c>
      <c r="Q244" s="70">
        <f t="shared" si="37"/>
        <v>0</v>
      </c>
      <c r="R244" s="70">
        <f t="shared" si="38"/>
        <v>0</v>
      </c>
      <c r="S244">
        <f t="shared" si="39"/>
        <v>1</v>
      </c>
      <c r="T244">
        <f t="shared" si="40"/>
        <v>1</v>
      </c>
      <c r="U244">
        <f t="shared" si="42"/>
        <v>1</v>
      </c>
    </row>
    <row r="245" spans="1:21">
      <c r="A245" s="7">
        <v>236</v>
      </c>
      <c r="B245" t="s">
        <v>26</v>
      </c>
      <c r="C245" s="1">
        <v>126041</v>
      </c>
      <c r="D245" s="1">
        <v>171111</v>
      </c>
      <c r="E245" s="6">
        <f t="shared" si="33"/>
        <v>0.35758205663236564</v>
      </c>
      <c r="F245" s="7">
        <v>20157</v>
      </c>
      <c r="G245" s="66">
        <v>44581</v>
      </c>
      <c r="H245" s="5">
        <v>1074</v>
      </c>
      <c r="I245" s="33">
        <f t="shared" si="34"/>
        <v>117.35661080074487</v>
      </c>
      <c r="J245" s="34">
        <f t="shared" si="35"/>
        <v>1458.0431288231607</v>
      </c>
      <c r="O245" s="70">
        <f t="shared" si="41"/>
        <v>1</v>
      </c>
      <c r="P245" s="70">
        <f t="shared" si="36"/>
        <v>0</v>
      </c>
      <c r="Q245" s="70">
        <f t="shared" si="37"/>
        <v>0</v>
      </c>
      <c r="R245" s="70">
        <f t="shared" si="38"/>
        <v>0</v>
      </c>
      <c r="S245">
        <f t="shared" si="39"/>
        <v>1</v>
      </c>
      <c r="T245">
        <f t="shared" si="40"/>
        <v>1</v>
      </c>
      <c r="U245">
        <f t="shared" si="42"/>
        <v>0</v>
      </c>
    </row>
    <row r="246" spans="1:21">
      <c r="A246" s="7">
        <v>237</v>
      </c>
      <c r="B246" t="s">
        <v>189</v>
      </c>
      <c r="C246" s="1">
        <v>117914</v>
      </c>
      <c r="D246" s="1">
        <v>185000</v>
      </c>
      <c r="E246" s="6">
        <f t="shared" si="33"/>
        <v>0.56894007496989329</v>
      </c>
      <c r="F246" s="7">
        <v>20153</v>
      </c>
      <c r="G246" s="66">
        <v>44581</v>
      </c>
      <c r="H246" s="5">
        <v>1220</v>
      </c>
      <c r="I246" s="33">
        <f t="shared" si="34"/>
        <v>96.650819672131149</v>
      </c>
      <c r="J246" s="34">
        <f t="shared" si="35"/>
        <v>1914.1068914632699</v>
      </c>
      <c r="O246" s="70">
        <f t="shared" si="41"/>
        <v>1</v>
      </c>
      <c r="P246" s="70">
        <f t="shared" si="36"/>
        <v>0</v>
      </c>
      <c r="Q246" s="70">
        <f t="shared" si="37"/>
        <v>0</v>
      </c>
      <c r="R246" s="70">
        <f t="shared" si="38"/>
        <v>0</v>
      </c>
      <c r="S246">
        <f t="shared" si="39"/>
        <v>1</v>
      </c>
      <c r="T246">
        <f t="shared" si="40"/>
        <v>1</v>
      </c>
      <c r="U246">
        <f t="shared" si="42"/>
        <v>0</v>
      </c>
    </row>
    <row r="247" spans="1:21">
      <c r="A247" s="7">
        <v>238</v>
      </c>
      <c r="B247" t="s">
        <v>200</v>
      </c>
      <c r="C247" s="1">
        <v>120916</v>
      </c>
      <c r="D247" s="1">
        <v>176300</v>
      </c>
      <c r="E247" s="6">
        <f t="shared" si="33"/>
        <v>0.45803698435277385</v>
      </c>
      <c r="F247" s="7">
        <v>20153</v>
      </c>
      <c r="G247" s="66">
        <v>44581</v>
      </c>
      <c r="H247" s="5">
        <v>1220</v>
      </c>
      <c r="I247" s="33">
        <f t="shared" si="34"/>
        <v>99.111475409836061</v>
      </c>
      <c r="J247" s="34">
        <f t="shared" si="35"/>
        <v>1778.8051209103842</v>
      </c>
      <c r="O247" s="70">
        <f t="shared" si="41"/>
        <v>1</v>
      </c>
      <c r="P247" s="70">
        <f t="shared" si="36"/>
        <v>0</v>
      </c>
      <c r="Q247" s="70">
        <f t="shared" si="37"/>
        <v>0</v>
      </c>
      <c r="R247" s="70">
        <f t="shared" si="38"/>
        <v>0</v>
      </c>
      <c r="S247">
        <f t="shared" si="39"/>
        <v>1</v>
      </c>
      <c r="T247">
        <f t="shared" si="40"/>
        <v>1</v>
      </c>
      <c r="U247">
        <f t="shared" si="42"/>
        <v>0</v>
      </c>
    </row>
    <row r="248" spans="1:21">
      <c r="A248" s="7">
        <v>239</v>
      </c>
      <c r="B248" t="s">
        <v>189</v>
      </c>
      <c r="C248" s="1">
        <v>155382</v>
      </c>
      <c r="D248" s="1">
        <v>180000</v>
      </c>
      <c r="E248" s="6">
        <f t="shared" si="33"/>
        <v>0.15843534000077228</v>
      </c>
      <c r="F248" s="7">
        <v>20153</v>
      </c>
      <c r="G248" s="66">
        <v>44581</v>
      </c>
      <c r="H248" s="5">
        <v>1220</v>
      </c>
      <c r="I248" s="33">
        <f t="shared" si="34"/>
        <v>127.36229508196722</v>
      </c>
      <c r="J248" s="34">
        <f t="shared" si="35"/>
        <v>1413.2911148009421</v>
      </c>
      <c r="O248" s="70">
        <f t="shared" si="41"/>
        <v>1</v>
      </c>
      <c r="P248" s="70">
        <f t="shared" si="36"/>
        <v>1</v>
      </c>
      <c r="Q248" s="70">
        <f t="shared" si="37"/>
        <v>0</v>
      </c>
      <c r="R248" s="70">
        <f t="shared" si="38"/>
        <v>0</v>
      </c>
      <c r="S248">
        <f t="shared" si="39"/>
        <v>1</v>
      </c>
      <c r="T248">
        <f t="shared" si="40"/>
        <v>1</v>
      </c>
      <c r="U248">
        <f t="shared" si="42"/>
        <v>0</v>
      </c>
    </row>
    <row r="249" spans="1:21">
      <c r="A249" s="7">
        <v>240</v>
      </c>
      <c r="B249" t="s">
        <v>201</v>
      </c>
      <c r="C249" s="1">
        <v>73200</v>
      </c>
      <c r="D249" s="1">
        <v>156600</v>
      </c>
      <c r="E249" s="6">
        <f t="shared" si="33"/>
        <v>1.139344262295082</v>
      </c>
      <c r="F249" s="7">
        <v>20155</v>
      </c>
      <c r="G249" s="66">
        <v>44610</v>
      </c>
      <c r="H249" s="5">
        <v>1220</v>
      </c>
      <c r="I249" s="33">
        <f t="shared" si="34"/>
        <v>60</v>
      </c>
      <c r="J249" s="34">
        <f t="shared" si="35"/>
        <v>2610</v>
      </c>
      <c r="O249" s="70">
        <f t="shared" si="41"/>
        <v>0</v>
      </c>
      <c r="P249" s="70">
        <f t="shared" si="36"/>
        <v>0</v>
      </c>
      <c r="Q249" s="70">
        <f t="shared" si="37"/>
        <v>0</v>
      </c>
      <c r="R249" s="70">
        <f t="shared" si="38"/>
        <v>0</v>
      </c>
      <c r="S249">
        <f t="shared" si="39"/>
        <v>1</v>
      </c>
      <c r="T249">
        <f t="shared" si="40"/>
        <v>1</v>
      </c>
      <c r="U249">
        <f t="shared" si="42"/>
        <v>0</v>
      </c>
    </row>
    <row r="250" spans="1:21">
      <c r="A250" s="7">
        <v>241</v>
      </c>
      <c r="B250" t="s">
        <v>35</v>
      </c>
      <c r="C250" s="1">
        <v>71706</v>
      </c>
      <c r="D250" s="1">
        <v>103635</v>
      </c>
      <c r="E250" s="6">
        <f t="shared" si="33"/>
        <v>0.44527654589574095</v>
      </c>
      <c r="F250" s="7">
        <v>20133</v>
      </c>
      <c r="G250" s="66">
        <v>44610</v>
      </c>
      <c r="H250" s="5">
        <v>1493</v>
      </c>
      <c r="I250" s="33">
        <f t="shared" si="34"/>
        <v>48.028131279303416</v>
      </c>
      <c r="J250" s="34">
        <f t="shared" si="35"/>
        <v>2157.797883022341</v>
      </c>
      <c r="O250" s="70">
        <f t="shared" si="41"/>
        <v>0</v>
      </c>
      <c r="P250" s="70">
        <f t="shared" si="36"/>
        <v>0</v>
      </c>
      <c r="Q250" s="70">
        <f t="shared" si="37"/>
        <v>0</v>
      </c>
      <c r="R250" s="70">
        <f t="shared" si="38"/>
        <v>1</v>
      </c>
      <c r="S250">
        <f t="shared" si="39"/>
        <v>1</v>
      </c>
      <c r="T250">
        <f t="shared" si="40"/>
        <v>0</v>
      </c>
      <c r="U250">
        <f t="shared" si="42"/>
        <v>0</v>
      </c>
    </row>
    <row r="251" spans="1:21">
      <c r="A251" s="7">
        <v>242</v>
      </c>
      <c r="B251" t="s">
        <v>35</v>
      </c>
      <c r="C251" s="1">
        <v>74518</v>
      </c>
      <c r="D251" s="1">
        <v>172760</v>
      </c>
      <c r="E251" s="6">
        <f t="shared" si="33"/>
        <v>1.3183660323680184</v>
      </c>
      <c r="F251" s="7">
        <v>20133</v>
      </c>
      <c r="G251" s="66">
        <v>44610</v>
      </c>
      <c r="H251" s="5">
        <v>1493</v>
      </c>
      <c r="I251" s="33">
        <f t="shared" si="34"/>
        <v>49.911587407903546</v>
      </c>
      <c r="J251" s="34">
        <f t="shared" si="35"/>
        <v>3461.3204863254518</v>
      </c>
      <c r="O251" s="70">
        <f t="shared" si="41"/>
        <v>0</v>
      </c>
      <c r="P251" s="70">
        <f t="shared" si="36"/>
        <v>0</v>
      </c>
      <c r="Q251" s="70">
        <f t="shared" si="37"/>
        <v>0</v>
      </c>
      <c r="R251" s="70">
        <f t="shared" si="38"/>
        <v>0</v>
      </c>
      <c r="S251">
        <f t="shared" si="39"/>
        <v>1</v>
      </c>
      <c r="T251">
        <f t="shared" si="40"/>
        <v>1</v>
      </c>
      <c r="U251">
        <f t="shared" si="42"/>
        <v>0</v>
      </c>
    </row>
    <row r="252" spans="1:21">
      <c r="A252" s="7">
        <v>243</v>
      </c>
      <c r="B252" t="s">
        <v>186</v>
      </c>
      <c r="C252" s="1">
        <v>117806</v>
      </c>
      <c r="D252" s="1">
        <v>210000</v>
      </c>
      <c r="E252" s="6">
        <f t="shared" si="33"/>
        <v>0.78259171858818732</v>
      </c>
      <c r="F252" s="7">
        <v>20155</v>
      </c>
      <c r="G252" s="66">
        <v>44610</v>
      </c>
      <c r="H252" s="5">
        <v>1220</v>
      </c>
      <c r="I252" s="33">
        <f t="shared" si="34"/>
        <v>96.562295081967207</v>
      </c>
      <c r="J252" s="34">
        <f t="shared" si="35"/>
        <v>2174.7618966775885</v>
      </c>
      <c r="O252" s="70">
        <f t="shared" si="41"/>
        <v>1</v>
      </c>
      <c r="P252" s="70">
        <f t="shared" si="36"/>
        <v>0</v>
      </c>
      <c r="Q252" s="70">
        <f t="shared" si="37"/>
        <v>0</v>
      </c>
      <c r="R252" s="70">
        <f t="shared" si="38"/>
        <v>0</v>
      </c>
      <c r="S252">
        <f t="shared" si="39"/>
        <v>1</v>
      </c>
      <c r="T252">
        <f t="shared" si="40"/>
        <v>1</v>
      </c>
      <c r="U252">
        <f t="shared" si="42"/>
        <v>1</v>
      </c>
    </row>
    <row r="253" spans="1:21">
      <c r="A253" s="7">
        <v>244</v>
      </c>
      <c r="B253" t="s">
        <v>163</v>
      </c>
      <c r="C253" s="1">
        <v>64904</v>
      </c>
      <c r="D253" s="1">
        <v>91000</v>
      </c>
      <c r="E253" s="6">
        <f t="shared" si="33"/>
        <v>0.40207075064710956</v>
      </c>
      <c r="F253" s="7">
        <v>20139</v>
      </c>
      <c r="G253" s="66">
        <v>44610</v>
      </c>
      <c r="H253" s="30">
        <v>1231</v>
      </c>
      <c r="I253" s="33">
        <f t="shared" si="34"/>
        <v>52.724614134849716</v>
      </c>
      <c r="J253" s="34">
        <f t="shared" si="35"/>
        <v>1725.9490940465919</v>
      </c>
      <c r="O253" s="70">
        <f t="shared" si="41"/>
        <v>0</v>
      </c>
      <c r="P253" s="70">
        <f t="shared" si="36"/>
        <v>0</v>
      </c>
      <c r="Q253" s="70">
        <f t="shared" si="37"/>
        <v>0</v>
      </c>
      <c r="R253" s="70">
        <f t="shared" si="38"/>
        <v>1</v>
      </c>
      <c r="S253">
        <f t="shared" si="39"/>
        <v>0</v>
      </c>
      <c r="T253">
        <f t="shared" si="40"/>
        <v>0</v>
      </c>
      <c r="U253">
        <f t="shared" si="42"/>
        <v>0</v>
      </c>
    </row>
    <row r="254" spans="1:21">
      <c r="A254" s="7">
        <v>245</v>
      </c>
      <c r="B254" t="s">
        <v>37</v>
      </c>
      <c r="C254" s="1">
        <v>94424</v>
      </c>
      <c r="D254" s="1">
        <v>155750</v>
      </c>
      <c r="E254" s="6">
        <f t="shared" si="33"/>
        <v>0.64947470981953737</v>
      </c>
      <c r="F254" s="7">
        <v>20138</v>
      </c>
      <c r="G254" s="66">
        <v>44610</v>
      </c>
      <c r="H254" s="30">
        <v>1231</v>
      </c>
      <c r="I254" s="33">
        <f t="shared" si="34"/>
        <v>76.705117790414292</v>
      </c>
      <c r="J254" s="34">
        <f t="shared" si="35"/>
        <v>2030.5033677878507</v>
      </c>
      <c r="O254" s="70">
        <f t="shared" si="41"/>
        <v>0</v>
      </c>
      <c r="P254" s="70">
        <f t="shared" si="36"/>
        <v>0</v>
      </c>
      <c r="Q254" s="70">
        <f t="shared" si="37"/>
        <v>0</v>
      </c>
      <c r="R254" s="70">
        <f t="shared" si="38"/>
        <v>0</v>
      </c>
      <c r="S254">
        <f t="shared" si="39"/>
        <v>1</v>
      </c>
      <c r="T254">
        <f t="shared" si="40"/>
        <v>1</v>
      </c>
      <c r="U254">
        <f t="shared" si="42"/>
        <v>0</v>
      </c>
    </row>
    <row r="255" spans="1:21">
      <c r="A255" s="7">
        <v>246</v>
      </c>
      <c r="B255" t="s">
        <v>20</v>
      </c>
      <c r="C255" s="1">
        <v>131040</v>
      </c>
      <c r="D255" s="1">
        <v>241000</v>
      </c>
      <c r="E255" s="6">
        <f t="shared" si="33"/>
        <v>0.83913308913308915</v>
      </c>
      <c r="F255" s="7">
        <v>20151</v>
      </c>
      <c r="G255" s="66">
        <v>44610</v>
      </c>
      <c r="H255" s="5">
        <v>1312</v>
      </c>
      <c r="I255" s="33">
        <f t="shared" si="34"/>
        <v>99.878048780487802</v>
      </c>
      <c r="J255" s="34">
        <f t="shared" si="35"/>
        <v>2412.9426129426129</v>
      </c>
      <c r="O255" s="70">
        <f t="shared" si="41"/>
        <v>1</v>
      </c>
      <c r="P255" s="70">
        <f t="shared" si="36"/>
        <v>0</v>
      </c>
      <c r="Q255" s="70">
        <f t="shared" si="37"/>
        <v>0</v>
      </c>
      <c r="R255" s="70">
        <f t="shared" si="38"/>
        <v>0</v>
      </c>
      <c r="S255">
        <f t="shared" si="39"/>
        <v>1</v>
      </c>
      <c r="T255">
        <f t="shared" si="40"/>
        <v>1</v>
      </c>
      <c r="U255">
        <f t="shared" si="42"/>
        <v>1</v>
      </c>
    </row>
    <row r="256" spans="1:21">
      <c r="A256" s="7">
        <v>247</v>
      </c>
      <c r="B256" t="s">
        <v>165</v>
      </c>
      <c r="C256" s="1">
        <v>114188</v>
      </c>
      <c r="D256" s="1">
        <v>165650</v>
      </c>
      <c r="E256" s="6">
        <f t="shared" si="33"/>
        <v>0.45067782954426033</v>
      </c>
      <c r="F256" s="7">
        <v>20152</v>
      </c>
      <c r="G256" s="66">
        <v>44610</v>
      </c>
      <c r="H256" s="5">
        <v>1088</v>
      </c>
      <c r="I256" s="33">
        <f t="shared" si="34"/>
        <v>104.95220588235294</v>
      </c>
      <c r="J256" s="34">
        <f t="shared" si="35"/>
        <v>1578.3374785441551</v>
      </c>
      <c r="O256" s="70">
        <f t="shared" si="41"/>
        <v>1</v>
      </c>
      <c r="P256" s="70">
        <f t="shared" si="36"/>
        <v>0</v>
      </c>
      <c r="Q256" s="70">
        <f t="shared" si="37"/>
        <v>0</v>
      </c>
      <c r="R256" s="70">
        <f t="shared" si="38"/>
        <v>0</v>
      </c>
      <c r="S256">
        <f t="shared" si="39"/>
        <v>1</v>
      </c>
      <c r="T256">
        <f t="shared" si="40"/>
        <v>1</v>
      </c>
      <c r="U256">
        <f t="shared" si="42"/>
        <v>0</v>
      </c>
    </row>
    <row r="257" spans="1:21">
      <c r="A257" s="7">
        <v>248</v>
      </c>
      <c r="B257" t="s">
        <v>41</v>
      </c>
      <c r="C257" s="1">
        <v>91980</v>
      </c>
      <c r="D257" s="1">
        <v>176888</v>
      </c>
      <c r="E257" s="6">
        <f t="shared" si="33"/>
        <v>0.92311372037399431</v>
      </c>
      <c r="F257" s="7">
        <v>20151</v>
      </c>
      <c r="G257" s="66">
        <v>44610</v>
      </c>
      <c r="H257" s="5">
        <v>1312</v>
      </c>
      <c r="I257" s="33">
        <f t="shared" si="34"/>
        <v>70.106707317073173</v>
      </c>
      <c r="J257" s="34">
        <f t="shared" si="35"/>
        <v>2523.1252011306806</v>
      </c>
      <c r="O257" s="70">
        <f t="shared" si="41"/>
        <v>0</v>
      </c>
      <c r="P257" s="70">
        <f t="shared" si="36"/>
        <v>0</v>
      </c>
      <c r="Q257" s="70">
        <f t="shared" si="37"/>
        <v>0</v>
      </c>
      <c r="R257" s="70">
        <f t="shared" si="38"/>
        <v>0</v>
      </c>
      <c r="S257">
        <f t="shared" si="39"/>
        <v>1</v>
      </c>
      <c r="T257">
        <f t="shared" si="40"/>
        <v>1</v>
      </c>
      <c r="U257">
        <f t="shared" si="42"/>
        <v>0</v>
      </c>
    </row>
    <row r="258" spans="1:21">
      <c r="A258" s="7">
        <v>249</v>
      </c>
      <c r="B258" t="s">
        <v>43</v>
      </c>
      <c r="C258" s="1">
        <v>71610</v>
      </c>
      <c r="D258" s="1">
        <v>126100</v>
      </c>
      <c r="E258" s="6">
        <f t="shared" si="33"/>
        <v>0.7609272447982125</v>
      </c>
      <c r="F258" s="7">
        <v>20142</v>
      </c>
      <c r="G258" s="66">
        <v>44610</v>
      </c>
      <c r="H258" s="5">
        <v>971</v>
      </c>
      <c r="I258" s="33">
        <f t="shared" si="34"/>
        <v>73.748712667353246</v>
      </c>
      <c r="J258" s="34">
        <f t="shared" si="35"/>
        <v>1709.8603546990644</v>
      </c>
      <c r="O258" s="70">
        <f t="shared" si="41"/>
        <v>0</v>
      </c>
      <c r="P258" s="70">
        <f t="shared" si="36"/>
        <v>0</v>
      </c>
      <c r="Q258" s="70">
        <f t="shared" si="37"/>
        <v>0</v>
      </c>
      <c r="R258" s="70">
        <f t="shared" si="38"/>
        <v>0</v>
      </c>
      <c r="S258">
        <f t="shared" si="39"/>
        <v>1</v>
      </c>
      <c r="T258">
        <f t="shared" si="40"/>
        <v>0</v>
      </c>
      <c r="U258">
        <f t="shared" si="42"/>
        <v>0</v>
      </c>
    </row>
    <row r="259" spans="1:21">
      <c r="A259" s="7">
        <v>250</v>
      </c>
      <c r="B259" t="s">
        <v>43</v>
      </c>
      <c r="C259" s="1">
        <v>99330</v>
      </c>
      <c r="D259" s="1">
        <v>170050</v>
      </c>
      <c r="E259" s="6">
        <f t="shared" si="33"/>
        <v>0.71197020034229341</v>
      </c>
      <c r="F259" s="7">
        <v>20142</v>
      </c>
      <c r="G259" s="66">
        <v>44610</v>
      </c>
      <c r="H259" s="5">
        <v>971</v>
      </c>
      <c r="I259" s="33">
        <f t="shared" si="34"/>
        <v>102.29660144181257</v>
      </c>
      <c r="J259" s="34">
        <f t="shared" si="35"/>
        <v>1662.3230645323667</v>
      </c>
      <c r="O259" s="70">
        <f t="shared" si="41"/>
        <v>0</v>
      </c>
      <c r="P259" s="70">
        <f t="shared" si="36"/>
        <v>0</v>
      </c>
      <c r="Q259" s="70">
        <f t="shared" si="37"/>
        <v>0</v>
      </c>
      <c r="R259" s="70">
        <f t="shared" si="38"/>
        <v>0</v>
      </c>
      <c r="S259">
        <f t="shared" si="39"/>
        <v>1</v>
      </c>
      <c r="T259">
        <f t="shared" si="40"/>
        <v>1</v>
      </c>
      <c r="U259">
        <f t="shared" si="42"/>
        <v>0</v>
      </c>
    </row>
    <row r="260" spans="1:21">
      <c r="A260" s="7">
        <v>251</v>
      </c>
      <c r="B260" t="s">
        <v>24</v>
      </c>
      <c r="C260" s="1">
        <v>120120</v>
      </c>
      <c r="D260" s="1">
        <v>186880</v>
      </c>
      <c r="E260" s="6">
        <f t="shared" si="33"/>
        <v>0.55577755577755583</v>
      </c>
      <c r="F260" s="7">
        <v>20142</v>
      </c>
      <c r="G260" s="66">
        <v>44610</v>
      </c>
      <c r="H260" s="5">
        <v>971</v>
      </c>
      <c r="I260" s="33">
        <f t="shared" si="34"/>
        <v>123.70751802265706</v>
      </c>
      <c r="J260" s="34">
        <f t="shared" si="35"/>
        <v>1510.6600066600067</v>
      </c>
      <c r="O260" s="70">
        <f t="shared" si="41"/>
        <v>1</v>
      </c>
      <c r="P260" s="70">
        <f t="shared" si="36"/>
        <v>0</v>
      </c>
      <c r="Q260" s="70">
        <f t="shared" si="37"/>
        <v>0</v>
      </c>
      <c r="R260" s="70">
        <f t="shared" si="38"/>
        <v>0</v>
      </c>
      <c r="S260">
        <f t="shared" si="39"/>
        <v>1</v>
      </c>
      <c r="T260">
        <f t="shared" si="40"/>
        <v>1</v>
      </c>
      <c r="U260">
        <f t="shared" si="42"/>
        <v>0</v>
      </c>
    </row>
    <row r="261" spans="1:21">
      <c r="A261" s="7">
        <v>252</v>
      </c>
      <c r="B261" t="s">
        <v>24</v>
      </c>
      <c r="C261" s="1">
        <v>83160</v>
      </c>
      <c r="D261" s="1">
        <v>136250</v>
      </c>
      <c r="E261" s="6">
        <f t="shared" si="33"/>
        <v>0.63840788840788842</v>
      </c>
      <c r="F261" s="7">
        <v>20142</v>
      </c>
      <c r="G261" s="66">
        <v>44610</v>
      </c>
      <c r="H261" s="5">
        <v>971</v>
      </c>
      <c r="I261" s="33">
        <f t="shared" si="34"/>
        <v>85.643666323377957</v>
      </c>
      <c r="J261" s="34">
        <f t="shared" si="35"/>
        <v>1590.8940596440598</v>
      </c>
      <c r="O261" s="70">
        <f t="shared" si="41"/>
        <v>0</v>
      </c>
      <c r="P261" s="70">
        <f t="shared" si="36"/>
        <v>0</v>
      </c>
      <c r="Q261" s="70">
        <f t="shared" si="37"/>
        <v>0</v>
      </c>
      <c r="R261" s="70">
        <f t="shared" si="38"/>
        <v>0</v>
      </c>
      <c r="S261">
        <f t="shared" si="39"/>
        <v>1</v>
      </c>
      <c r="T261">
        <f t="shared" si="40"/>
        <v>0</v>
      </c>
      <c r="U261">
        <f t="shared" si="42"/>
        <v>0</v>
      </c>
    </row>
    <row r="262" spans="1:21">
      <c r="A262" s="7">
        <v>253</v>
      </c>
      <c r="B262" t="s">
        <v>43</v>
      </c>
      <c r="C262" s="1">
        <v>100485</v>
      </c>
      <c r="D262" s="1">
        <v>175740</v>
      </c>
      <c r="E262" s="6">
        <f t="shared" si="33"/>
        <v>0.74891774891774887</v>
      </c>
      <c r="F262" s="7">
        <v>20142</v>
      </c>
      <c r="G262" s="66">
        <v>44610</v>
      </c>
      <c r="H262" s="5">
        <v>971</v>
      </c>
      <c r="I262" s="33">
        <f t="shared" si="34"/>
        <v>103.48609680741504</v>
      </c>
      <c r="J262" s="34">
        <f t="shared" si="35"/>
        <v>1698.1991341991343</v>
      </c>
      <c r="O262" s="70">
        <f t="shared" si="41"/>
        <v>1</v>
      </c>
      <c r="P262" s="70">
        <f t="shared" si="36"/>
        <v>0</v>
      </c>
      <c r="Q262" s="70">
        <f t="shared" si="37"/>
        <v>0</v>
      </c>
      <c r="R262" s="70">
        <f t="shared" si="38"/>
        <v>0</v>
      </c>
      <c r="S262">
        <f t="shared" si="39"/>
        <v>1</v>
      </c>
      <c r="T262">
        <f t="shared" si="40"/>
        <v>1</v>
      </c>
      <c r="U262">
        <f t="shared" si="42"/>
        <v>0</v>
      </c>
    </row>
    <row r="263" spans="1:21">
      <c r="A263" s="7">
        <v>254</v>
      </c>
      <c r="B263" t="s">
        <v>24</v>
      </c>
      <c r="C263" s="1">
        <v>100485</v>
      </c>
      <c r="D263" s="1">
        <v>165100</v>
      </c>
      <c r="E263" s="6">
        <f t="shared" si="33"/>
        <v>0.64303129820371197</v>
      </c>
      <c r="F263" s="7">
        <v>20142</v>
      </c>
      <c r="G263" s="66">
        <v>44610</v>
      </c>
      <c r="H263" s="5">
        <v>971</v>
      </c>
      <c r="I263" s="33">
        <f t="shared" si="34"/>
        <v>103.48609680741504</v>
      </c>
      <c r="J263" s="34">
        <f t="shared" si="35"/>
        <v>1595.3833905558042</v>
      </c>
      <c r="O263" s="70">
        <f t="shared" si="41"/>
        <v>1</v>
      </c>
      <c r="P263" s="70">
        <f t="shared" si="36"/>
        <v>0</v>
      </c>
      <c r="Q263" s="70">
        <f t="shared" si="37"/>
        <v>0</v>
      </c>
      <c r="R263" s="70">
        <f t="shared" si="38"/>
        <v>0</v>
      </c>
      <c r="S263">
        <f t="shared" si="39"/>
        <v>1</v>
      </c>
      <c r="T263">
        <f t="shared" si="40"/>
        <v>1</v>
      </c>
      <c r="U263">
        <f t="shared" si="42"/>
        <v>0</v>
      </c>
    </row>
    <row r="264" spans="1:21">
      <c r="A264" s="7">
        <v>255</v>
      </c>
      <c r="B264" t="s">
        <v>27</v>
      </c>
      <c r="C264" s="1">
        <v>186200</v>
      </c>
      <c r="D264" s="1">
        <v>322000</v>
      </c>
      <c r="E264" s="6">
        <f t="shared" si="33"/>
        <v>0.72932330827067671</v>
      </c>
      <c r="F264" s="7">
        <v>20162</v>
      </c>
      <c r="G264" s="66">
        <v>44610</v>
      </c>
      <c r="H264" s="5">
        <v>1230</v>
      </c>
      <c r="I264" s="33">
        <f t="shared" si="34"/>
        <v>151.3821138211382</v>
      </c>
      <c r="J264" s="34">
        <f t="shared" si="35"/>
        <v>2127.0676691729323</v>
      </c>
      <c r="O264" s="70">
        <f t="shared" si="41"/>
        <v>1</v>
      </c>
      <c r="P264" s="70">
        <f t="shared" si="36"/>
        <v>1</v>
      </c>
      <c r="Q264" s="70">
        <f t="shared" si="37"/>
        <v>0</v>
      </c>
      <c r="R264" s="70">
        <f t="shared" si="38"/>
        <v>0</v>
      </c>
      <c r="S264">
        <f t="shared" si="39"/>
        <v>1</v>
      </c>
      <c r="T264">
        <f t="shared" si="40"/>
        <v>1</v>
      </c>
      <c r="U264">
        <f t="shared" si="42"/>
        <v>1</v>
      </c>
    </row>
    <row r="265" spans="1:21">
      <c r="A265" s="7">
        <v>256</v>
      </c>
      <c r="B265" t="s">
        <v>189</v>
      </c>
      <c r="C265" s="1">
        <v>154318</v>
      </c>
      <c r="D265" s="1">
        <v>197911</v>
      </c>
      <c r="E265" s="6">
        <f t="shared" si="33"/>
        <v>0.28248810896978965</v>
      </c>
      <c r="F265" s="7">
        <v>20153</v>
      </c>
      <c r="G265" s="66">
        <v>44610</v>
      </c>
      <c r="H265" s="5">
        <v>1220</v>
      </c>
      <c r="I265" s="33">
        <f t="shared" si="34"/>
        <v>126.49016393442623</v>
      </c>
      <c r="J265" s="34">
        <f t="shared" si="35"/>
        <v>1564.6354929431434</v>
      </c>
      <c r="O265" s="70">
        <f t="shared" si="41"/>
        <v>1</v>
      </c>
      <c r="P265" s="70">
        <f t="shared" si="36"/>
        <v>1</v>
      </c>
      <c r="Q265" s="70">
        <f t="shared" si="37"/>
        <v>0</v>
      </c>
      <c r="R265" s="70">
        <f t="shared" si="38"/>
        <v>0</v>
      </c>
      <c r="S265">
        <f t="shared" si="39"/>
        <v>1</v>
      </c>
      <c r="T265">
        <f t="shared" si="40"/>
        <v>1</v>
      </c>
      <c r="U265">
        <f t="shared" si="42"/>
        <v>0</v>
      </c>
    </row>
    <row r="266" spans="1:21">
      <c r="A266" s="7">
        <v>257</v>
      </c>
      <c r="B266" t="s">
        <v>202</v>
      </c>
      <c r="C266" s="1">
        <v>128744</v>
      </c>
      <c r="D266" s="1">
        <v>170000</v>
      </c>
      <c r="E266" s="6">
        <f t="shared" ref="E266:E329" si="43">(D266-C266)/C266</f>
        <v>0.3204498850431865</v>
      </c>
      <c r="F266" s="7">
        <v>20153</v>
      </c>
      <c r="G266" s="66">
        <v>44610</v>
      </c>
      <c r="H266" s="5">
        <v>1220</v>
      </c>
      <c r="I266" s="33">
        <f t="shared" ref="I266:I329" si="44">C266/H266</f>
        <v>105.52786885245902</v>
      </c>
      <c r="J266" s="34">
        <f t="shared" ref="J266:J329" si="45">D266/I266</f>
        <v>1610.9488597526874</v>
      </c>
      <c r="O266" s="70">
        <f t="shared" si="41"/>
        <v>1</v>
      </c>
      <c r="P266" s="70">
        <f t="shared" ref="P266:P329" si="46">IF(C266&gt;150000,1,0)</f>
        <v>0</v>
      </c>
      <c r="Q266" s="70">
        <f t="shared" ref="Q266:Q329" si="47">IF(C266&lt;50000,1,0)</f>
        <v>0</v>
      </c>
      <c r="R266" s="70">
        <f t="shared" ref="R266:R329" si="48">IF(D266&lt;120000,1,0)</f>
        <v>0</v>
      </c>
      <c r="S266">
        <f t="shared" ref="S266:S329" si="49">IF(D266&gt;100000,1,0)</f>
        <v>1</v>
      </c>
      <c r="T266">
        <f t="shared" ref="T266:T329" si="50">IF(D266&gt;150000,1,0)</f>
        <v>1</v>
      </c>
      <c r="U266">
        <f t="shared" si="42"/>
        <v>0</v>
      </c>
    </row>
    <row r="267" spans="1:21">
      <c r="A267" s="7">
        <v>258</v>
      </c>
      <c r="B267" t="s">
        <v>189</v>
      </c>
      <c r="C267" s="1">
        <v>131936</v>
      </c>
      <c r="D267" s="1">
        <v>154000</v>
      </c>
      <c r="E267" s="6">
        <f t="shared" si="43"/>
        <v>0.16723259762308998</v>
      </c>
      <c r="F267" s="7">
        <v>20153</v>
      </c>
      <c r="G267" s="66">
        <v>44610</v>
      </c>
      <c r="H267" s="5">
        <v>1220</v>
      </c>
      <c r="I267" s="33">
        <f t="shared" si="44"/>
        <v>108.14426229508197</v>
      </c>
      <c r="J267" s="34">
        <f t="shared" si="45"/>
        <v>1424.0237691001696</v>
      </c>
      <c r="O267" s="70">
        <f t="shared" ref="O267:O330" si="51">IF(C267&gt;100000,1,0)</f>
        <v>1</v>
      </c>
      <c r="P267" s="70">
        <f t="shared" si="46"/>
        <v>0</v>
      </c>
      <c r="Q267" s="70">
        <f t="shared" si="47"/>
        <v>0</v>
      </c>
      <c r="R267" s="70">
        <f t="shared" si="48"/>
        <v>0</v>
      </c>
      <c r="S267">
        <f t="shared" si="49"/>
        <v>1</v>
      </c>
      <c r="T267">
        <f t="shared" si="50"/>
        <v>1</v>
      </c>
      <c r="U267">
        <f t="shared" ref="U267:U330" si="52">IF(D267&gt;200000,1,0)</f>
        <v>0</v>
      </c>
    </row>
    <row r="268" spans="1:21">
      <c r="A268" s="7">
        <v>259</v>
      </c>
      <c r="B268" t="s">
        <v>200</v>
      </c>
      <c r="C268" s="1">
        <v>158194</v>
      </c>
      <c r="D268" s="1">
        <v>201000</v>
      </c>
      <c r="E268" s="6">
        <f t="shared" si="43"/>
        <v>0.27059180499892538</v>
      </c>
      <c r="F268" s="7">
        <v>20153</v>
      </c>
      <c r="G268" s="66">
        <v>44610</v>
      </c>
      <c r="H268" s="5">
        <v>1220</v>
      </c>
      <c r="I268" s="33">
        <f t="shared" si="44"/>
        <v>129.66721311475411</v>
      </c>
      <c r="J268" s="34">
        <f t="shared" si="45"/>
        <v>1550.1220020986889</v>
      </c>
      <c r="O268" s="70">
        <f t="shared" si="51"/>
        <v>1</v>
      </c>
      <c r="P268" s="70">
        <f t="shared" si="46"/>
        <v>1</v>
      </c>
      <c r="Q268" s="70">
        <f t="shared" si="47"/>
        <v>0</v>
      </c>
      <c r="R268" s="70">
        <f t="shared" si="48"/>
        <v>0</v>
      </c>
      <c r="S268">
        <f t="shared" si="49"/>
        <v>1</v>
      </c>
      <c r="T268">
        <f t="shared" si="50"/>
        <v>1</v>
      </c>
      <c r="U268">
        <f t="shared" si="52"/>
        <v>1</v>
      </c>
    </row>
    <row r="269" spans="1:21">
      <c r="A269" s="7">
        <v>260</v>
      </c>
      <c r="B269" t="s">
        <v>44</v>
      </c>
      <c r="C269" s="1">
        <v>150366</v>
      </c>
      <c r="D269" s="1">
        <v>201100</v>
      </c>
      <c r="E269" s="6">
        <f t="shared" si="43"/>
        <v>0.3374034023648963</v>
      </c>
      <c r="F269" s="7">
        <v>20143</v>
      </c>
      <c r="G269" s="66">
        <v>44610</v>
      </c>
      <c r="H269" s="5">
        <v>1815</v>
      </c>
      <c r="I269" s="33">
        <f t="shared" si="44"/>
        <v>82.84628099173554</v>
      </c>
      <c r="J269" s="34">
        <f t="shared" si="45"/>
        <v>2427.3871752922869</v>
      </c>
      <c r="O269" s="70">
        <f t="shared" si="51"/>
        <v>1</v>
      </c>
      <c r="P269" s="70">
        <f t="shared" si="46"/>
        <v>1</v>
      </c>
      <c r="Q269" s="70">
        <f t="shared" si="47"/>
        <v>0</v>
      </c>
      <c r="R269" s="70">
        <f t="shared" si="48"/>
        <v>0</v>
      </c>
      <c r="S269">
        <f t="shared" si="49"/>
        <v>1</v>
      </c>
      <c r="T269">
        <f t="shared" si="50"/>
        <v>1</v>
      </c>
      <c r="U269">
        <f t="shared" si="52"/>
        <v>1</v>
      </c>
    </row>
    <row r="270" spans="1:21">
      <c r="A270" s="7">
        <v>261</v>
      </c>
      <c r="B270" t="s">
        <v>58</v>
      </c>
      <c r="C270" s="1">
        <v>129048</v>
      </c>
      <c r="D270" s="1">
        <v>201100</v>
      </c>
      <c r="E270" s="6">
        <f t="shared" si="43"/>
        <v>0.55833488314425639</v>
      </c>
      <c r="F270" s="7">
        <v>20143</v>
      </c>
      <c r="G270" s="66">
        <v>44610</v>
      </c>
      <c r="H270" s="5">
        <v>1815</v>
      </c>
      <c r="I270" s="33">
        <f t="shared" si="44"/>
        <v>71.10082644628099</v>
      </c>
      <c r="J270" s="34">
        <f t="shared" si="45"/>
        <v>2828.3778129068255</v>
      </c>
      <c r="O270" s="70">
        <f t="shared" si="51"/>
        <v>1</v>
      </c>
      <c r="P270" s="70">
        <f t="shared" si="46"/>
        <v>0</v>
      </c>
      <c r="Q270" s="70">
        <f t="shared" si="47"/>
        <v>0</v>
      </c>
      <c r="R270" s="70">
        <f t="shared" si="48"/>
        <v>0</v>
      </c>
      <c r="S270">
        <f t="shared" si="49"/>
        <v>1</v>
      </c>
      <c r="T270">
        <f t="shared" si="50"/>
        <v>1</v>
      </c>
      <c r="U270">
        <f t="shared" si="52"/>
        <v>1</v>
      </c>
    </row>
    <row r="271" spans="1:21">
      <c r="A271" s="7">
        <v>262</v>
      </c>
      <c r="B271" t="s">
        <v>198</v>
      </c>
      <c r="C271" s="1">
        <v>108360</v>
      </c>
      <c r="D271" s="1">
        <v>183000</v>
      </c>
      <c r="E271" s="6">
        <f t="shared" si="43"/>
        <v>0.6888150609080842</v>
      </c>
      <c r="F271" s="7">
        <v>20151</v>
      </c>
      <c r="G271" s="66">
        <v>44610</v>
      </c>
      <c r="H271" s="5">
        <v>1312</v>
      </c>
      <c r="I271" s="33">
        <f t="shared" si="44"/>
        <v>82.591463414634148</v>
      </c>
      <c r="J271" s="34">
        <f t="shared" si="45"/>
        <v>2215.7253599114065</v>
      </c>
      <c r="O271" s="70">
        <f t="shared" si="51"/>
        <v>1</v>
      </c>
      <c r="P271" s="70">
        <f t="shared" si="46"/>
        <v>0</v>
      </c>
      <c r="Q271" s="70">
        <f t="shared" si="47"/>
        <v>0</v>
      </c>
      <c r="R271" s="70">
        <f t="shared" si="48"/>
        <v>0</v>
      </c>
      <c r="S271">
        <f t="shared" si="49"/>
        <v>1</v>
      </c>
      <c r="T271">
        <f t="shared" si="50"/>
        <v>1</v>
      </c>
      <c r="U271">
        <f t="shared" si="52"/>
        <v>0</v>
      </c>
    </row>
    <row r="272" spans="1:21">
      <c r="A272" s="7">
        <v>263</v>
      </c>
      <c r="B272" t="s">
        <v>203</v>
      </c>
      <c r="C272" s="1">
        <v>83200</v>
      </c>
      <c r="D272" s="1">
        <v>131109</v>
      </c>
      <c r="E272" s="6">
        <f t="shared" si="43"/>
        <v>0.57582932692307698</v>
      </c>
      <c r="F272" s="7">
        <v>20153</v>
      </c>
      <c r="G272" s="66">
        <v>44610</v>
      </c>
      <c r="H272" s="5">
        <v>1220</v>
      </c>
      <c r="I272" s="33">
        <f t="shared" si="44"/>
        <v>68.196721311475414</v>
      </c>
      <c r="J272" s="34">
        <f t="shared" si="45"/>
        <v>1922.5117788461537</v>
      </c>
      <c r="O272" s="70">
        <f t="shared" si="51"/>
        <v>0</v>
      </c>
      <c r="P272" s="70">
        <f t="shared" si="46"/>
        <v>0</v>
      </c>
      <c r="Q272" s="70">
        <f t="shared" si="47"/>
        <v>0</v>
      </c>
      <c r="R272" s="70">
        <f t="shared" si="48"/>
        <v>0</v>
      </c>
      <c r="S272">
        <f t="shared" si="49"/>
        <v>1</v>
      </c>
      <c r="T272">
        <f t="shared" si="50"/>
        <v>0</v>
      </c>
      <c r="U272">
        <f t="shared" si="52"/>
        <v>0</v>
      </c>
    </row>
    <row r="273" spans="1:21">
      <c r="A273" s="7">
        <v>264</v>
      </c>
      <c r="B273" t="s">
        <v>59</v>
      </c>
      <c r="C273" s="1">
        <v>70212</v>
      </c>
      <c r="D273" s="1">
        <v>202100</v>
      </c>
      <c r="E273" s="6">
        <f t="shared" si="43"/>
        <v>1.8784253403976527</v>
      </c>
      <c r="F273" s="7">
        <v>20133</v>
      </c>
      <c r="G273" s="66">
        <v>44638</v>
      </c>
      <c r="H273" s="5">
        <v>1493</v>
      </c>
      <c r="I273" s="33">
        <f t="shared" si="44"/>
        <v>47.027461486939046</v>
      </c>
      <c r="J273" s="34">
        <f t="shared" si="45"/>
        <v>4297.4890332136956</v>
      </c>
      <c r="O273" s="70">
        <f t="shared" si="51"/>
        <v>0</v>
      </c>
      <c r="P273" s="70">
        <f t="shared" si="46"/>
        <v>0</v>
      </c>
      <c r="Q273" s="70">
        <f t="shared" si="47"/>
        <v>0</v>
      </c>
      <c r="R273" s="70">
        <f t="shared" si="48"/>
        <v>0</v>
      </c>
      <c r="S273">
        <f t="shared" si="49"/>
        <v>1</v>
      </c>
      <c r="T273">
        <f t="shared" si="50"/>
        <v>1</v>
      </c>
      <c r="U273">
        <f t="shared" si="52"/>
        <v>1</v>
      </c>
    </row>
    <row r="274" spans="1:21">
      <c r="A274" s="7">
        <v>265</v>
      </c>
      <c r="B274" t="s">
        <v>13</v>
      </c>
      <c r="C274" s="1">
        <v>82360</v>
      </c>
      <c r="D274" s="1">
        <v>152550</v>
      </c>
      <c r="E274" s="6">
        <f t="shared" si="43"/>
        <v>0.85223409422049534</v>
      </c>
      <c r="F274" s="7">
        <v>20147</v>
      </c>
      <c r="G274" s="66">
        <v>44638</v>
      </c>
      <c r="H274" s="5">
        <v>1220</v>
      </c>
      <c r="I274" s="33">
        <f t="shared" si="44"/>
        <v>67.508196721311478</v>
      </c>
      <c r="J274" s="34">
        <f t="shared" si="45"/>
        <v>2259.7255949490041</v>
      </c>
      <c r="O274" s="70">
        <f t="shared" si="51"/>
        <v>0</v>
      </c>
      <c r="P274" s="70">
        <f t="shared" si="46"/>
        <v>0</v>
      </c>
      <c r="Q274" s="70">
        <f t="shared" si="47"/>
        <v>0</v>
      </c>
      <c r="R274" s="70">
        <f t="shared" si="48"/>
        <v>0</v>
      </c>
      <c r="S274">
        <f t="shared" si="49"/>
        <v>1</v>
      </c>
      <c r="T274">
        <f t="shared" si="50"/>
        <v>1</v>
      </c>
      <c r="U274">
        <f t="shared" si="52"/>
        <v>0</v>
      </c>
    </row>
    <row r="275" spans="1:21">
      <c r="A275" s="7">
        <v>266</v>
      </c>
      <c r="B275" t="s">
        <v>17</v>
      </c>
      <c r="C275" s="1">
        <v>106240</v>
      </c>
      <c r="D275" s="1">
        <v>183500</v>
      </c>
      <c r="E275" s="6">
        <f t="shared" si="43"/>
        <v>0.72722138554216864</v>
      </c>
      <c r="F275" s="7">
        <v>20132</v>
      </c>
      <c r="G275" s="66">
        <v>44638</v>
      </c>
      <c r="H275" s="5">
        <v>1088</v>
      </c>
      <c r="I275" s="33">
        <f t="shared" si="44"/>
        <v>97.647058823529406</v>
      </c>
      <c r="J275" s="34">
        <f t="shared" si="45"/>
        <v>1879.2168674698796</v>
      </c>
      <c r="O275" s="70">
        <f t="shared" si="51"/>
        <v>1</v>
      </c>
      <c r="P275" s="70">
        <f t="shared" si="46"/>
        <v>0</v>
      </c>
      <c r="Q275" s="70">
        <f t="shared" si="47"/>
        <v>0</v>
      </c>
      <c r="R275" s="70">
        <f t="shared" si="48"/>
        <v>0</v>
      </c>
      <c r="S275">
        <f t="shared" si="49"/>
        <v>1</v>
      </c>
      <c r="T275">
        <f t="shared" si="50"/>
        <v>1</v>
      </c>
      <c r="U275">
        <f t="shared" si="52"/>
        <v>0</v>
      </c>
    </row>
    <row r="276" spans="1:21">
      <c r="A276" s="7">
        <v>267</v>
      </c>
      <c r="B276" t="s">
        <v>17</v>
      </c>
      <c r="C276" s="1">
        <v>106240</v>
      </c>
      <c r="D276" s="1">
        <v>170200</v>
      </c>
      <c r="E276" s="6">
        <f t="shared" si="43"/>
        <v>0.60203313253012047</v>
      </c>
      <c r="F276" s="7">
        <v>20132</v>
      </c>
      <c r="G276" s="66">
        <v>44638</v>
      </c>
      <c r="H276" s="5">
        <v>1088</v>
      </c>
      <c r="I276" s="33">
        <f t="shared" si="44"/>
        <v>97.647058823529406</v>
      </c>
      <c r="J276" s="34">
        <f t="shared" si="45"/>
        <v>1743.0120481927711</v>
      </c>
      <c r="O276" s="70">
        <f t="shared" si="51"/>
        <v>1</v>
      </c>
      <c r="P276" s="70">
        <f t="shared" si="46"/>
        <v>0</v>
      </c>
      <c r="Q276" s="70">
        <f t="shared" si="47"/>
        <v>0</v>
      </c>
      <c r="R276" s="70">
        <f t="shared" si="48"/>
        <v>0</v>
      </c>
      <c r="S276">
        <f t="shared" si="49"/>
        <v>1</v>
      </c>
      <c r="T276">
        <f t="shared" si="50"/>
        <v>1</v>
      </c>
      <c r="U276">
        <f t="shared" si="52"/>
        <v>0</v>
      </c>
    </row>
    <row r="277" spans="1:21">
      <c r="A277" s="7">
        <v>268</v>
      </c>
      <c r="B277" t="s">
        <v>17</v>
      </c>
      <c r="C277" s="1">
        <v>75520</v>
      </c>
      <c r="D277" s="1">
        <v>116000</v>
      </c>
      <c r="E277" s="6">
        <f t="shared" si="43"/>
        <v>0.53601694915254239</v>
      </c>
      <c r="F277" s="7">
        <v>20132</v>
      </c>
      <c r="G277" s="66">
        <v>44638</v>
      </c>
      <c r="H277" s="5">
        <v>1088</v>
      </c>
      <c r="I277" s="33">
        <f t="shared" si="44"/>
        <v>69.411764705882348</v>
      </c>
      <c r="J277" s="34">
        <f t="shared" si="45"/>
        <v>1671.1864406779662</v>
      </c>
      <c r="O277" s="70">
        <f t="shared" si="51"/>
        <v>0</v>
      </c>
      <c r="P277" s="70">
        <f t="shared" si="46"/>
        <v>0</v>
      </c>
      <c r="Q277" s="70">
        <f t="shared" si="47"/>
        <v>0</v>
      </c>
      <c r="R277" s="70">
        <f t="shared" si="48"/>
        <v>1</v>
      </c>
      <c r="S277">
        <f t="shared" si="49"/>
        <v>1</v>
      </c>
      <c r="T277">
        <f t="shared" si="50"/>
        <v>0</v>
      </c>
      <c r="U277">
        <f t="shared" si="52"/>
        <v>0</v>
      </c>
    </row>
    <row r="278" spans="1:21">
      <c r="A278" s="7">
        <v>269</v>
      </c>
      <c r="B278" t="s">
        <v>17</v>
      </c>
      <c r="C278" s="1">
        <v>81920</v>
      </c>
      <c r="D278" s="1">
        <v>117900</v>
      </c>
      <c r="E278" s="6">
        <f t="shared" si="43"/>
        <v>0.439208984375</v>
      </c>
      <c r="F278" s="7">
        <v>20132</v>
      </c>
      <c r="G278" s="66">
        <v>44638</v>
      </c>
      <c r="H278" s="5">
        <v>1088</v>
      </c>
      <c r="I278" s="33">
        <f t="shared" si="44"/>
        <v>75.294117647058826</v>
      </c>
      <c r="J278" s="34">
        <f t="shared" si="45"/>
        <v>1565.859375</v>
      </c>
      <c r="O278" s="70">
        <f t="shared" si="51"/>
        <v>0</v>
      </c>
      <c r="P278" s="70">
        <f t="shared" si="46"/>
        <v>0</v>
      </c>
      <c r="Q278" s="70">
        <f t="shared" si="47"/>
        <v>0</v>
      </c>
      <c r="R278" s="70">
        <f t="shared" si="48"/>
        <v>1</v>
      </c>
      <c r="S278">
        <f t="shared" si="49"/>
        <v>1</v>
      </c>
      <c r="T278">
        <f t="shared" si="50"/>
        <v>0</v>
      </c>
      <c r="U278">
        <f t="shared" si="52"/>
        <v>0</v>
      </c>
    </row>
    <row r="279" spans="1:21">
      <c r="A279" s="7">
        <v>270</v>
      </c>
      <c r="B279" t="s">
        <v>204</v>
      </c>
      <c r="C279" s="1">
        <v>81920</v>
      </c>
      <c r="D279" s="1">
        <v>131500</v>
      </c>
      <c r="E279" s="6">
        <f t="shared" si="43"/>
        <v>0.605224609375</v>
      </c>
      <c r="F279" s="7">
        <v>20132</v>
      </c>
      <c r="G279" s="66">
        <v>44638</v>
      </c>
      <c r="H279" s="5">
        <v>1088</v>
      </c>
      <c r="I279" s="33">
        <f t="shared" si="44"/>
        <v>75.294117647058826</v>
      </c>
      <c r="J279" s="34">
        <f t="shared" si="45"/>
        <v>1746.484375</v>
      </c>
      <c r="O279" s="70">
        <f t="shared" si="51"/>
        <v>0</v>
      </c>
      <c r="P279" s="70">
        <f t="shared" si="46"/>
        <v>0</v>
      </c>
      <c r="Q279" s="70">
        <f t="shared" si="47"/>
        <v>0</v>
      </c>
      <c r="R279" s="70">
        <f t="shared" si="48"/>
        <v>0</v>
      </c>
      <c r="S279">
        <f t="shared" si="49"/>
        <v>1</v>
      </c>
      <c r="T279">
        <f t="shared" si="50"/>
        <v>0</v>
      </c>
      <c r="U279">
        <f t="shared" si="52"/>
        <v>0</v>
      </c>
    </row>
    <row r="280" spans="1:21">
      <c r="A280" s="7">
        <v>271</v>
      </c>
      <c r="B280" t="s">
        <v>38</v>
      </c>
      <c r="C280" s="1">
        <v>96788</v>
      </c>
      <c r="D280" s="1">
        <v>120000</v>
      </c>
      <c r="E280" s="6">
        <f t="shared" si="43"/>
        <v>0.23982311856841756</v>
      </c>
      <c r="F280" s="7">
        <v>20152</v>
      </c>
      <c r="G280" s="66">
        <v>44638</v>
      </c>
      <c r="H280" s="5">
        <v>1088</v>
      </c>
      <c r="I280" s="33">
        <f t="shared" si="44"/>
        <v>88.959558823529406</v>
      </c>
      <c r="J280" s="34">
        <f t="shared" si="45"/>
        <v>1348.9275530024383</v>
      </c>
      <c r="O280" s="70">
        <f t="shared" si="51"/>
        <v>0</v>
      </c>
      <c r="P280" s="70">
        <f t="shared" si="46"/>
        <v>0</v>
      </c>
      <c r="Q280" s="70">
        <f t="shared" si="47"/>
        <v>0</v>
      </c>
      <c r="R280" s="70">
        <f t="shared" si="48"/>
        <v>0</v>
      </c>
      <c r="S280">
        <f t="shared" si="49"/>
        <v>1</v>
      </c>
      <c r="T280">
        <f t="shared" si="50"/>
        <v>0</v>
      </c>
      <c r="U280">
        <f t="shared" si="52"/>
        <v>0</v>
      </c>
    </row>
    <row r="281" spans="1:21">
      <c r="A281" s="7">
        <v>272</v>
      </c>
      <c r="B281" t="s">
        <v>38</v>
      </c>
      <c r="C281" s="1">
        <v>95700</v>
      </c>
      <c r="D281" s="1">
        <v>135000</v>
      </c>
      <c r="E281" s="6">
        <f t="shared" si="43"/>
        <v>0.41065830721003133</v>
      </c>
      <c r="F281" s="7">
        <v>20152</v>
      </c>
      <c r="G281" s="66">
        <v>44638</v>
      </c>
      <c r="H281" s="5">
        <v>1088</v>
      </c>
      <c r="I281" s="33">
        <f t="shared" si="44"/>
        <v>87.959558823529406</v>
      </c>
      <c r="J281" s="34">
        <f t="shared" si="45"/>
        <v>1534.7962382445141</v>
      </c>
      <c r="O281" s="70">
        <f t="shared" si="51"/>
        <v>0</v>
      </c>
      <c r="P281" s="70">
        <f t="shared" si="46"/>
        <v>0</v>
      </c>
      <c r="Q281" s="70">
        <f t="shared" si="47"/>
        <v>0</v>
      </c>
      <c r="R281" s="70">
        <f t="shared" si="48"/>
        <v>0</v>
      </c>
      <c r="S281">
        <f t="shared" si="49"/>
        <v>1</v>
      </c>
      <c r="T281">
        <f t="shared" si="50"/>
        <v>0</v>
      </c>
      <c r="U281">
        <f t="shared" si="52"/>
        <v>0</v>
      </c>
    </row>
    <row r="282" spans="1:21">
      <c r="A282" s="7">
        <v>273</v>
      </c>
      <c r="B282" t="s">
        <v>38</v>
      </c>
      <c r="C282" s="1">
        <v>93525</v>
      </c>
      <c r="D282" s="1">
        <v>145550</v>
      </c>
      <c r="E282" s="6">
        <f t="shared" si="43"/>
        <v>0.55626837743918733</v>
      </c>
      <c r="F282" s="7">
        <v>20152</v>
      </c>
      <c r="G282" s="66">
        <v>44638</v>
      </c>
      <c r="H282" s="5">
        <v>1088</v>
      </c>
      <c r="I282" s="33">
        <f t="shared" si="44"/>
        <v>85.960477941176464</v>
      </c>
      <c r="J282" s="34">
        <f t="shared" si="45"/>
        <v>1693.219994653836</v>
      </c>
      <c r="O282" s="70">
        <f t="shared" si="51"/>
        <v>0</v>
      </c>
      <c r="P282" s="70">
        <f t="shared" si="46"/>
        <v>0</v>
      </c>
      <c r="Q282" s="70">
        <f t="shared" si="47"/>
        <v>0</v>
      </c>
      <c r="R282" s="70">
        <f t="shared" si="48"/>
        <v>0</v>
      </c>
      <c r="S282">
        <f t="shared" si="49"/>
        <v>1</v>
      </c>
      <c r="T282">
        <f t="shared" si="50"/>
        <v>0</v>
      </c>
      <c r="U282">
        <f t="shared" si="52"/>
        <v>0</v>
      </c>
    </row>
    <row r="283" spans="1:21">
      <c r="A283" s="7">
        <v>274</v>
      </c>
      <c r="B283" t="s">
        <v>38</v>
      </c>
      <c r="C283" s="1">
        <v>92438</v>
      </c>
      <c r="D283" s="1">
        <v>130000</v>
      </c>
      <c r="E283" s="6">
        <f t="shared" si="43"/>
        <v>0.4063480386853891</v>
      </c>
      <c r="F283" s="7">
        <v>20152</v>
      </c>
      <c r="G283" s="66">
        <v>44638</v>
      </c>
      <c r="H283" s="5">
        <v>1088</v>
      </c>
      <c r="I283" s="33">
        <f t="shared" si="44"/>
        <v>84.961397058823536</v>
      </c>
      <c r="J283" s="34">
        <f t="shared" si="45"/>
        <v>1530.1066660897031</v>
      </c>
      <c r="O283" s="70">
        <f t="shared" si="51"/>
        <v>0</v>
      </c>
      <c r="P283" s="70">
        <f t="shared" si="46"/>
        <v>0</v>
      </c>
      <c r="Q283" s="70">
        <f t="shared" si="47"/>
        <v>0</v>
      </c>
      <c r="R283" s="70">
        <f t="shared" si="48"/>
        <v>0</v>
      </c>
      <c r="S283">
        <f t="shared" si="49"/>
        <v>1</v>
      </c>
      <c r="T283">
        <f t="shared" si="50"/>
        <v>0</v>
      </c>
      <c r="U283">
        <f t="shared" si="52"/>
        <v>0</v>
      </c>
    </row>
    <row r="284" spans="1:21">
      <c r="A284" s="7">
        <v>275</v>
      </c>
      <c r="B284" t="s">
        <v>157</v>
      </c>
      <c r="C284" s="1">
        <v>136080</v>
      </c>
      <c r="D284" s="1">
        <v>180500</v>
      </c>
      <c r="E284" s="6">
        <f t="shared" si="43"/>
        <v>0.32642563198118751</v>
      </c>
      <c r="F284" s="7">
        <v>20151</v>
      </c>
      <c r="G284" s="66">
        <v>44638</v>
      </c>
      <c r="H284" s="5">
        <v>1312</v>
      </c>
      <c r="I284" s="33">
        <f t="shared" si="44"/>
        <v>103.71951219512195</v>
      </c>
      <c r="J284" s="34">
        <f t="shared" si="45"/>
        <v>1740.2704291593182</v>
      </c>
      <c r="O284" s="70">
        <f t="shared" si="51"/>
        <v>1</v>
      </c>
      <c r="P284" s="70">
        <f t="shared" si="46"/>
        <v>0</v>
      </c>
      <c r="Q284" s="70">
        <f t="shared" si="47"/>
        <v>0</v>
      </c>
      <c r="R284" s="70">
        <f t="shared" si="48"/>
        <v>0</v>
      </c>
      <c r="S284">
        <f t="shared" si="49"/>
        <v>1</v>
      </c>
      <c r="T284">
        <f t="shared" si="50"/>
        <v>1</v>
      </c>
      <c r="U284">
        <f t="shared" si="52"/>
        <v>0</v>
      </c>
    </row>
    <row r="285" spans="1:21">
      <c r="A285" s="7">
        <v>276</v>
      </c>
      <c r="B285" t="s">
        <v>40</v>
      </c>
      <c r="C285" s="1">
        <v>73584</v>
      </c>
      <c r="D285" s="1">
        <v>123250</v>
      </c>
      <c r="E285" s="6">
        <f t="shared" si="43"/>
        <v>0.67495651228527942</v>
      </c>
      <c r="F285" s="7">
        <v>20157</v>
      </c>
      <c r="G285" s="66">
        <v>44638</v>
      </c>
      <c r="H285" s="5">
        <v>1074</v>
      </c>
      <c r="I285" s="33">
        <f t="shared" si="44"/>
        <v>68.513966480446925</v>
      </c>
      <c r="J285" s="34">
        <f t="shared" si="45"/>
        <v>1798.9032941943901</v>
      </c>
      <c r="O285" s="70">
        <f t="shared" si="51"/>
        <v>0</v>
      </c>
      <c r="P285" s="70">
        <f t="shared" si="46"/>
        <v>0</v>
      </c>
      <c r="Q285" s="70">
        <f t="shared" si="47"/>
        <v>0</v>
      </c>
      <c r="R285" s="70">
        <f t="shared" si="48"/>
        <v>0</v>
      </c>
      <c r="S285">
        <f t="shared" si="49"/>
        <v>1</v>
      </c>
      <c r="T285">
        <f t="shared" si="50"/>
        <v>0</v>
      </c>
      <c r="U285">
        <f t="shared" si="52"/>
        <v>0</v>
      </c>
    </row>
    <row r="286" spans="1:21">
      <c r="A286" s="7">
        <v>277</v>
      </c>
      <c r="B286" t="s">
        <v>40</v>
      </c>
      <c r="C286" s="1">
        <v>73584</v>
      </c>
      <c r="D286" s="1">
        <v>91000</v>
      </c>
      <c r="E286" s="6">
        <f t="shared" si="43"/>
        <v>0.23668188736681886</v>
      </c>
      <c r="F286" s="7">
        <v>20157</v>
      </c>
      <c r="G286" s="66">
        <v>44638</v>
      </c>
      <c r="H286" s="5">
        <v>1074</v>
      </c>
      <c r="I286" s="33">
        <f t="shared" si="44"/>
        <v>68.513966480446925</v>
      </c>
      <c r="J286" s="34">
        <f t="shared" si="45"/>
        <v>1328.1963470319636</v>
      </c>
      <c r="O286" s="70">
        <f t="shared" si="51"/>
        <v>0</v>
      </c>
      <c r="P286" s="70">
        <f t="shared" si="46"/>
        <v>0</v>
      </c>
      <c r="Q286" s="70">
        <f t="shared" si="47"/>
        <v>0</v>
      </c>
      <c r="R286" s="70">
        <f t="shared" si="48"/>
        <v>1</v>
      </c>
      <c r="S286">
        <f t="shared" si="49"/>
        <v>0</v>
      </c>
      <c r="T286">
        <f t="shared" si="50"/>
        <v>0</v>
      </c>
      <c r="U286">
        <f t="shared" si="52"/>
        <v>0</v>
      </c>
    </row>
    <row r="287" spans="1:21">
      <c r="A287" s="7">
        <v>278</v>
      </c>
      <c r="B287" t="s">
        <v>40</v>
      </c>
      <c r="C287" s="1">
        <v>83664</v>
      </c>
      <c r="D287" s="1">
        <v>150300</v>
      </c>
      <c r="E287" s="6">
        <f t="shared" si="43"/>
        <v>0.79647160068846812</v>
      </c>
      <c r="F287" s="7">
        <v>20157</v>
      </c>
      <c r="G287" s="66">
        <v>44638</v>
      </c>
      <c r="H287" s="5">
        <v>1074</v>
      </c>
      <c r="I287" s="33">
        <f t="shared" si="44"/>
        <v>77.899441340782118</v>
      </c>
      <c r="J287" s="34">
        <f t="shared" si="45"/>
        <v>1929.4104991394149</v>
      </c>
      <c r="O287" s="70">
        <f t="shared" si="51"/>
        <v>0</v>
      </c>
      <c r="P287" s="70">
        <f t="shared" si="46"/>
        <v>0</v>
      </c>
      <c r="Q287" s="70">
        <f t="shared" si="47"/>
        <v>0</v>
      </c>
      <c r="R287" s="70">
        <f t="shared" si="48"/>
        <v>0</v>
      </c>
      <c r="S287">
        <f t="shared" si="49"/>
        <v>1</v>
      </c>
      <c r="T287">
        <f t="shared" si="50"/>
        <v>1</v>
      </c>
      <c r="U287">
        <f t="shared" si="52"/>
        <v>0</v>
      </c>
    </row>
    <row r="288" spans="1:21">
      <c r="A288" s="7">
        <v>279</v>
      </c>
      <c r="B288" t="s">
        <v>40</v>
      </c>
      <c r="C288" s="1">
        <v>69552</v>
      </c>
      <c r="D288" s="1">
        <v>118000</v>
      </c>
      <c r="E288" s="6">
        <f t="shared" si="43"/>
        <v>0.69657234874626184</v>
      </c>
      <c r="F288" s="7">
        <v>20157</v>
      </c>
      <c r="G288" s="66">
        <v>44638</v>
      </c>
      <c r="H288" s="5">
        <v>1074</v>
      </c>
      <c r="I288" s="33">
        <f t="shared" si="44"/>
        <v>64.759776536312856</v>
      </c>
      <c r="J288" s="34">
        <f t="shared" si="45"/>
        <v>1822.118702553485</v>
      </c>
      <c r="O288" s="70">
        <f t="shared" si="51"/>
        <v>0</v>
      </c>
      <c r="P288" s="70">
        <f t="shared" si="46"/>
        <v>0</v>
      </c>
      <c r="Q288" s="70">
        <f t="shared" si="47"/>
        <v>0</v>
      </c>
      <c r="R288" s="70">
        <f t="shared" si="48"/>
        <v>1</v>
      </c>
      <c r="S288">
        <f t="shared" si="49"/>
        <v>1</v>
      </c>
      <c r="T288">
        <f t="shared" si="50"/>
        <v>0</v>
      </c>
      <c r="U288">
        <f t="shared" si="52"/>
        <v>0</v>
      </c>
    </row>
    <row r="289" spans="1:21">
      <c r="A289" s="7">
        <v>280</v>
      </c>
      <c r="B289" t="s">
        <v>40</v>
      </c>
      <c r="C289" s="1">
        <v>73584</v>
      </c>
      <c r="D289" s="1">
        <v>74000</v>
      </c>
      <c r="E289" s="6">
        <f t="shared" si="43"/>
        <v>5.653402913676886E-3</v>
      </c>
      <c r="F289" s="7">
        <v>20157</v>
      </c>
      <c r="G289" s="66">
        <v>44638</v>
      </c>
      <c r="H289" s="5">
        <v>1074</v>
      </c>
      <c r="I289" s="33">
        <f t="shared" si="44"/>
        <v>68.513966480446925</v>
      </c>
      <c r="J289" s="34">
        <f t="shared" si="45"/>
        <v>1080.0717547292891</v>
      </c>
      <c r="O289" s="70">
        <f t="shared" si="51"/>
        <v>0</v>
      </c>
      <c r="P289" s="70">
        <f t="shared" si="46"/>
        <v>0</v>
      </c>
      <c r="Q289" s="70">
        <f t="shared" si="47"/>
        <v>0</v>
      </c>
      <c r="R289" s="70">
        <f t="shared" si="48"/>
        <v>1</v>
      </c>
      <c r="S289">
        <f t="shared" si="49"/>
        <v>0</v>
      </c>
      <c r="T289">
        <f t="shared" si="50"/>
        <v>0</v>
      </c>
      <c r="U289">
        <f t="shared" si="52"/>
        <v>0</v>
      </c>
    </row>
    <row r="290" spans="1:21">
      <c r="A290" s="7">
        <v>281</v>
      </c>
      <c r="B290" t="s">
        <v>40</v>
      </c>
      <c r="C290" s="1">
        <v>67536</v>
      </c>
      <c r="D290" s="1">
        <v>116150</v>
      </c>
      <c r="E290" s="6">
        <f t="shared" si="43"/>
        <v>0.71982350153991947</v>
      </c>
      <c r="F290" s="7">
        <v>20157</v>
      </c>
      <c r="G290" s="66">
        <v>44638</v>
      </c>
      <c r="H290" s="5">
        <v>1074</v>
      </c>
      <c r="I290" s="33">
        <f t="shared" si="44"/>
        <v>62.882681564245807</v>
      </c>
      <c r="J290" s="34">
        <f t="shared" si="45"/>
        <v>1847.0904406538737</v>
      </c>
      <c r="O290" s="70">
        <f t="shared" si="51"/>
        <v>0</v>
      </c>
      <c r="P290" s="70">
        <f t="shared" si="46"/>
        <v>0</v>
      </c>
      <c r="Q290" s="70">
        <f t="shared" si="47"/>
        <v>0</v>
      </c>
      <c r="R290" s="70">
        <f t="shared" si="48"/>
        <v>1</v>
      </c>
      <c r="S290">
        <f t="shared" si="49"/>
        <v>1</v>
      </c>
      <c r="T290">
        <f t="shared" si="50"/>
        <v>0</v>
      </c>
      <c r="U290">
        <f t="shared" si="52"/>
        <v>0</v>
      </c>
    </row>
    <row r="291" spans="1:21">
      <c r="A291" s="7">
        <v>282</v>
      </c>
      <c r="B291" t="s">
        <v>40</v>
      </c>
      <c r="C291" s="1">
        <v>85680</v>
      </c>
      <c r="D291" s="1">
        <v>156650</v>
      </c>
      <c r="E291" s="6">
        <f t="shared" si="43"/>
        <v>0.82831465919701219</v>
      </c>
      <c r="F291" s="7">
        <v>20157</v>
      </c>
      <c r="G291" s="66">
        <v>44638</v>
      </c>
      <c r="H291" s="5">
        <v>1074</v>
      </c>
      <c r="I291" s="33">
        <f t="shared" si="44"/>
        <v>79.77653631284916</v>
      </c>
      <c r="J291" s="34">
        <f t="shared" si="45"/>
        <v>1963.609943977591</v>
      </c>
      <c r="O291" s="70">
        <f t="shared" si="51"/>
        <v>0</v>
      </c>
      <c r="P291" s="70">
        <f t="shared" si="46"/>
        <v>0</v>
      </c>
      <c r="Q291" s="70">
        <f t="shared" si="47"/>
        <v>0</v>
      </c>
      <c r="R291" s="70">
        <f t="shared" si="48"/>
        <v>0</v>
      </c>
      <c r="S291">
        <f t="shared" si="49"/>
        <v>1</v>
      </c>
      <c r="T291">
        <f t="shared" si="50"/>
        <v>1</v>
      </c>
      <c r="U291">
        <f t="shared" si="52"/>
        <v>0</v>
      </c>
    </row>
    <row r="292" spans="1:21">
      <c r="A292" s="7">
        <v>283</v>
      </c>
      <c r="B292" t="s">
        <v>40</v>
      </c>
      <c r="C292" s="1">
        <v>79632</v>
      </c>
      <c r="D292" s="1">
        <v>130000</v>
      </c>
      <c r="E292" s="6">
        <f t="shared" si="43"/>
        <v>0.63250954390194891</v>
      </c>
      <c r="F292" s="7">
        <v>20157</v>
      </c>
      <c r="G292" s="66">
        <v>44638</v>
      </c>
      <c r="H292" s="5">
        <v>1074</v>
      </c>
      <c r="I292" s="33">
        <f t="shared" si="44"/>
        <v>74.14525139664805</v>
      </c>
      <c r="J292" s="34">
        <f t="shared" si="45"/>
        <v>1753.3152501506931</v>
      </c>
      <c r="O292" s="70">
        <f t="shared" si="51"/>
        <v>0</v>
      </c>
      <c r="P292" s="70">
        <f t="shared" si="46"/>
        <v>0</v>
      </c>
      <c r="Q292" s="70">
        <f t="shared" si="47"/>
        <v>0</v>
      </c>
      <c r="R292" s="70">
        <f t="shared" si="48"/>
        <v>0</v>
      </c>
      <c r="S292">
        <f t="shared" si="49"/>
        <v>1</v>
      </c>
      <c r="T292">
        <f t="shared" si="50"/>
        <v>0</v>
      </c>
      <c r="U292">
        <f t="shared" si="52"/>
        <v>0</v>
      </c>
    </row>
    <row r="293" spans="1:21">
      <c r="A293" s="7">
        <v>284</v>
      </c>
      <c r="B293" t="s">
        <v>40</v>
      </c>
      <c r="C293" s="1">
        <v>105840</v>
      </c>
      <c r="D293" s="1">
        <v>181000</v>
      </c>
      <c r="E293" s="6">
        <f t="shared" si="43"/>
        <v>0.71012849584278159</v>
      </c>
      <c r="F293" s="7">
        <v>20157</v>
      </c>
      <c r="G293" s="66">
        <v>44638</v>
      </c>
      <c r="H293" s="5">
        <v>1074</v>
      </c>
      <c r="I293" s="33">
        <f t="shared" si="44"/>
        <v>98.547486033519547</v>
      </c>
      <c r="J293" s="34">
        <f t="shared" si="45"/>
        <v>1836.6780045351475</v>
      </c>
      <c r="O293" s="70">
        <f t="shared" si="51"/>
        <v>1</v>
      </c>
      <c r="P293" s="70">
        <f t="shared" si="46"/>
        <v>0</v>
      </c>
      <c r="Q293" s="70">
        <f t="shared" si="47"/>
        <v>0</v>
      </c>
      <c r="R293" s="70">
        <f t="shared" si="48"/>
        <v>0</v>
      </c>
      <c r="S293">
        <f t="shared" si="49"/>
        <v>1</v>
      </c>
      <c r="T293">
        <f t="shared" si="50"/>
        <v>1</v>
      </c>
      <c r="U293">
        <f t="shared" si="52"/>
        <v>0</v>
      </c>
    </row>
    <row r="294" spans="1:21">
      <c r="A294" s="7">
        <v>285</v>
      </c>
      <c r="B294" t="s">
        <v>40</v>
      </c>
      <c r="C294" s="1">
        <v>84672</v>
      </c>
      <c r="D294" s="1">
        <v>121157</v>
      </c>
      <c r="E294" s="6">
        <f t="shared" si="43"/>
        <v>0.43089805366591083</v>
      </c>
      <c r="F294" s="7">
        <v>20157</v>
      </c>
      <c r="G294" s="66">
        <v>44638</v>
      </c>
      <c r="H294" s="5">
        <v>1074</v>
      </c>
      <c r="I294" s="33">
        <f t="shared" si="44"/>
        <v>78.837988826815646</v>
      </c>
      <c r="J294" s="34">
        <f t="shared" si="45"/>
        <v>1536.7845096371882</v>
      </c>
      <c r="O294" s="70">
        <f t="shared" si="51"/>
        <v>0</v>
      </c>
      <c r="P294" s="70">
        <f t="shared" si="46"/>
        <v>0</v>
      </c>
      <c r="Q294" s="70">
        <f t="shared" si="47"/>
        <v>0</v>
      </c>
      <c r="R294" s="70">
        <f t="shared" si="48"/>
        <v>0</v>
      </c>
      <c r="S294">
        <f t="shared" si="49"/>
        <v>1</v>
      </c>
      <c r="T294">
        <f t="shared" si="50"/>
        <v>0</v>
      </c>
      <c r="U294">
        <f t="shared" si="52"/>
        <v>0</v>
      </c>
    </row>
    <row r="295" spans="1:21">
      <c r="A295" s="7">
        <v>286</v>
      </c>
      <c r="B295" t="s">
        <v>48</v>
      </c>
      <c r="C295" s="1">
        <v>75600</v>
      </c>
      <c r="D295" s="1">
        <v>145500</v>
      </c>
      <c r="E295" s="6">
        <f t="shared" si="43"/>
        <v>0.92460317460317465</v>
      </c>
      <c r="F295" s="7">
        <v>20157</v>
      </c>
      <c r="G295" s="66">
        <v>44638</v>
      </c>
      <c r="H295" s="5">
        <v>1074</v>
      </c>
      <c r="I295" s="33">
        <f t="shared" si="44"/>
        <v>70.391061452513966</v>
      </c>
      <c r="J295" s="34">
        <f t="shared" si="45"/>
        <v>2067.0238095238096</v>
      </c>
      <c r="O295" s="70">
        <f t="shared" si="51"/>
        <v>0</v>
      </c>
      <c r="P295" s="70">
        <f t="shared" si="46"/>
        <v>0</v>
      </c>
      <c r="Q295" s="70">
        <f t="shared" si="47"/>
        <v>0</v>
      </c>
      <c r="R295" s="70">
        <f t="shared" si="48"/>
        <v>0</v>
      </c>
      <c r="S295">
        <f t="shared" si="49"/>
        <v>1</v>
      </c>
      <c r="T295">
        <f t="shared" si="50"/>
        <v>0</v>
      </c>
      <c r="U295">
        <f t="shared" si="52"/>
        <v>0</v>
      </c>
    </row>
    <row r="296" spans="1:21">
      <c r="A296" s="7">
        <v>287</v>
      </c>
      <c r="B296" t="s">
        <v>48</v>
      </c>
      <c r="C296" s="1">
        <v>63315</v>
      </c>
      <c r="D296" s="1">
        <v>94200</v>
      </c>
      <c r="E296" s="6">
        <f t="shared" si="43"/>
        <v>0.48779909973939822</v>
      </c>
      <c r="F296" s="7">
        <v>20157</v>
      </c>
      <c r="G296" s="66">
        <v>44638</v>
      </c>
      <c r="H296" s="5">
        <v>1074</v>
      </c>
      <c r="I296" s="33">
        <f t="shared" si="44"/>
        <v>58.952513966480446</v>
      </c>
      <c r="J296" s="34">
        <f t="shared" si="45"/>
        <v>1597.8962331201137</v>
      </c>
      <c r="O296" s="70">
        <f t="shared" si="51"/>
        <v>0</v>
      </c>
      <c r="P296" s="70">
        <f t="shared" si="46"/>
        <v>0</v>
      </c>
      <c r="Q296" s="70">
        <f t="shared" si="47"/>
        <v>0</v>
      </c>
      <c r="R296" s="70">
        <f t="shared" si="48"/>
        <v>1</v>
      </c>
      <c r="S296">
        <f t="shared" si="49"/>
        <v>0</v>
      </c>
      <c r="T296">
        <f t="shared" si="50"/>
        <v>0</v>
      </c>
      <c r="U296">
        <f t="shared" si="52"/>
        <v>0</v>
      </c>
    </row>
    <row r="297" spans="1:21">
      <c r="A297" s="7">
        <v>288</v>
      </c>
      <c r="B297" t="s">
        <v>41</v>
      </c>
      <c r="C297" s="1">
        <v>89460</v>
      </c>
      <c r="D297" s="1">
        <v>140000</v>
      </c>
      <c r="E297" s="6">
        <f t="shared" si="43"/>
        <v>0.56494522691705795</v>
      </c>
      <c r="F297" s="7">
        <v>20151</v>
      </c>
      <c r="G297" s="66">
        <v>44638</v>
      </c>
      <c r="H297" s="5">
        <v>1312</v>
      </c>
      <c r="I297" s="33">
        <f t="shared" si="44"/>
        <v>68.185975609756099</v>
      </c>
      <c r="J297" s="34">
        <f t="shared" si="45"/>
        <v>2053.2081377151799</v>
      </c>
      <c r="O297" s="70">
        <f t="shared" si="51"/>
        <v>0</v>
      </c>
      <c r="P297" s="70">
        <f t="shared" si="46"/>
        <v>0</v>
      </c>
      <c r="Q297" s="70">
        <f t="shared" si="47"/>
        <v>0</v>
      </c>
      <c r="R297" s="70">
        <f t="shared" si="48"/>
        <v>0</v>
      </c>
      <c r="S297">
        <f t="shared" si="49"/>
        <v>1</v>
      </c>
      <c r="T297">
        <f t="shared" si="50"/>
        <v>0</v>
      </c>
      <c r="U297">
        <f t="shared" si="52"/>
        <v>0</v>
      </c>
    </row>
    <row r="298" spans="1:21">
      <c r="A298" s="7">
        <v>289</v>
      </c>
      <c r="B298" t="s">
        <v>24</v>
      </c>
      <c r="C298" s="1">
        <v>121275</v>
      </c>
      <c r="D298" s="1">
        <v>175000</v>
      </c>
      <c r="E298" s="6">
        <f t="shared" si="43"/>
        <v>0.44300144300144301</v>
      </c>
      <c r="F298" s="7">
        <v>20142</v>
      </c>
      <c r="G298" s="66">
        <v>44638</v>
      </c>
      <c r="H298" s="5">
        <v>971</v>
      </c>
      <c r="I298" s="33">
        <f t="shared" si="44"/>
        <v>124.89701338825952</v>
      </c>
      <c r="J298" s="34">
        <f t="shared" si="45"/>
        <v>1401.1544011544013</v>
      </c>
      <c r="O298" s="70">
        <f t="shared" si="51"/>
        <v>1</v>
      </c>
      <c r="P298" s="70">
        <f t="shared" si="46"/>
        <v>0</v>
      </c>
      <c r="Q298" s="70">
        <f t="shared" si="47"/>
        <v>0</v>
      </c>
      <c r="R298" s="70">
        <f t="shared" si="48"/>
        <v>0</v>
      </c>
      <c r="S298">
        <f t="shared" si="49"/>
        <v>1</v>
      </c>
      <c r="T298">
        <f t="shared" si="50"/>
        <v>1</v>
      </c>
      <c r="U298">
        <f t="shared" si="52"/>
        <v>0</v>
      </c>
    </row>
    <row r="299" spans="1:21">
      <c r="A299" s="7">
        <v>290</v>
      </c>
      <c r="B299" t="s">
        <v>24</v>
      </c>
      <c r="C299" s="1">
        <v>100485</v>
      </c>
      <c r="D299" s="1">
        <v>166000</v>
      </c>
      <c r="E299" s="6">
        <f t="shared" si="43"/>
        <v>0.65198785888441058</v>
      </c>
      <c r="F299" s="7">
        <v>20142</v>
      </c>
      <c r="G299" s="66">
        <v>44638</v>
      </c>
      <c r="H299" s="5">
        <v>971</v>
      </c>
      <c r="I299" s="33">
        <f t="shared" si="44"/>
        <v>103.48609680741504</v>
      </c>
      <c r="J299" s="34">
        <f t="shared" si="45"/>
        <v>1604.0802109767626</v>
      </c>
      <c r="O299" s="70">
        <f t="shared" si="51"/>
        <v>1</v>
      </c>
      <c r="P299" s="70">
        <f t="shared" si="46"/>
        <v>0</v>
      </c>
      <c r="Q299" s="70">
        <f t="shared" si="47"/>
        <v>0</v>
      </c>
      <c r="R299" s="70">
        <f t="shared" si="48"/>
        <v>0</v>
      </c>
      <c r="S299">
        <f t="shared" si="49"/>
        <v>1</v>
      </c>
      <c r="T299">
        <f t="shared" si="50"/>
        <v>1</v>
      </c>
      <c r="U299">
        <f t="shared" si="52"/>
        <v>0</v>
      </c>
    </row>
    <row r="300" spans="1:21">
      <c r="A300" s="7">
        <v>291</v>
      </c>
      <c r="B300" t="s">
        <v>24</v>
      </c>
      <c r="C300" s="1">
        <v>102795</v>
      </c>
      <c r="D300" s="1">
        <v>178380</v>
      </c>
      <c r="E300" s="6">
        <f t="shared" si="43"/>
        <v>0.73529840945571279</v>
      </c>
      <c r="F300" s="7">
        <v>20142</v>
      </c>
      <c r="G300" s="66">
        <v>44638</v>
      </c>
      <c r="H300" s="5">
        <v>971</v>
      </c>
      <c r="I300" s="33">
        <f t="shared" si="44"/>
        <v>105.86508753861997</v>
      </c>
      <c r="J300" s="34">
        <f t="shared" si="45"/>
        <v>1684.9747555814972</v>
      </c>
      <c r="O300" s="70">
        <f t="shared" si="51"/>
        <v>1</v>
      </c>
      <c r="P300" s="70">
        <f t="shared" si="46"/>
        <v>0</v>
      </c>
      <c r="Q300" s="70">
        <f t="shared" si="47"/>
        <v>0</v>
      </c>
      <c r="R300" s="70">
        <f t="shared" si="48"/>
        <v>0</v>
      </c>
      <c r="S300">
        <f t="shared" si="49"/>
        <v>1</v>
      </c>
      <c r="T300">
        <f t="shared" si="50"/>
        <v>1</v>
      </c>
      <c r="U300">
        <f t="shared" si="52"/>
        <v>0</v>
      </c>
    </row>
    <row r="301" spans="1:21">
      <c r="A301" s="7">
        <v>292</v>
      </c>
      <c r="B301" t="s">
        <v>24</v>
      </c>
      <c r="C301" s="1">
        <v>76230</v>
      </c>
      <c r="D301" s="1">
        <v>129400</v>
      </c>
      <c r="E301" s="6">
        <f t="shared" si="43"/>
        <v>0.69749442476715207</v>
      </c>
      <c r="F301" s="7">
        <v>20142</v>
      </c>
      <c r="G301" s="66">
        <v>44638</v>
      </c>
      <c r="H301" s="5">
        <v>971</v>
      </c>
      <c r="I301" s="33">
        <f t="shared" si="44"/>
        <v>78.506694129763133</v>
      </c>
      <c r="J301" s="34">
        <f t="shared" si="45"/>
        <v>1648.2670864489046</v>
      </c>
      <c r="O301" s="70">
        <f t="shared" si="51"/>
        <v>0</v>
      </c>
      <c r="P301" s="70">
        <f t="shared" si="46"/>
        <v>0</v>
      </c>
      <c r="Q301" s="70">
        <f t="shared" si="47"/>
        <v>0</v>
      </c>
      <c r="R301" s="70">
        <f t="shared" si="48"/>
        <v>0</v>
      </c>
      <c r="S301">
        <f t="shared" si="49"/>
        <v>1</v>
      </c>
      <c r="T301">
        <f t="shared" si="50"/>
        <v>0</v>
      </c>
      <c r="U301">
        <f t="shared" si="52"/>
        <v>0</v>
      </c>
    </row>
    <row r="302" spans="1:21">
      <c r="A302" s="7">
        <v>293</v>
      </c>
      <c r="B302" t="s">
        <v>205</v>
      </c>
      <c r="C302" s="1">
        <v>169086</v>
      </c>
      <c r="D302" s="1">
        <v>322900</v>
      </c>
      <c r="E302" s="6">
        <f t="shared" si="43"/>
        <v>0.90967909821037818</v>
      </c>
      <c r="F302" s="7">
        <v>20162</v>
      </c>
      <c r="G302" s="66">
        <v>44638</v>
      </c>
      <c r="H302" s="30">
        <v>1231</v>
      </c>
      <c r="I302" s="33">
        <f t="shared" si="44"/>
        <v>137.3566206336312</v>
      </c>
      <c r="J302" s="34">
        <f t="shared" si="45"/>
        <v>2350.8149698969755</v>
      </c>
      <c r="O302" s="70">
        <f t="shared" si="51"/>
        <v>1</v>
      </c>
      <c r="P302" s="70">
        <f t="shared" si="46"/>
        <v>1</v>
      </c>
      <c r="Q302" s="70">
        <f t="shared" si="47"/>
        <v>0</v>
      </c>
      <c r="R302" s="70">
        <f t="shared" si="48"/>
        <v>0</v>
      </c>
      <c r="S302">
        <f t="shared" si="49"/>
        <v>1</v>
      </c>
      <c r="T302">
        <f t="shared" si="50"/>
        <v>1</v>
      </c>
      <c r="U302">
        <f t="shared" si="52"/>
        <v>1</v>
      </c>
    </row>
    <row r="303" spans="1:21">
      <c r="A303" s="7">
        <v>294</v>
      </c>
      <c r="B303" t="s">
        <v>68</v>
      </c>
      <c r="C303" s="1">
        <v>138320</v>
      </c>
      <c r="D303" s="1">
        <v>273130</v>
      </c>
      <c r="E303" s="6">
        <f t="shared" si="43"/>
        <v>0.97462406015037595</v>
      </c>
      <c r="F303" s="7">
        <v>20162</v>
      </c>
      <c r="G303" s="66">
        <v>44638</v>
      </c>
      <c r="H303" s="30">
        <v>1231</v>
      </c>
      <c r="I303" s="33">
        <f t="shared" si="44"/>
        <v>112.36393176279448</v>
      </c>
      <c r="J303" s="34">
        <f t="shared" si="45"/>
        <v>2430.7622180451126</v>
      </c>
      <c r="O303" s="70">
        <f t="shared" si="51"/>
        <v>1</v>
      </c>
      <c r="P303" s="70">
        <f t="shared" si="46"/>
        <v>0</v>
      </c>
      <c r="Q303" s="70">
        <f t="shared" si="47"/>
        <v>0</v>
      </c>
      <c r="R303" s="70">
        <f t="shared" si="48"/>
        <v>0</v>
      </c>
      <c r="S303">
        <f t="shared" si="49"/>
        <v>1</v>
      </c>
      <c r="T303">
        <f t="shared" si="50"/>
        <v>1</v>
      </c>
      <c r="U303">
        <f t="shared" si="52"/>
        <v>1</v>
      </c>
    </row>
    <row r="304" spans="1:21">
      <c r="A304" s="7">
        <v>295</v>
      </c>
      <c r="B304" t="s">
        <v>189</v>
      </c>
      <c r="C304" s="1">
        <v>175864</v>
      </c>
      <c r="D304" s="1">
        <v>235000</v>
      </c>
      <c r="E304" s="6">
        <f t="shared" si="43"/>
        <v>0.33625983714688623</v>
      </c>
      <c r="F304" s="7">
        <v>20153</v>
      </c>
      <c r="G304" s="66">
        <v>44638</v>
      </c>
      <c r="H304" s="5">
        <v>1220</v>
      </c>
      <c r="I304" s="33">
        <f t="shared" si="44"/>
        <v>144.15081967213115</v>
      </c>
      <c r="J304" s="34">
        <f t="shared" si="45"/>
        <v>1630.2370013192012</v>
      </c>
      <c r="O304" s="70">
        <f t="shared" si="51"/>
        <v>1</v>
      </c>
      <c r="P304" s="70">
        <f t="shared" si="46"/>
        <v>1</v>
      </c>
      <c r="Q304" s="70">
        <f t="shared" si="47"/>
        <v>0</v>
      </c>
      <c r="R304" s="70">
        <f t="shared" si="48"/>
        <v>0</v>
      </c>
      <c r="S304">
        <f t="shared" si="49"/>
        <v>1</v>
      </c>
      <c r="T304">
        <f t="shared" si="50"/>
        <v>1</v>
      </c>
      <c r="U304">
        <f t="shared" si="52"/>
        <v>1</v>
      </c>
    </row>
    <row r="305" spans="1:21">
      <c r="A305" s="7">
        <v>296</v>
      </c>
      <c r="B305" t="s">
        <v>200</v>
      </c>
      <c r="C305" s="1">
        <v>151962</v>
      </c>
      <c r="D305" s="1">
        <v>185000</v>
      </c>
      <c r="E305" s="6">
        <f t="shared" si="43"/>
        <v>0.21740961556178517</v>
      </c>
      <c r="F305" s="7">
        <v>20153</v>
      </c>
      <c r="G305" s="66">
        <v>44638</v>
      </c>
      <c r="H305" s="5">
        <v>1220</v>
      </c>
      <c r="I305" s="33">
        <f t="shared" si="44"/>
        <v>124.55901639344262</v>
      </c>
      <c r="J305" s="34">
        <f t="shared" si="45"/>
        <v>1485.2397309853779</v>
      </c>
      <c r="O305" s="70">
        <f t="shared" si="51"/>
        <v>1</v>
      </c>
      <c r="P305" s="70">
        <f t="shared" si="46"/>
        <v>1</v>
      </c>
      <c r="Q305" s="70">
        <f t="shared" si="47"/>
        <v>0</v>
      </c>
      <c r="R305" s="70">
        <f t="shared" si="48"/>
        <v>0</v>
      </c>
      <c r="S305">
        <f t="shared" si="49"/>
        <v>1</v>
      </c>
      <c r="T305">
        <f t="shared" si="50"/>
        <v>1</v>
      </c>
      <c r="U305">
        <f t="shared" si="52"/>
        <v>0</v>
      </c>
    </row>
    <row r="306" spans="1:21">
      <c r="A306" s="7">
        <v>297</v>
      </c>
      <c r="B306" t="s">
        <v>44</v>
      </c>
      <c r="C306" s="1">
        <v>125286</v>
      </c>
      <c r="D306" s="1">
        <v>205000</v>
      </c>
      <c r="E306" s="6">
        <f t="shared" si="43"/>
        <v>0.63625624570981598</v>
      </c>
      <c r="F306" s="7">
        <v>20143</v>
      </c>
      <c r="G306" s="66">
        <v>44638</v>
      </c>
      <c r="H306" s="5">
        <v>1815</v>
      </c>
      <c r="I306" s="33">
        <f t="shared" si="44"/>
        <v>69.028099173553713</v>
      </c>
      <c r="J306" s="34">
        <f t="shared" si="45"/>
        <v>2969.8050859633163</v>
      </c>
      <c r="O306" s="70">
        <f t="shared" si="51"/>
        <v>1</v>
      </c>
      <c r="P306" s="70">
        <f t="shared" si="46"/>
        <v>0</v>
      </c>
      <c r="Q306" s="70">
        <f t="shared" si="47"/>
        <v>0</v>
      </c>
      <c r="R306" s="70">
        <f t="shared" si="48"/>
        <v>0</v>
      </c>
      <c r="S306">
        <f t="shared" si="49"/>
        <v>1</v>
      </c>
      <c r="T306">
        <f t="shared" si="50"/>
        <v>1</v>
      </c>
      <c r="U306">
        <f t="shared" si="52"/>
        <v>1</v>
      </c>
    </row>
    <row r="307" spans="1:21">
      <c r="A307" s="7">
        <v>298</v>
      </c>
      <c r="B307" t="s">
        <v>44</v>
      </c>
      <c r="C307" s="1">
        <v>177954</v>
      </c>
      <c r="D307" s="1">
        <v>220320</v>
      </c>
      <c r="E307" s="6">
        <f t="shared" si="43"/>
        <v>0.238072760376277</v>
      </c>
      <c r="F307" s="7">
        <v>20143</v>
      </c>
      <c r="G307" s="66">
        <v>44638</v>
      </c>
      <c r="H307" s="5">
        <v>1815</v>
      </c>
      <c r="I307" s="33">
        <f t="shared" si="44"/>
        <v>98.046280991735543</v>
      </c>
      <c r="J307" s="34">
        <f t="shared" si="45"/>
        <v>2247.1020600829424</v>
      </c>
      <c r="O307" s="70">
        <f t="shared" si="51"/>
        <v>1</v>
      </c>
      <c r="P307" s="70">
        <f t="shared" si="46"/>
        <v>1</v>
      </c>
      <c r="Q307" s="70">
        <f t="shared" si="47"/>
        <v>0</v>
      </c>
      <c r="R307" s="70">
        <f t="shared" si="48"/>
        <v>0</v>
      </c>
      <c r="S307">
        <f t="shared" si="49"/>
        <v>1</v>
      </c>
      <c r="T307">
        <f t="shared" si="50"/>
        <v>1</v>
      </c>
      <c r="U307">
        <f t="shared" si="52"/>
        <v>1</v>
      </c>
    </row>
    <row r="308" spans="1:21">
      <c r="A308" s="7">
        <v>299</v>
      </c>
      <c r="B308" t="s">
        <v>44</v>
      </c>
      <c r="C308" s="1">
        <v>179208</v>
      </c>
      <c r="D308" s="1">
        <v>244883</v>
      </c>
      <c r="E308" s="6">
        <f t="shared" si="43"/>
        <v>0.36647359492879783</v>
      </c>
      <c r="F308" s="7">
        <v>20143</v>
      </c>
      <c r="G308" s="66">
        <v>44638</v>
      </c>
      <c r="H308" s="5">
        <v>1815</v>
      </c>
      <c r="I308" s="33">
        <f t="shared" si="44"/>
        <v>98.737190082644631</v>
      </c>
      <c r="J308" s="34">
        <f t="shared" si="45"/>
        <v>2480.1495747957679</v>
      </c>
      <c r="O308" s="70">
        <f t="shared" si="51"/>
        <v>1</v>
      </c>
      <c r="P308" s="70">
        <f t="shared" si="46"/>
        <v>1</v>
      </c>
      <c r="Q308" s="70">
        <f t="shared" si="47"/>
        <v>0</v>
      </c>
      <c r="R308" s="70">
        <f t="shared" si="48"/>
        <v>0</v>
      </c>
      <c r="S308">
        <f t="shared" si="49"/>
        <v>1</v>
      </c>
      <c r="T308">
        <f t="shared" si="50"/>
        <v>1</v>
      </c>
      <c r="U308">
        <f t="shared" si="52"/>
        <v>1</v>
      </c>
    </row>
    <row r="309" spans="1:21">
      <c r="A309" s="7">
        <v>300</v>
      </c>
      <c r="B309" t="s">
        <v>44</v>
      </c>
      <c r="C309" s="1">
        <v>173052</v>
      </c>
      <c r="D309" s="1">
        <v>248100</v>
      </c>
      <c r="E309" s="6">
        <f t="shared" si="43"/>
        <v>0.43367311559531241</v>
      </c>
      <c r="F309" s="7">
        <v>20143</v>
      </c>
      <c r="G309" s="66">
        <v>44638</v>
      </c>
      <c r="H309" s="5">
        <v>1815</v>
      </c>
      <c r="I309" s="33">
        <f t="shared" si="44"/>
        <v>95.345454545454544</v>
      </c>
      <c r="J309" s="34">
        <f t="shared" si="45"/>
        <v>2602.1167048054922</v>
      </c>
      <c r="O309" s="70">
        <f t="shared" si="51"/>
        <v>1</v>
      </c>
      <c r="P309" s="70">
        <f t="shared" si="46"/>
        <v>1</v>
      </c>
      <c r="Q309" s="70">
        <f t="shared" si="47"/>
        <v>0</v>
      </c>
      <c r="R309" s="70">
        <f t="shared" si="48"/>
        <v>0</v>
      </c>
      <c r="S309">
        <f t="shared" si="49"/>
        <v>1</v>
      </c>
      <c r="T309">
        <f t="shared" si="50"/>
        <v>1</v>
      </c>
      <c r="U309">
        <f t="shared" si="52"/>
        <v>1</v>
      </c>
    </row>
    <row r="310" spans="1:21">
      <c r="A310" s="7">
        <v>301</v>
      </c>
      <c r="B310" t="s">
        <v>58</v>
      </c>
      <c r="C310" s="1">
        <v>152874</v>
      </c>
      <c r="D310" s="1">
        <v>202700</v>
      </c>
      <c r="E310" s="6">
        <f t="shared" si="43"/>
        <v>0.32592854245980352</v>
      </c>
      <c r="F310" s="7">
        <v>20143</v>
      </c>
      <c r="G310" s="66">
        <v>44638</v>
      </c>
      <c r="H310" s="5">
        <v>1815</v>
      </c>
      <c r="I310" s="33">
        <f t="shared" si="44"/>
        <v>84.228099173553716</v>
      </c>
      <c r="J310" s="34">
        <f t="shared" si="45"/>
        <v>2406.5603045645435</v>
      </c>
      <c r="O310" s="70">
        <f t="shared" si="51"/>
        <v>1</v>
      </c>
      <c r="P310" s="70">
        <f t="shared" si="46"/>
        <v>1</v>
      </c>
      <c r="Q310" s="70">
        <f t="shared" si="47"/>
        <v>0</v>
      </c>
      <c r="R310" s="70">
        <f t="shared" si="48"/>
        <v>0</v>
      </c>
      <c r="S310">
        <f t="shared" si="49"/>
        <v>1</v>
      </c>
      <c r="T310">
        <f t="shared" si="50"/>
        <v>1</v>
      </c>
      <c r="U310">
        <f t="shared" si="52"/>
        <v>1</v>
      </c>
    </row>
    <row r="311" spans="1:21">
      <c r="A311" s="7">
        <v>302</v>
      </c>
      <c r="B311" t="s">
        <v>58</v>
      </c>
      <c r="C311" s="1">
        <v>132126</v>
      </c>
      <c r="D311" s="1">
        <v>211000</v>
      </c>
      <c r="E311" s="6">
        <f t="shared" si="43"/>
        <v>0.59696047712032452</v>
      </c>
      <c r="F311" s="7">
        <v>20143</v>
      </c>
      <c r="G311" s="66">
        <v>44638</v>
      </c>
      <c r="H311" s="5">
        <v>1815</v>
      </c>
      <c r="I311" s="33">
        <f t="shared" si="44"/>
        <v>72.796694214876027</v>
      </c>
      <c r="J311" s="34">
        <f t="shared" si="45"/>
        <v>2898.4832659733893</v>
      </c>
      <c r="O311" s="70">
        <f t="shared" si="51"/>
        <v>1</v>
      </c>
      <c r="P311" s="70">
        <f t="shared" si="46"/>
        <v>0</v>
      </c>
      <c r="Q311" s="70">
        <f t="shared" si="47"/>
        <v>0</v>
      </c>
      <c r="R311" s="70">
        <f t="shared" si="48"/>
        <v>0</v>
      </c>
      <c r="S311">
        <f t="shared" si="49"/>
        <v>1</v>
      </c>
      <c r="T311">
        <f t="shared" si="50"/>
        <v>1</v>
      </c>
      <c r="U311">
        <f t="shared" si="52"/>
        <v>1</v>
      </c>
    </row>
    <row r="312" spans="1:21">
      <c r="A312" s="7">
        <v>303</v>
      </c>
      <c r="B312" t="s">
        <v>206</v>
      </c>
      <c r="C312" s="1">
        <v>73238</v>
      </c>
      <c r="D312" s="1">
        <v>106000</v>
      </c>
      <c r="E312" s="6">
        <f t="shared" si="43"/>
        <v>0.44733608236161554</v>
      </c>
      <c r="F312" s="7">
        <v>20152</v>
      </c>
      <c r="G312" s="66">
        <v>44638</v>
      </c>
      <c r="H312" s="5">
        <v>1088</v>
      </c>
      <c r="I312" s="33">
        <f t="shared" si="44"/>
        <v>67.314338235294116</v>
      </c>
      <c r="J312" s="34">
        <f t="shared" si="45"/>
        <v>1574.7016576094377</v>
      </c>
      <c r="O312" s="70">
        <f t="shared" si="51"/>
        <v>0</v>
      </c>
      <c r="P312" s="70">
        <f t="shared" si="46"/>
        <v>0</v>
      </c>
      <c r="Q312" s="70">
        <f t="shared" si="47"/>
        <v>0</v>
      </c>
      <c r="R312" s="70">
        <f t="shared" si="48"/>
        <v>1</v>
      </c>
      <c r="S312">
        <f t="shared" si="49"/>
        <v>1</v>
      </c>
      <c r="T312">
        <f t="shared" si="50"/>
        <v>0</v>
      </c>
      <c r="U312">
        <f t="shared" si="52"/>
        <v>0</v>
      </c>
    </row>
    <row r="313" spans="1:21">
      <c r="A313" s="7">
        <v>304</v>
      </c>
      <c r="B313" t="s">
        <v>207</v>
      </c>
      <c r="C313" s="1">
        <v>95625</v>
      </c>
      <c r="D313" s="1">
        <v>110000</v>
      </c>
      <c r="E313" s="6">
        <f t="shared" si="43"/>
        <v>0.15032679738562091</v>
      </c>
      <c r="F313" s="7">
        <v>20157</v>
      </c>
      <c r="G313" s="66">
        <v>44638</v>
      </c>
      <c r="H313" s="5">
        <v>1074</v>
      </c>
      <c r="I313" s="33">
        <f t="shared" si="44"/>
        <v>89.036312849162016</v>
      </c>
      <c r="J313" s="34">
        <f t="shared" si="45"/>
        <v>1235.4509803921569</v>
      </c>
      <c r="O313" s="70">
        <f t="shared" si="51"/>
        <v>0</v>
      </c>
      <c r="P313" s="70">
        <f t="shared" si="46"/>
        <v>0</v>
      </c>
      <c r="Q313" s="70">
        <f t="shared" si="47"/>
        <v>0</v>
      </c>
      <c r="R313" s="70">
        <f t="shared" si="48"/>
        <v>1</v>
      </c>
      <c r="S313">
        <f t="shared" si="49"/>
        <v>1</v>
      </c>
      <c r="T313">
        <f t="shared" si="50"/>
        <v>0</v>
      </c>
      <c r="U313">
        <f t="shared" si="52"/>
        <v>0</v>
      </c>
    </row>
    <row r="314" spans="1:21">
      <c r="A314" s="7">
        <v>305</v>
      </c>
      <c r="B314" t="s">
        <v>191</v>
      </c>
      <c r="C314" s="1">
        <v>121500</v>
      </c>
      <c r="D314" s="1">
        <v>155360</v>
      </c>
      <c r="E314" s="6">
        <f t="shared" si="43"/>
        <v>0.27868312757201646</v>
      </c>
      <c r="F314" s="7">
        <v>20157</v>
      </c>
      <c r="G314" s="66">
        <v>44638</v>
      </c>
      <c r="H314" s="5">
        <v>1074</v>
      </c>
      <c r="I314" s="33">
        <f t="shared" si="44"/>
        <v>113.12849162011173</v>
      </c>
      <c r="J314" s="34">
        <f t="shared" si="45"/>
        <v>1373.3056790123458</v>
      </c>
      <c r="O314" s="70">
        <f t="shared" si="51"/>
        <v>1</v>
      </c>
      <c r="P314" s="70">
        <f t="shared" si="46"/>
        <v>0</v>
      </c>
      <c r="Q314" s="70">
        <f t="shared" si="47"/>
        <v>0</v>
      </c>
      <c r="R314" s="70">
        <f t="shared" si="48"/>
        <v>0</v>
      </c>
      <c r="S314">
        <f t="shared" si="49"/>
        <v>1</v>
      </c>
      <c r="T314">
        <f t="shared" si="50"/>
        <v>1</v>
      </c>
      <c r="U314">
        <f t="shared" si="52"/>
        <v>0</v>
      </c>
    </row>
    <row r="315" spans="1:21">
      <c r="A315" s="7">
        <v>306</v>
      </c>
      <c r="B315" t="s">
        <v>152</v>
      </c>
      <c r="C315" s="1">
        <v>79560</v>
      </c>
      <c r="D315" s="1">
        <v>181400</v>
      </c>
      <c r="E315" s="6">
        <f t="shared" si="43"/>
        <v>1.2800402212166917</v>
      </c>
      <c r="F315" s="7">
        <v>20136</v>
      </c>
      <c r="G315" s="66">
        <v>44665</v>
      </c>
      <c r="H315" s="5">
        <v>1231</v>
      </c>
      <c r="I315" s="33">
        <f t="shared" si="44"/>
        <v>64.630381803411865</v>
      </c>
      <c r="J315" s="34">
        <f t="shared" si="45"/>
        <v>2806.7295123177473</v>
      </c>
      <c r="O315" s="70">
        <f t="shared" si="51"/>
        <v>0</v>
      </c>
      <c r="P315" s="70">
        <f t="shared" si="46"/>
        <v>0</v>
      </c>
      <c r="Q315" s="70">
        <f t="shared" si="47"/>
        <v>0</v>
      </c>
      <c r="R315" s="70">
        <f t="shared" si="48"/>
        <v>0</v>
      </c>
      <c r="S315">
        <f t="shared" si="49"/>
        <v>1</v>
      </c>
      <c r="T315">
        <f t="shared" si="50"/>
        <v>1</v>
      </c>
      <c r="U315">
        <f t="shared" si="52"/>
        <v>0</v>
      </c>
    </row>
    <row r="316" spans="1:21">
      <c r="A316" s="7">
        <v>307</v>
      </c>
      <c r="B316" t="s">
        <v>45</v>
      </c>
      <c r="C316" s="1">
        <v>77682</v>
      </c>
      <c r="D316" s="1">
        <v>173223</v>
      </c>
      <c r="E316" s="6">
        <f t="shared" si="43"/>
        <v>1.2298988182590562</v>
      </c>
      <c r="F316" s="7">
        <v>20133</v>
      </c>
      <c r="G316" s="66">
        <v>44665</v>
      </c>
      <c r="H316" s="5">
        <v>1493</v>
      </c>
      <c r="I316" s="33">
        <f t="shared" si="44"/>
        <v>52.030810448760882</v>
      </c>
      <c r="J316" s="34">
        <f t="shared" si="45"/>
        <v>3329.2389356607709</v>
      </c>
      <c r="O316" s="70">
        <f t="shared" si="51"/>
        <v>0</v>
      </c>
      <c r="P316" s="70">
        <f t="shared" si="46"/>
        <v>0</v>
      </c>
      <c r="Q316" s="70">
        <f t="shared" si="47"/>
        <v>0</v>
      </c>
      <c r="R316" s="70">
        <f t="shared" si="48"/>
        <v>0</v>
      </c>
      <c r="S316">
        <f t="shared" si="49"/>
        <v>1</v>
      </c>
      <c r="T316">
        <f t="shared" si="50"/>
        <v>1</v>
      </c>
      <c r="U316">
        <f t="shared" si="52"/>
        <v>0</v>
      </c>
    </row>
    <row r="317" spans="1:21">
      <c r="A317" s="7">
        <v>308</v>
      </c>
      <c r="B317" t="s">
        <v>13</v>
      </c>
      <c r="C317" s="1">
        <v>96280</v>
      </c>
      <c r="D317" s="1">
        <v>197300</v>
      </c>
      <c r="E317" s="6">
        <f t="shared" si="43"/>
        <v>1.0492314083921894</v>
      </c>
      <c r="F317" s="7">
        <v>20147</v>
      </c>
      <c r="G317" s="66">
        <v>44665</v>
      </c>
      <c r="H317" s="5">
        <v>1220</v>
      </c>
      <c r="I317" s="33">
        <f t="shared" si="44"/>
        <v>78.918032786885249</v>
      </c>
      <c r="J317" s="34">
        <f t="shared" si="45"/>
        <v>2500.0623182384711</v>
      </c>
      <c r="O317" s="70">
        <f t="shared" si="51"/>
        <v>0</v>
      </c>
      <c r="P317" s="70">
        <f t="shared" si="46"/>
        <v>0</v>
      </c>
      <c r="Q317" s="70">
        <f t="shared" si="47"/>
        <v>0</v>
      </c>
      <c r="R317" s="70">
        <f t="shared" si="48"/>
        <v>0</v>
      </c>
      <c r="S317">
        <f t="shared" si="49"/>
        <v>1</v>
      </c>
      <c r="T317">
        <f t="shared" si="50"/>
        <v>1</v>
      </c>
      <c r="U317">
        <f t="shared" si="52"/>
        <v>0</v>
      </c>
    </row>
    <row r="318" spans="1:21">
      <c r="A318" s="7">
        <v>309</v>
      </c>
      <c r="B318" t="s">
        <v>13</v>
      </c>
      <c r="C318" s="1">
        <v>71920</v>
      </c>
      <c r="D318" s="1">
        <v>136760</v>
      </c>
      <c r="E318" s="6">
        <f t="shared" si="43"/>
        <v>0.90155728587319239</v>
      </c>
      <c r="F318" s="7">
        <v>20147</v>
      </c>
      <c r="G318" s="66">
        <v>44665</v>
      </c>
      <c r="H318" s="5">
        <v>1220</v>
      </c>
      <c r="I318" s="33">
        <f t="shared" si="44"/>
        <v>58.950819672131146</v>
      </c>
      <c r="J318" s="34">
        <f t="shared" si="45"/>
        <v>2319.8998887652947</v>
      </c>
      <c r="O318" s="70">
        <f t="shared" si="51"/>
        <v>0</v>
      </c>
      <c r="P318" s="70">
        <f t="shared" si="46"/>
        <v>0</v>
      </c>
      <c r="Q318" s="70">
        <f t="shared" si="47"/>
        <v>0</v>
      </c>
      <c r="R318" s="70">
        <f t="shared" si="48"/>
        <v>0</v>
      </c>
      <c r="S318">
        <f t="shared" si="49"/>
        <v>1</v>
      </c>
      <c r="T318">
        <f t="shared" si="50"/>
        <v>0</v>
      </c>
      <c r="U318">
        <f t="shared" si="52"/>
        <v>0</v>
      </c>
    </row>
    <row r="319" spans="1:21">
      <c r="A319" s="7">
        <v>310</v>
      </c>
      <c r="B319" t="s">
        <v>63</v>
      </c>
      <c r="C319" s="1">
        <v>90280</v>
      </c>
      <c r="D319" s="1">
        <v>183000</v>
      </c>
      <c r="E319" s="6">
        <f t="shared" si="43"/>
        <v>1.027027027027027</v>
      </c>
      <c r="F319" s="7">
        <v>20155</v>
      </c>
      <c r="G319" s="66">
        <v>44665</v>
      </c>
      <c r="H319" s="5">
        <v>1220</v>
      </c>
      <c r="I319" s="33">
        <f t="shared" si="44"/>
        <v>74</v>
      </c>
      <c r="J319" s="34">
        <f t="shared" si="45"/>
        <v>2472.9729729729729</v>
      </c>
      <c r="O319" s="70">
        <f t="shared" si="51"/>
        <v>0</v>
      </c>
      <c r="P319" s="70">
        <f t="shared" si="46"/>
        <v>0</v>
      </c>
      <c r="Q319" s="70">
        <f t="shared" si="47"/>
        <v>0</v>
      </c>
      <c r="R319" s="70">
        <f t="shared" si="48"/>
        <v>0</v>
      </c>
      <c r="S319">
        <f t="shared" si="49"/>
        <v>1</v>
      </c>
      <c r="T319">
        <f t="shared" si="50"/>
        <v>1</v>
      </c>
      <c r="U319">
        <f t="shared" si="52"/>
        <v>0</v>
      </c>
    </row>
    <row r="320" spans="1:21">
      <c r="A320" s="7">
        <v>311</v>
      </c>
      <c r="B320" t="s">
        <v>14</v>
      </c>
      <c r="C320" s="1">
        <v>67481</v>
      </c>
      <c r="D320" s="1">
        <v>138824</v>
      </c>
      <c r="E320" s="6">
        <f t="shared" si="43"/>
        <v>1.0572309242601621</v>
      </c>
      <c r="F320" s="7">
        <v>20155</v>
      </c>
      <c r="G320" s="66">
        <v>44665</v>
      </c>
      <c r="H320" s="5">
        <v>1220</v>
      </c>
      <c r="I320" s="33">
        <f t="shared" si="44"/>
        <v>55.312295081967214</v>
      </c>
      <c r="J320" s="34">
        <f t="shared" si="45"/>
        <v>2509.821727597398</v>
      </c>
      <c r="O320" s="70">
        <f t="shared" si="51"/>
        <v>0</v>
      </c>
      <c r="P320" s="70">
        <f t="shared" si="46"/>
        <v>0</v>
      </c>
      <c r="Q320" s="70">
        <f t="shared" si="47"/>
        <v>0</v>
      </c>
      <c r="R320" s="70">
        <f t="shared" si="48"/>
        <v>0</v>
      </c>
      <c r="S320">
        <f t="shared" si="49"/>
        <v>1</v>
      </c>
      <c r="T320">
        <f t="shared" si="50"/>
        <v>0</v>
      </c>
      <c r="U320">
        <f t="shared" si="52"/>
        <v>0</v>
      </c>
    </row>
    <row r="321" spans="1:21">
      <c r="A321" s="7">
        <v>312</v>
      </c>
      <c r="B321" t="s">
        <v>208</v>
      </c>
      <c r="C321" s="1">
        <v>72056</v>
      </c>
      <c r="D321" s="1">
        <v>108000</v>
      </c>
      <c r="E321" s="6">
        <f t="shared" si="43"/>
        <v>0.4988342400355279</v>
      </c>
      <c r="F321" s="7">
        <v>20156</v>
      </c>
      <c r="G321" s="66">
        <v>44665</v>
      </c>
      <c r="H321" s="5">
        <v>1231</v>
      </c>
      <c r="I321" s="33">
        <f t="shared" si="44"/>
        <v>58.534524776604385</v>
      </c>
      <c r="J321" s="34">
        <f t="shared" si="45"/>
        <v>1845.0649494837348</v>
      </c>
      <c r="O321" s="70">
        <f t="shared" si="51"/>
        <v>0</v>
      </c>
      <c r="P321" s="70">
        <f t="shared" si="46"/>
        <v>0</v>
      </c>
      <c r="Q321" s="70">
        <f t="shared" si="47"/>
        <v>0</v>
      </c>
      <c r="R321" s="70">
        <f t="shared" si="48"/>
        <v>1</v>
      </c>
      <c r="S321">
        <f t="shared" si="49"/>
        <v>1</v>
      </c>
      <c r="T321">
        <f t="shared" si="50"/>
        <v>0</v>
      </c>
      <c r="U321">
        <f t="shared" si="52"/>
        <v>0</v>
      </c>
    </row>
    <row r="322" spans="1:21">
      <c r="A322" s="7">
        <v>313</v>
      </c>
      <c r="B322" t="s">
        <v>185</v>
      </c>
      <c r="C322" s="1">
        <v>82960</v>
      </c>
      <c r="D322" s="1">
        <v>88000</v>
      </c>
      <c r="E322" s="6">
        <f t="shared" si="43"/>
        <v>6.0752169720347159E-2</v>
      </c>
      <c r="F322" s="7">
        <v>20155</v>
      </c>
      <c r="G322" s="66">
        <v>44665</v>
      </c>
      <c r="H322" s="5">
        <v>1220</v>
      </c>
      <c r="I322" s="33">
        <f t="shared" si="44"/>
        <v>68</v>
      </c>
      <c r="J322" s="34">
        <f t="shared" si="45"/>
        <v>1294.1176470588234</v>
      </c>
      <c r="O322" s="70">
        <f t="shared" si="51"/>
        <v>0</v>
      </c>
      <c r="P322" s="70">
        <f t="shared" si="46"/>
        <v>0</v>
      </c>
      <c r="Q322" s="70">
        <f t="shared" si="47"/>
        <v>0</v>
      </c>
      <c r="R322" s="70">
        <f t="shared" si="48"/>
        <v>1</v>
      </c>
      <c r="S322">
        <f t="shared" si="49"/>
        <v>0</v>
      </c>
      <c r="T322">
        <f t="shared" si="50"/>
        <v>0</v>
      </c>
      <c r="U322">
        <f t="shared" si="52"/>
        <v>0</v>
      </c>
    </row>
    <row r="323" spans="1:21">
      <c r="A323" s="7">
        <v>314</v>
      </c>
      <c r="B323" t="s">
        <v>17</v>
      </c>
      <c r="C323" s="1">
        <v>85760</v>
      </c>
      <c r="D323" s="1">
        <v>160000</v>
      </c>
      <c r="E323" s="6">
        <f t="shared" si="43"/>
        <v>0.86567164179104472</v>
      </c>
      <c r="F323" s="7">
        <v>20132</v>
      </c>
      <c r="G323" s="66">
        <v>44665</v>
      </c>
      <c r="H323" s="5">
        <v>1087</v>
      </c>
      <c r="I323" s="33">
        <f t="shared" si="44"/>
        <v>78.896044158233664</v>
      </c>
      <c r="J323" s="34">
        <f t="shared" si="45"/>
        <v>2027.9850746268658</v>
      </c>
      <c r="O323" s="70">
        <f t="shared" si="51"/>
        <v>0</v>
      </c>
      <c r="P323" s="70">
        <f t="shared" si="46"/>
        <v>0</v>
      </c>
      <c r="Q323" s="70">
        <f t="shared" si="47"/>
        <v>0</v>
      </c>
      <c r="R323" s="70">
        <f t="shared" si="48"/>
        <v>0</v>
      </c>
      <c r="S323">
        <f t="shared" si="49"/>
        <v>1</v>
      </c>
      <c r="T323">
        <f t="shared" si="50"/>
        <v>1</v>
      </c>
      <c r="U323">
        <f t="shared" si="52"/>
        <v>0</v>
      </c>
    </row>
    <row r="324" spans="1:21">
      <c r="A324" s="7">
        <v>315</v>
      </c>
      <c r="B324" t="s">
        <v>204</v>
      </c>
      <c r="C324" s="1">
        <v>76800</v>
      </c>
      <c r="D324" s="1">
        <v>105595</v>
      </c>
      <c r="E324" s="6">
        <f t="shared" si="43"/>
        <v>0.37493489583333334</v>
      </c>
      <c r="F324" s="7">
        <v>20132</v>
      </c>
      <c r="G324" s="66">
        <v>44665</v>
      </c>
      <c r="H324" s="5">
        <v>1088</v>
      </c>
      <c r="I324" s="33">
        <f t="shared" si="44"/>
        <v>70.588235294117652</v>
      </c>
      <c r="J324" s="34">
        <f t="shared" si="45"/>
        <v>1495.9291666666666</v>
      </c>
      <c r="O324" s="70">
        <f t="shared" si="51"/>
        <v>0</v>
      </c>
      <c r="P324" s="70">
        <f t="shared" si="46"/>
        <v>0</v>
      </c>
      <c r="Q324" s="70">
        <f t="shared" si="47"/>
        <v>0</v>
      </c>
      <c r="R324" s="70">
        <f t="shared" si="48"/>
        <v>1</v>
      </c>
      <c r="S324">
        <f t="shared" si="49"/>
        <v>1</v>
      </c>
      <c r="T324">
        <f t="shared" si="50"/>
        <v>0</v>
      </c>
      <c r="U324">
        <f t="shared" si="52"/>
        <v>0</v>
      </c>
    </row>
    <row r="325" spans="1:21">
      <c r="A325" s="7">
        <v>316</v>
      </c>
      <c r="B325" t="s">
        <v>18</v>
      </c>
      <c r="C325" s="1">
        <v>97875</v>
      </c>
      <c r="D325" s="1">
        <v>168880</v>
      </c>
      <c r="E325" s="6">
        <f t="shared" si="43"/>
        <v>0.72546615581098339</v>
      </c>
      <c r="F325" s="7">
        <v>20161</v>
      </c>
      <c r="G325" s="66">
        <v>44665</v>
      </c>
      <c r="H325" s="5">
        <v>1125</v>
      </c>
      <c r="I325" s="33">
        <f t="shared" si="44"/>
        <v>87</v>
      </c>
      <c r="J325" s="34">
        <f t="shared" si="45"/>
        <v>1941.1494252873563</v>
      </c>
      <c r="O325" s="70">
        <f t="shared" si="51"/>
        <v>0</v>
      </c>
      <c r="P325" s="70">
        <f t="shared" si="46"/>
        <v>0</v>
      </c>
      <c r="Q325" s="70">
        <f t="shared" si="47"/>
        <v>0</v>
      </c>
      <c r="R325" s="70">
        <f t="shared" si="48"/>
        <v>0</v>
      </c>
      <c r="S325">
        <f t="shared" si="49"/>
        <v>1</v>
      </c>
      <c r="T325">
        <f t="shared" si="50"/>
        <v>1</v>
      </c>
      <c r="U325">
        <f t="shared" si="52"/>
        <v>0</v>
      </c>
    </row>
    <row r="326" spans="1:21">
      <c r="A326" s="7">
        <v>317</v>
      </c>
      <c r="B326" t="s">
        <v>19</v>
      </c>
      <c r="C326" s="1">
        <v>67500</v>
      </c>
      <c r="D326" s="1">
        <v>173600</v>
      </c>
      <c r="E326" s="6">
        <f t="shared" si="43"/>
        <v>1.5718518518518518</v>
      </c>
      <c r="F326" s="7">
        <v>20161</v>
      </c>
      <c r="G326" s="66">
        <v>44665</v>
      </c>
      <c r="H326" s="5">
        <v>1125</v>
      </c>
      <c r="I326" s="33">
        <f t="shared" si="44"/>
        <v>60</v>
      </c>
      <c r="J326" s="34">
        <f t="shared" si="45"/>
        <v>2893.3333333333335</v>
      </c>
      <c r="O326" s="70">
        <f t="shared" si="51"/>
        <v>0</v>
      </c>
      <c r="P326" s="70">
        <f t="shared" si="46"/>
        <v>0</v>
      </c>
      <c r="Q326" s="70">
        <f t="shared" si="47"/>
        <v>0</v>
      </c>
      <c r="R326" s="70">
        <f t="shared" si="48"/>
        <v>0</v>
      </c>
      <c r="S326">
        <f t="shared" si="49"/>
        <v>1</v>
      </c>
      <c r="T326">
        <f t="shared" si="50"/>
        <v>1</v>
      </c>
      <c r="U326">
        <f t="shared" si="52"/>
        <v>0</v>
      </c>
    </row>
    <row r="327" spans="1:21">
      <c r="A327" s="7">
        <v>318</v>
      </c>
      <c r="B327" t="s">
        <v>209</v>
      </c>
      <c r="C327" s="1">
        <v>71775</v>
      </c>
      <c r="D327" s="1">
        <v>115100</v>
      </c>
      <c r="E327" s="6">
        <f t="shared" si="43"/>
        <v>0.60362243120863812</v>
      </c>
      <c r="F327" s="7">
        <v>20152</v>
      </c>
      <c r="G327" s="66">
        <v>44665</v>
      </c>
      <c r="H327" s="5">
        <v>1088</v>
      </c>
      <c r="I327" s="33">
        <f t="shared" si="44"/>
        <v>65.969669117647058</v>
      </c>
      <c r="J327" s="34">
        <f t="shared" si="45"/>
        <v>1744.7412051549982</v>
      </c>
      <c r="O327" s="70">
        <f t="shared" si="51"/>
        <v>0</v>
      </c>
      <c r="P327" s="70">
        <f t="shared" si="46"/>
        <v>0</v>
      </c>
      <c r="Q327" s="70">
        <f t="shared" si="47"/>
        <v>0</v>
      </c>
      <c r="R327" s="70">
        <f t="shared" si="48"/>
        <v>1</v>
      </c>
      <c r="S327">
        <f t="shared" si="49"/>
        <v>1</v>
      </c>
      <c r="T327">
        <f t="shared" si="50"/>
        <v>0</v>
      </c>
      <c r="U327">
        <f t="shared" si="52"/>
        <v>0</v>
      </c>
    </row>
    <row r="328" spans="1:21">
      <c r="A328" s="7">
        <v>319</v>
      </c>
      <c r="B328" t="s">
        <v>210</v>
      </c>
      <c r="C328" s="1">
        <v>114188</v>
      </c>
      <c r="D328" s="1">
        <v>175600</v>
      </c>
      <c r="E328" s="6">
        <f t="shared" si="43"/>
        <v>0.53781483168108735</v>
      </c>
      <c r="F328" s="7">
        <v>20152</v>
      </c>
      <c r="G328" s="66">
        <v>44665</v>
      </c>
      <c r="H328" s="5">
        <v>1088</v>
      </c>
      <c r="I328" s="33">
        <f t="shared" si="44"/>
        <v>104.95220588235294</v>
      </c>
      <c r="J328" s="34">
        <f t="shared" si="45"/>
        <v>1673.1425368690229</v>
      </c>
      <c r="O328" s="70">
        <f t="shared" si="51"/>
        <v>1</v>
      </c>
      <c r="P328" s="70">
        <f t="shared" si="46"/>
        <v>0</v>
      </c>
      <c r="Q328" s="70">
        <f t="shared" si="47"/>
        <v>0</v>
      </c>
      <c r="R328" s="70">
        <f t="shared" si="48"/>
        <v>0</v>
      </c>
      <c r="S328">
        <f t="shared" si="49"/>
        <v>1</v>
      </c>
      <c r="T328">
        <f t="shared" si="50"/>
        <v>1</v>
      </c>
      <c r="U328">
        <f t="shared" si="52"/>
        <v>0</v>
      </c>
    </row>
    <row r="329" spans="1:21">
      <c r="A329" s="7">
        <v>320</v>
      </c>
      <c r="B329" t="s">
        <v>210</v>
      </c>
      <c r="C329" s="1">
        <v>95700</v>
      </c>
      <c r="D329" s="1">
        <v>145300</v>
      </c>
      <c r="E329" s="6">
        <f t="shared" si="43"/>
        <v>0.51828631138975967</v>
      </c>
      <c r="F329" s="7">
        <v>20152</v>
      </c>
      <c r="G329" s="66">
        <v>44665</v>
      </c>
      <c r="H329" s="5">
        <v>1088</v>
      </c>
      <c r="I329" s="33">
        <f t="shared" si="44"/>
        <v>87.959558823529406</v>
      </c>
      <c r="J329" s="34">
        <f t="shared" si="45"/>
        <v>1651.8955067920585</v>
      </c>
      <c r="O329" s="70">
        <f t="shared" si="51"/>
        <v>0</v>
      </c>
      <c r="P329" s="70">
        <f t="shared" si="46"/>
        <v>0</v>
      </c>
      <c r="Q329" s="70">
        <f t="shared" si="47"/>
        <v>0</v>
      </c>
      <c r="R329" s="70">
        <f t="shared" si="48"/>
        <v>0</v>
      </c>
      <c r="S329">
        <f t="shared" si="49"/>
        <v>1</v>
      </c>
      <c r="T329">
        <f t="shared" si="50"/>
        <v>0</v>
      </c>
      <c r="U329">
        <f t="shared" si="52"/>
        <v>0</v>
      </c>
    </row>
    <row r="330" spans="1:21">
      <c r="A330" s="7">
        <v>321</v>
      </c>
      <c r="B330" t="s">
        <v>165</v>
      </c>
      <c r="C330" s="1">
        <v>70688</v>
      </c>
      <c r="D330" s="1">
        <v>111518</v>
      </c>
      <c r="E330" s="6">
        <f t="shared" ref="E330:E393" si="53">(D330-C330)/C330</f>
        <v>0.57760864644635579</v>
      </c>
      <c r="F330" s="7">
        <v>20152</v>
      </c>
      <c r="G330" s="66">
        <v>44665</v>
      </c>
      <c r="H330" s="5">
        <v>1088</v>
      </c>
      <c r="I330" s="33">
        <f t="shared" ref="I330:I352" si="54">C330/H330</f>
        <v>64.970588235294116</v>
      </c>
      <c r="J330" s="34">
        <f t="shared" ref="J330:J352" si="55">D330/I330</f>
        <v>1716.4382073336351</v>
      </c>
      <c r="O330" s="70">
        <f t="shared" si="51"/>
        <v>0</v>
      </c>
      <c r="P330" s="70">
        <f t="shared" ref="P330:P393" si="56">IF(C330&gt;150000,1,0)</f>
        <v>0</v>
      </c>
      <c r="Q330" s="70">
        <f t="shared" ref="Q330:Q393" si="57">IF(C330&lt;50000,1,0)</f>
        <v>0</v>
      </c>
      <c r="R330" s="70">
        <f t="shared" ref="R330:R393" si="58">IF(D330&lt;120000,1,0)</f>
        <v>1</v>
      </c>
      <c r="S330">
        <f t="shared" ref="S330:S393" si="59">IF(D330&gt;100000,1,0)</f>
        <v>1</v>
      </c>
      <c r="T330">
        <f t="shared" ref="T330:T393" si="60">IF(D330&gt;150000,1,0)</f>
        <v>0</v>
      </c>
      <c r="U330">
        <f t="shared" si="52"/>
        <v>0</v>
      </c>
    </row>
    <row r="331" spans="1:21">
      <c r="A331" s="7">
        <v>322</v>
      </c>
      <c r="B331" t="s">
        <v>211</v>
      </c>
      <c r="C331" s="1">
        <v>71775</v>
      </c>
      <c r="D331" s="1">
        <v>91000</v>
      </c>
      <c r="E331" s="6">
        <f t="shared" si="53"/>
        <v>0.2678509230233368</v>
      </c>
      <c r="F331" s="7">
        <v>20152</v>
      </c>
      <c r="G331" s="66">
        <v>44665</v>
      </c>
      <c r="H331" s="5">
        <v>1088</v>
      </c>
      <c r="I331" s="33">
        <f t="shared" si="54"/>
        <v>65.969669117647058</v>
      </c>
      <c r="J331" s="34">
        <f t="shared" si="55"/>
        <v>1379.4218042493906</v>
      </c>
      <c r="O331" s="70">
        <f t="shared" ref="O331:O365" si="61">IF(C331&gt;100000,1,0)</f>
        <v>0</v>
      </c>
      <c r="P331" s="70">
        <f t="shared" si="56"/>
        <v>0</v>
      </c>
      <c r="Q331" s="70">
        <f t="shared" si="57"/>
        <v>0</v>
      </c>
      <c r="R331" s="70">
        <f t="shared" si="58"/>
        <v>1</v>
      </c>
      <c r="S331">
        <f t="shared" si="59"/>
        <v>0</v>
      </c>
      <c r="T331">
        <f t="shared" si="60"/>
        <v>0</v>
      </c>
      <c r="U331">
        <f t="shared" ref="U331:U394" si="62">IF(D331&gt;200000,1,0)</f>
        <v>0</v>
      </c>
    </row>
    <row r="332" spans="1:21">
      <c r="A332" s="7">
        <v>323</v>
      </c>
      <c r="B332" t="s">
        <v>48</v>
      </c>
      <c r="C332" s="1">
        <v>105840</v>
      </c>
      <c r="D332" s="1">
        <v>161300</v>
      </c>
      <c r="E332" s="6">
        <f t="shared" si="53"/>
        <v>0.52399848828420259</v>
      </c>
      <c r="F332" s="7">
        <v>20157</v>
      </c>
      <c r="G332" s="66">
        <v>44665</v>
      </c>
      <c r="H332" s="5">
        <v>1074</v>
      </c>
      <c r="I332" s="33">
        <f t="shared" si="54"/>
        <v>98.547486033519547</v>
      </c>
      <c r="J332" s="34">
        <f t="shared" si="55"/>
        <v>1636.7743764172337</v>
      </c>
      <c r="O332" s="70">
        <f t="shared" si="61"/>
        <v>1</v>
      </c>
      <c r="P332" s="70">
        <f t="shared" si="56"/>
        <v>0</v>
      </c>
      <c r="Q332" s="70">
        <f t="shared" si="57"/>
        <v>0</v>
      </c>
      <c r="R332" s="70">
        <f t="shared" si="58"/>
        <v>0</v>
      </c>
      <c r="S332">
        <f t="shared" si="59"/>
        <v>1</v>
      </c>
      <c r="T332">
        <f t="shared" si="60"/>
        <v>1</v>
      </c>
      <c r="U332">
        <f t="shared" si="62"/>
        <v>0</v>
      </c>
    </row>
    <row r="333" spans="1:21">
      <c r="A333" s="7">
        <v>324</v>
      </c>
      <c r="B333" t="s">
        <v>48</v>
      </c>
      <c r="C333" s="1">
        <v>85680</v>
      </c>
      <c r="D333" s="1">
        <v>156889</v>
      </c>
      <c r="E333" s="6">
        <f t="shared" si="53"/>
        <v>0.83110410830999071</v>
      </c>
      <c r="F333" s="7">
        <v>20157</v>
      </c>
      <c r="G333" s="66">
        <v>44665</v>
      </c>
      <c r="H333" s="5">
        <v>1074</v>
      </c>
      <c r="I333" s="33">
        <f t="shared" si="54"/>
        <v>79.77653631284916</v>
      </c>
      <c r="J333" s="34">
        <f t="shared" si="55"/>
        <v>1966.60581232493</v>
      </c>
      <c r="O333" s="70">
        <f t="shared" si="61"/>
        <v>0</v>
      </c>
      <c r="P333" s="70">
        <f t="shared" si="56"/>
        <v>0</v>
      </c>
      <c r="Q333" s="70">
        <f t="shared" si="57"/>
        <v>0</v>
      </c>
      <c r="R333" s="70">
        <f t="shared" si="58"/>
        <v>0</v>
      </c>
      <c r="S333">
        <f t="shared" si="59"/>
        <v>1</v>
      </c>
      <c r="T333">
        <f t="shared" si="60"/>
        <v>1</v>
      </c>
      <c r="U333">
        <f t="shared" si="62"/>
        <v>0</v>
      </c>
    </row>
    <row r="334" spans="1:21">
      <c r="A334" s="7">
        <v>325</v>
      </c>
      <c r="B334" t="s">
        <v>41</v>
      </c>
      <c r="C334" s="1">
        <v>88358</v>
      </c>
      <c r="D334" s="1">
        <v>140290</v>
      </c>
      <c r="E334" s="6">
        <f t="shared" si="53"/>
        <v>0.58774530885714937</v>
      </c>
      <c r="F334" s="7">
        <v>20151</v>
      </c>
      <c r="G334" s="66">
        <v>44665</v>
      </c>
      <c r="H334" s="5">
        <v>1312</v>
      </c>
      <c r="I334" s="33">
        <f t="shared" si="54"/>
        <v>67.346036585365852</v>
      </c>
      <c r="J334" s="34">
        <f t="shared" si="55"/>
        <v>2083.1218452205799</v>
      </c>
      <c r="O334" s="70">
        <f t="shared" si="61"/>
        <v>0</v>
      </c>
      <c r="P334" s="70">
        <f t="shared" si="56"/>
        <v>0</v>
      </c>
      <c r="Q334" s="70">
        <f t="shared" si="57"/>
        <v>0</v>
      </c>
      <c r="R334" s="70">
        <f t="shared" si="58"/>
        <v>0</v>
      </c>
      <c r="S334">
        <f t="shared" si="59"/>
        <v>1</v>
      </c>
      <c r="T334">
        <f t="shared" si="60"/>
        <v>0</v>
      </c>
      <c r="U334">
        <f t="shared" si="62"/>
        <v>0</v>
      </c>
    </row>
    <row r="335" spans="1:21">
      <c r="A335" s="7">
        <v>326</v>
      </c>
      <c r="B335" t="s">
        <v>23</v>
      </c>
      <c r="C335" s="1">
        <v>112455</v>
      </c>
      <c r="D335" s="1">
        <v>187600</v>
      </c>
      <c r="E335" s="6">
        <f t="shared" si="53"/>
        <v>0.66822284469343296</v>
      </c>
      <c r="F335" s="7">
        <v>20151</v>
      </c>
      <c r="G335" s="66">
        <v>44665</v>
      </c>
      <c r="H335" s="5">
        <v>1312</v>
      </c>
      <c r="I335" s="33">
        <f t="shared" si="54"/>
        <v>85.712652439024396</v>
      </c>
      <c r="J335" s="34">
        <f t="shared" si="55"/>
        <v>2188.7083722377838</v>
      </c>
      <c r="O335" s="70">
        <f t="shared" si="61"/>
        <v>1</v>
      </c>
      <c r="P335" s="70">
        <f t="shared" si="56"/>
        <v>0</v>
      </c>
      <c r="Q335" s="70">
        <f t="shared" si="57"/>
        <v>0</v>
      </c>
      <c r="R335" s="70">
        <f t="shared" si="58"/>
        <v>0</v>
      </c>
      <c r="S335">
        <f t="shared" si="59"/>
        <v>1</v>
      </c>
      <c r="T335">
        <f t="shared" si="60"/>
        <v>1</v>
      </c>
      <c r="U335">
        <f t="shared" si="62"/>
        <v>0</v>
      </c>
    </row>
    <row r="336" spans="1:21">
      <c r="A336" s="7">
        <v>327</v>
      </c>
      <c r="B336" t="s">
        <v>23</v>
      </c>
      <c r="C336" s="1">
        <v>92374</v>
      </c>
      <c r="D336" s="1">
        <v>150000</v>
      </c>
      <c r="E336" s="6">
        <f t="shared" si="53"/>
        <v>0.62383354623595388</v>
      </c>
      <c r="F336" s="7">
        <v>20151</v>
      </c>
      <c r="G336" s="66">
        <v>44665</v>
      </c>
      <c r="H336" s="5">
        <v>1312</v>
      </c>
      <c r="I336" s="33">
        <f t="shared" si="54"/>
        <v>70.407012195121951</v>
      </c>
      <c r="J336" s="34">
        <f t="shared" si="55"/>
        <v>2130.4696126615713</v>
      </c>
      <c r="O336" s="70">
        <f t="shared" si="61"/>
        <v>0</v>
      </c>
      <c r="P336" s="70">
        <f t="shared" si="56"/>
        <v>0</v>
      </c>
      <c r="Q336" s="70">
        <f t="shared" si="57"/>
        <v>0</v>
      </c>
      <c r="R336" s="70">
        <f t="shared" si="58"/>
        <v>0</v>
      </c>
      <c r="S336">
        <f t="shared" si="59"/>
        <v>1</v>
      </c>
      <c r="T336">
        <f t="shared" si="60"/>
        <v>0</v>
      </c>
      <c r="U336">
        <f t="shared" si="62"/>
        <v>0</v>
      </c>
    </row>
    <row r="337" spans="1:21">
      <c r="A337" s="7">
        <v>328</v>
      </c>
      <c r="B337" t="s">
        <v>41</v>
      </c>
      <c r="C337" s="1">
        <v>95051</v>
      </c>
      <c r="D337" s="1">
        <v>160777</v>
      </c>
      <c r="E337" s="6">
        <f t="shared" si="53"/>
        <v>0.69148141524023943</v>
      </c>
      <c r="F337" s="7">
        <v>20151</v>
      </c>
      <c r="G337" s="66">
        <v>44665</v>
      </c>
      <c r="H337" s="5">
        <v>1312</v>
      </c>
      <c r="I337" s="33">
        <f t="shared" si="54"/>
        <v>72.447408536585371</v>
      </c>
      <c r="J337" s="34">
        <f t="shared" si="55"/>
        <v>2219.2236167951942</v>
      </c>
      <c r="O337" s="70">
        <f t="shared" si="61"/>
        <v>0</v>
      </c>
      <c r="P337" s="70">
        <f t="shared" si="56"/>
        <v>0</v>
      </c>
      <c r="Q337" s="70">
        <f t="shared" si="57"/>
        <v>0</v>
      </c>
      <c r="R337" s="70">
        <f t="shared" si="58"/>
        <v>0</v>
      </c>
      <c r="S337">
        <f t="shared" si="59"/>
        <v>1</v>
      </c>
      <c r="T337">
        <f t="shared" si="60"/>
        <v>1</v>
      </c>
      <c r="U337">
        <f t="shared" si="62"/>
        <v>0</v>
      </c>
    </row>
    <row r="338" spans="1:21">
      <c r="A338" s="7">
        <v>329</v>
      </c>
      <c r="B338" t="s">
        <v>24</v>
      </c>
      <c r="C338" s="1">
        <v>80850</v>
      </c>
      <c r="D338" s="1">
        <v>142600</v>
      </c>
      <c r="E338" s="6">
        <f t="shared" si="53"/>
        <v>0.76376004947433518</v>
      </c>
      <c r="F338" s="7">
        <v>20142</v>
      </c>
      <c r="G338" s="66">
        <v>44665</v>
      </c>
      <c r="H338" s="5">
        <v>971</v>
      </c>
      <c r="I338" s="33">
        <f t="shared" si="54"/>
        <v>83.26467559217302</v>
      </c>
      <c r="J338" s="34">
        <f t="shared" si="55"/>
        <v>1712.6110080395795</v>
      </c>
      <c r="O338" s="70">
        <f t="shared" si="61"/>
        <v>0</v>
      </c>
      <c r="P338" s="70">
        <f t="shared" si="56"/>
        <v>0</v>
      </c>
      <c r="Q338" s="70">
        <f t="shared" si="57"/>
        <v>0</v>
      </c>
      <c r="R338" s="70">
        <f t="shared" si="58"/>
        <v>0</v>
      </c>
      <c r="S338">
        <f t="shared" si="59"/>
        <v>1</v>
      </c>
      <c r="T338">
        <f t="shared" si="60"/>
        <v>0</v>
      </c>
      <c r="U338">
        <f t="shared" si="62"/>
        <v>0</v>
      </c>
    </row>
    <row r="339" spans="1:21">
      <c r="A339" s="7">
        <v>330</v>
      </c>
      <c r="B339" t="s">
        <v>43</v>
      </c>
      <c r="C339" s="1">
        <v>120120</v>
      </c>
      <c r="D339" s="1">
        <v>185100</v>
      </c>
      <c r="E339" s="6">
        <f t="shared" si="53"/>
        <v>0.5409590409590409</v>
      </c>
      <c r="F339" s="7">
        <v>20142</v>
      </c>
      <c r="G339" s="66">
        <v>44665</v>
      </c>
      <c r="H339" s="5">
        <v>971</v>
      </c>
      <c r="I339" s="33">
        <f t="shared" si="54"/>
        <v>123.70751802265706</v>
      </c>
      <c r="J339" s="34">
        <f t="shared" si="55"/>
        <v>1496.2712287712288</v>
      </c>
      <c r="O339" s="70">
        <f t="shared" si="61"/>
        <v>1</v>
      </c>
      <c r="P339" s="70">
        <f t="shared" si="56"/>
        <v>0</v>
      </c>
      <c r="Q339" s="70">
        <f t="shared" si="57"/>
        <v>0</v>
      </c>
      <c r="R339" s="70">
        <f t="shared" si="58"/>
        <v>0</v>
      </c>
      <c r="S339">
        <f t="shared" si="59"/>
        <v>1</v>
      </c>
      <c r="T339">
        <f t="shared" si="60"/>
        <v>1</v>
      </c>
      <c r="U339">
        <f t="shared" si="62"/>
        <v>0</v>
      </c>
    </row>
    <row r="340" spans="1:21">
      <c r="A340" s="7">
        <v>331</v>
      </c>
      <c r="B340" t="s">
        <v>24</v>
      </c>
      <c r="C340" s="1">
        <v>100485</v>
      </c>
      <c r="D340" s="1">
        <v>171000</v>
      </c>
      <c r="E340" s="6">
        <f t="shared" si="53"/>
        <v>0.70174652933273618</v>
      </c>
      <c r="F340" s="7">
        <v>20142</v>
      </c>
      <c r="G340" s="66">
        <v>44665</v>
      </c>
      <c r="H340" s="5">
        <v>971</v>
      </c>
      <c r="I340" s="33">
        <f t="shared" si="54"/>
        <v>103.48609680741504</v>
      </c>
      <c r="J340" s="34">
        <f t="shared" si="55"/>
        <v>1652.3958799820869</v>
      </c>
      <c r="O340" s="70">
        <f t="shared" si="61"/>
        <v>1</v>
      </c>
      <c r="P340" s="70">
        <f t="shared" si="56"/>
        <v>0</v>
      </c>
      <c r="Q340" s="70">
        <f t="shared" si="57"/>
        <v>0</v>
      </c>
      <c r="R340" s="70">
        <f t="shared" si="58"/>
        <v>0</v>
      </c>
      <c r="S340">
        <f t="shared" si="59"/>
        <v>1</v>
      </c>
      <c r="T340">
        <f t="shared" si="60"/>
        <v>1</v>
      </c>
      <c r="U340">
        <f t="shared" si="62"/>
        <v>0</v>
      </c>
    </row>
    <row r="341" spans="1:21">
      <c r="A341" s="7">
        <v>332</v>
      </c>
      <c r="B341" t="s">
        <v>14</v>
      </c>
      <c r="C341" s="1">
        <v>60900</v>
      </c>
      <c r="D341" s="1">
        <v>142824</v>
      </c>
      <c r="E341" s="6">
        <f t="shared" si="53"/>
        <v>1.3452216748768473</v>
      </c>
      <c r="F341" s="7">
        <v>20155</v>
      </c>
      <c r="G341" s="66">
        <v>44665</v>
      </c>
      <c r="H341" s="5">
        <v>1220</v>
      </c>
      <c r="I341" s="33">
        <f t="shared" si="54"/>
        <v>49.918032786885249</v>
      </c>
      <c r="J341" s="34">
        <f t="shared" si="55"/>
        <v>2861.1704433497534</v>
      </c>
      <c r="O341" s="70">
        <f t="shared" si="61"/>
        <v>0</v>
      </c>
      <c r="P341" s="70">
        <f t="shared" si="56"/>
        <v>0</v>
      </c>
      <c r="Q341" s="70">
        <f t="shared" si="57"/>
        <v>0</v>
      </c>
      <c r="R341" s="70">
        <f t="shared" si="58"/>
        <v>0</v>
      </c>
      <c r="S341">
        <f t="shared" si="59"/>
        <v>1</v>
      </c>
      <c r="T341">
        <f t="shared" si="60"/>
        <v>0</v>
      </c>
      <c r="U341">
        <f t="shared" si="62"/>
        <v>0</v>
      </c>
    </row>
    <row r="342" spans="1:21">
      <c r="A342" s="7">
        <v>333</v>
      </c>
      <c r="B342" t="s">
        <v>51</v>
      </c>
      <c r="C342" s="1">
        <v>89838</v>
      </c>
      <c r="D342" s="1">
        <v>160626</v>
      </c>
      <c r="E342" s="6">
        <f t="shared" si="53"/>
        <v>0.78795164629666736</v>
      </c>
      <c r="F342" s="7">
        <v>20147</v>
      </c>
      <c r="G342" s="66">
        <v>44665</v>
      </c>
      <c r="H342" s="5">
        <v>1220</v>
      </c>
      <c r="I342" s="33">
        <f t="shared" si="54"/>
        <v>73.637704918032782</v>
      </c>
      <c r="J342" s="34">
        <f t="shared" si="55"/>
        <v>2181.3010084819343</v>
      </c>
      <c r="O342" s="70">
        <f t="shared" si="61"/>
        <v>0</v>
      </c>
      <c r="P342" s="70">
        <f t="shared" si="56"/>
        <v>0</v>
      </c>
      <c r="Q342" s="70">
        <f t="shared" si="57"/>
        <v>0</v>
      </c>
      <c r="R342" s="70">
        <f t="shared" si="58"/>
        <v>0</v>
      </c>
      <c r="S342">
        <f t="shared" si="59"/>
        <v>1</v>
      </c>
      <c r="T342">
        <f t="shared" si="60"/>
        <v>1</v>
      </c>
      <c r="U342">
        <f t="shared" si="62"/>
        <v>0</v>
      </c>
    </row>
    <row r="343" spans="1:21">
      <c r="A343" s="7">
        <v>334</v>
      </c>
      <c r="B343" t="s">
        <v>51</v>
      </c>
      <c r="C343" s="1">
        <v>109368</v>
      </c>
      <c r="D343" s="1">
        <v>215600</v>
      </c>
      <c r="E343" s="6">
        <f t="shared" si="53"/>
        <v>0.97132616487455192</v>
      </c>
      <c r="F343" s="7">
        <v>20147</v>
      </c>
      <c r="G343" s="66">
        <v>44665</v>
      </c>
      <c r="H343" s="5">
        <v>1220</v>
      </c>
      <c r="I343" s="33">
        <f t="shared" si="54"/>
        <v>89.64590163934426</v>
      </c>
      <c r="J343" s="34">
        <f t="shared" si="55"/>
        <v>2405.0179211469535</v>
      </c>
      <c r="O343" s="70">
        <f t="shared" si="61"/>
        <v>1</v>
      </c>
      <c r="P343" s="70">
        <f t="shared" si="56"/>
        <v>0</v>
      </c>
      <c r="Q343" s="70">
        <f t="shared" si="57"/>
        <v>0</v>
      </c>
      <c r="R343" s="70">
        <f t="shared" si="58"/>
        <v>0</v>
      </c>
      <c r="S343">
        <f t="shared" si="59"/>
        <v>1</v>
      </c>
      <c r="T343">
        <f t="shared" si="60"/>
        <v>1</v>
      </c>
      <c r="U343">
        <f t="shared" si="62"/>
        <v>1</v>
      </c>
    </row>
    <row r="344" spans="1:21">
      <c r="A344" s="7">
        <v>335</v>
      </c>
      <c r="B344" t="s">
        <v>212</v>
      </c>
      <c r="C344" s="1">
        <v>65100</v>
      </c>
      <c r="D344" s="1">
        <v>106250</v>
      </c>
      <c r="E344" s="6">
        <f t="shared" si="53"/>
        <v>0.63210445468509979</v>
      </c>
      <c r="F344" s="7">
        <v>20147</v>
      </c>
      <c r="G344" s="66">
        <v>44665</v>
      </c>
      <c r="H344" s="5">
        <v>1220</v>
      </c>
      <c r="I344" s="33">
        <f t="shared" si="54"/>
        <v>53.360655737704917</v>
      </c>
      <c r="J344" s="34">
        <f t="shared" si="55"/>
        <v>1991.1674347158219</v>
      </c>
      <c r="O344" s="70">
        <f t="shared" si="61"/>
        <v>0</v>
      </c>
      <c r="P344" s="70">
        <f t="shared" si="56"/>
        <v>0</v>
      </c>
      <c r="Q344" s="70">
        <f t="shared" si="57"/>
        <v>0</v>
      </c>
      <c r="R344" s="70">
        <f t="shared" si="58"/>
        <v>1</v>
      </c>
      <c r="S344">
        <f t="shared" si="59"/>
        <v>1</v>
      </c>
      <c r="T344">
        <f t="shared" si="60"/>
        <v>0</v>
      </c>
      <c r="U344">
        <f t="shared" si="62"/>
        <v>0</v>
      </c>
    </row>
    <row r="345" spans="1:21">
      <c r="A345" s="7">
        <v>336</v>
      </c>
      <c r="B345" t="s">
        <v>213</v>
      </c>
      <c r="C345" s="1">
        <v>185398</v>
      </c>
      <c r="D345" s="1">
        <v>415000</v>
      </c>
      <c r="E345" s="6">
        <f t="shared" si="53"/>
        <v>1.2384275990032254</v>
      </c>
      <c r="F345" s="7">
        <v>20133</v>
      </c>
      <c r="G345" s="66">
        <v>44665</v>
      </c>
      <c r="H345" s="5">
        <v>1493</v>
      </c>
      <c r="I345" s="33">
        <f t="shared" si="54"/>
        <v>124.17816476892163</v>
      </c>
      <c r="J345" s="34">
        <f t="shared" si="55"/>
        <v>3341.9724053118157</v>
      </c>
      <c r="O345" s="70">
        <f t="shared" si="61"/>
        <v>1</v>
      </c>
      <c r="P345" s="70">
        <f t="shared" si="56"/>
        <v>1</v>
      </c>
      <c r="Q345" s="70">
        <f t="shared" si="57"/>
        <v>0</v>
      </c>
      <c r="R345" s="70">
        <f t="shared" si="58"/>
        <v>0</v>
      </c>
      <c r="S345">
        <f t="shared" si="59"/>
        <v>1</v>
      </c>
      <c r="T345">
        <f t="shared" si="60"/>
        <v>1</v>
      </c>
      <c r="U345">
        <f t="shared" si="62"/>
        <v>1</v>
      </c>
    </row>
    <row r="346" spans="1:21">
      <c r="A346" s="7">
        <v>337</v>
      </c>
      <c r="B346" t="s">
        <v>28</v>
      </c>
      <c r="C346" s="1">
        <v>146072</v>
      </c>
      <c r="D346" s="1">
        <v>220000</v>
      </c>
      <c r="E346" s="6">
        <f t="shared" si="53"/>
        <v>0.50610657757818067</v>
      </c>
      <c r="F346" s="7">
        <v>20153</v>
      </c>
      <c r="G346" s="66">
        <v>44665</v>
      </c>
      <c r="H346" s="5">
        <v>1220</v>
      </c>
      <c r="I346" s="33">
        <f t="shared" si="54"/>
        <v>119.73114754098361</v>
      </c>
      <c r="J346" s="34">
        <f t="shared" si="55"/>
        <v>1837.4500246453802</v>
      </c>
      <c r="O346" s="70">
        <f t="shared" si="61"/>
        <v>1</v>
      </c>
      <c r="P346" s="70">
        <f t="shared" si="56"/>
        <v>0</v>
      </c>
      <c r="Q346" s="70">
        <f t="shared" si="57"/>
        <v>0</v>
      </c>
      <c r="R346" s="70">
        <f t="shared" si="58"/>
        <v>0</v>
      </c>
      <c r="S346">
        <f t="shared" si="59"/>
        <v>1</v>
      </c>
      <c r="T346">
        <f t="shared" si="60"/>
        <v>1</v>
      </c>
      <c r="U346">
        <f t="shared" si="62"/>
        <v>1</v>
      </c>
    </row>
    <row r="347" spans="1:21">
      <c r="A347" s="7">
        <v>338</v>
      </c>
      <c r="B347" t="s">
        <v>202</v>
      </c>
      <c r="C347" s="1">
        <v>152304</v>
      </c>
      <c r="D347" s="1">
        <v>201000</v>
      </c>
      <c r="E347" s="6">
        <f t="shared" si="53"/>
        <v>0.31972896312637883</v>
      </c>
      <c r="F347" s="7">
        <v>20153</v>
      </c>
      <c r="G347" s="66">
        <v>44665</v>
      </c>
      <c r="H347" s="5">
        <v>1220</v>
      </c>
      <c r="I347" s="33">
        <f t="shared" si="54"/>
        <v>124.83934426229509</v>
      </c>
      <c r="J347" s="34">
        <f t="shared" si="55"/>
        <v>1610.0693350141821</v>
      </c>
      <c r="O347" s="70">
        <f t="shared" si="61"/>
        <v>1</v>
      </c>
      <c r="P347" s="70">
        <f t="shared" si="56"/>
        <v>1</v>
      </c>
      <c r="Q347" s="70">
        <f t="shared" si="57"/>
        <v>0</v>
      </c>
      <c r="R347" s="70">
        <f t="shared" si="58"/>
        <v>0</v>
      </c>
      <c r="S347">
        <f t="shared" si="59"/>
        <v>1</v>
      </c>
      <c r="T347">
        <f t="shared" si="60"/>
        <v>1</v>
      </c>
      <c r="U347">
        <f t="shared" si="62"/>
        <v>1</v>
      </c>
    </row>
    <row r="348" spans="1:21">
      <c r="A348" s="7">
        <v>339</v>
      </c>
      <c r="B348" t="s">
        <v>58</v>
      </c>
      <c r="C348" s="1">
        <v>125400</v>
      </c>
      <c r="D348" s="1">
        <v>196600</v>
      </c>
      <c r="E348" s="6">
        <f t="shared" si="53"/>
        <v>0.56778309409888361</v>
      </c>
      <c r="F348" s="7">
        <v>20143</v>
      </c>
      <c r="G348" s="66">
        <v>44665</v>
      </c>
      <c r="H348" s="5">
        <v>1815</v>
      </c>
      <c r="I348" s="33">
        <f t="shared" si="54"/>
        <v>69.090909090909093</v>
      </c>
      <c r="J348" s="34">
        <f t="shared" si="55"/>
        <v>2845.5263157894738</v>
      </c>
      <c r="O348" s="70">
        <f t="shared" si="61"/>
        <v>1</v>
      </c>
      <c r="P348" s="70">
        <f t="shared" si="56"/>
        <v>0</v>
      </c>
      <c r="Q348" s="70">
        <f t="shared" si="57"/>
        <v>0</v>
      </c>
      <c r="R348" s="70">
        <f t="shared" si="58"/>
        <v>0</v>
      </c>
      <c r="S348">
        <f t="shared" si="59"/>
        <v>1</v>
      </c>
      <c r="T348">
        <f t="shared" si="60"/>
        <v>1</v>
      </c>
      <c r="U348">
        <f t="shared" si="62"/>
        <v>0</v>
      </c>
    </row>
    <row r="349" spans="1:21">
      <c r="A349" s="7">
        <v>340</v>
      </c>
      <c r="B349" t="s">
        <v>62</v>
      </c>
      <c r="C349" s="1">
        <v>155382</v>
      </c>
      <c r="D349" s="1">
        <v>193900</v>
      </c>
      <c r="E349" s="6">
        <f t="shared" si="53"/>
        <v>0.24789229125638748</v>
      </c>
      <c r="F349" s="7">
        <v>20143</v>
      </c>
      <c r="G349" s="66">
        <v>44665</v>
      </c>
      <c r="H349" s="5">
        <v>1815</v>
      </c>
      <c r="I349" s="33">
        <f t="shared" si="54"/>
        <v>85.609917355371906</v>
      </c>
      <c r="J349" s="34">
        <f t="shared" si="55"/>
        <v>2264.9245086303431</v>
      </c>
      <c r="O349" s="70">
        <f t="shared" si="61"/>
        <v>1</v>
      </c>
      <c r="P349" s="70">
        <f t="shared" si="56"/>
        <v>1</v>
      </c>
      <c r="Q349" s="70">
        <f t="shared" si="57"/>
        <v>0</v>
      </c>
      <c r="R349" s="70">
        <f t="shared" si="58"/>
        <v>0</v>
      </c>
      <c r="S349">
        <f t="shared" si="59"/>
        <v>1</v>
      </c>
      <c r="T349">
        <f t="shared" si="60"/>
        <v>1</v>
      </c>
      <c r="U349">
        <f t="shared" si="62"/>
        <v>0</v>
      </c>
    </row>
    <row r="350" spans="1:21">
      <c r="A350" s="7">
        <v>341</v>
      </c>
      <c r="B350" t="s">
        <v>214</v>
      </c>
      <c r="C350" s="1">
        <v>86625</v>
      </c>
      <c r="D350" s="1">
        <v>118220</v>
      </c>
      <c r="E350" s="6">
        <f t="shared" si="53"/>
        <v>0.36473304473304474</v>
      </c>
      <c r="F350" s="7">
        <v>20157</v>
      </c>
      <c r="G350" s="66">
        <v>44665</v>
      </c>
      <c r="H350" s="5">
        <v>1074</v>
      </c>
      <c r="I350" s="33">
        <f t="shared" si="54"/>
        <v>80.656424581005581</v>
      </c>
      <c r="J350" s="34">
        <f t="shared" si="55"/>
        <v>1465.72329004329</v>
      </c>
      <c r="O350" s="70">
        <f t="shared" si="61"/>
        <v>0</v>
      </c>
      <c r="P350" s="70">
        <f t="shared" si="56"/>
        <v>0</v>
      </c>
      <c r="Q350" s="70">
        <f t="shared" si="57"/>
        <v>0</v>
      </c>
      <c r="R350" s="70">
        <f t="shared" si="58"/>
        <v>1</v>
      </c>
      <c r="S350">
        <f t="shared" si="59"/>
        <v>1</v>
      </c>
      <c r="T350">
        <f t="shared" si="60"/>
        <v>0</v>
      </c>
      <c r="U350">
        <f t="shared" si="62"/>
        <v>0</v>
      </c>
    </row>
    <row r="351" spans="1:21">
      <c r="A351" s="7">
        <v>342</v>
      </c>
      <c r="B351" t="s">
        <v>191</v>
      </c>
      <c r="C351" s="1">
        <v>127125</v>
      </c>
      <c r="D351" s="1">
        <v>138010</v>
      </c>
      <c r="E351" s="6">
        <f t="shared" si="53"/>
        <v>8.5624385447394299E-2</v>
      </c>
      <c r="F351" s="7">
        <v>20157</v>
      </c>
      <c r="G351" s="66">
        <v>44665</v>
      </c>
      <c r="H351" s="5">
        <v>1074</v>
      </c>
      <c r="I351" s="33">
        <f t="shared" si="54"/>
        <v>118.3659217877095</v>
      </c>
      <c r="J351" s="34">
        <f t="shared" si="55"/>
        <v>1165.9605899705016</v>
      </c>
      <c r="O351" s="70">
        <f t="shared" si="61"/>
        <v>1</v>
      </c>
      <c r="P351" s="70">
        <f t="shared" si="56"/>
        <v>0</v>
      </c>
      <c r="Q351" s="70">
        <f t="shared" si="57"/>
        <v>0</v>
      </c>
      <c r="R351" s="70">
        <f t="shared" si="58"/>
        <v>0</v>
      </c>
      <c r="S351">
        <f t="shared" si="59"/>
        <v>1</v>
      </c>
      <c r="T351">
        <f t="shared" si="60"/>
        <v>0</v>
      </c>
      <c r="U351">
        <f t="shared" si="62"/>
        <v>0</v>
      </c>
    </row>
    <row r="352" spans="1:21">
      <c r="A352" s="7">
        <v>343</v>
      </c>
      <c r="B352" t="s">
        <v>186</v>
      </c>
      <c r="C352" s="5">
        <v>73200</v>
      </c>
      <c r="D352" s="5">
        <v>140000</v>
      </c>
      <c r="E352" s="6">
        <f t="shared" si="53"/>
        <v>0.91256830601092898</v>
      </c>
      <c r="F352" s="7">
        <v>20155</v>
      </c>
      <c r="G352" s="66">
        <v>44700</v>
      </c>
      <c r="H352" s="7">
        <v>1220</v>
      </c>
      <c r="I352" s="7">
        <f t="shared" si="54"/>
        <v>60</v>
      </c>
      <c r="J352" s="34">
        <f t="shared" si="55"/>
        <v>2333.3333333333335</v>
      </c>
      <c r="O352" s="70">
        <f t="shared" si="61"/>
        <v>0</v>
      </c>
      <c r="P352" s="70">
        <f t="shared" si="56"/>
        <v>0</v>
      </c>
      <c r="Q352" s="70">
        <f t="shared" si="57"/>
        <v>0</v>
      </c>
      <c r="R352" s="70">
        <f t="shared" si="58"/>
        <v>0</v>
      </c>
      <c r="S352">
        <f t="shared" si="59"/>
        <v>1</v>
      </c>
      <c r="T352">
        <f t="shared" si="60"/>
        <v>0</v>
      </c>
      <c r="U352">
        <f t="shared" si="62"/>
        <v>0</v>
      </c>
    </row>
    <row r="353" spans="1:21">
      <c r="A353" s="7">
        <v>344</v>
      </c>
      <c r="B353" t="s">
        <v>152</v>
      </c>
      <c r="C353" s="5">
        <v>147186</v>
      </c>
      <c r="D353" s="5">
        <v>355220</v>
      </c>
      <c r="E353" s="6">
        <f t="shared" si="53"/>
        <v>1.4134088839971193</v>
      </c>
      <c r="F353" s="7">
        <v>20136</v>
      </c>
      <c r="G353" s="66">
        <v>44700</v>
      </c>
      <c r="H353" s="7">
        <v>1231</v>
      </c>
      <c r="I353" s="33">
        <v>74</v>
      </c>
      <c r="J353" s="34">
        <f t="shared" ref="J353:J384" si="63">D353/I353</f>
        <v>4800.27027027027</v>
      </c>
      <c r="O353" s="70">
        <f t="shared" si="61"/>
        <v>1</v>
      </c>
      <c r="P353" s="70">
        <f t="shared" si="56"/>
        <v>0</v>
      </c>
      <c r="Q353" s="70">
        <f t="shared" si="57"/>
        <v>0</v>
      </c>
      <c r="R353" s="70">
        <f t="shared" si="58"/>
        <v>0</v>
      </c>
      <c r="S353">
        <f t="shared" si="59"/>
        <v>1</v>
      </c>
      <c r="T353">
        <f t="shared" si="60"/>
        <v>1</v>
      </c>
      <c r="U353">
        <f t="shared" si="62"/>
        <v>1</v>
      </c>
    </row>
    <row r="354" spans="1:21">
      <c r="A354" s="7">
        <v>345</v>
      </c>
      <c r="B354" t="s">
        <v>59</v>
      </c>
      <c r="C354" s="5">
        <v>115028</v>
      </c>
      <c r="D354" s="5">
        <v>220000</v>
      </c>
      <c r="E354" s="6">
        <f t="shared" si="53"/>
        <v>0.91257780714260872</v>
      </c>
      <c r="F354" s="7">
        <v>20133</v>
      </c>
      <c r="G354" s="66">
        <v>44700</v>
      </c>
      <c r="H354" s="7"/>
      <c r="I354" s="33">
        <v>77</v>
      </c>
      <c r="J354" s="34">
        <f t="shared" si="63"/>
        <v>2857.1428571428573</v>
      </c>
      <c r="O354" s="70">
        <f t="shared" si="61"/>
        <v>1</v>
      </c>
      <c r="P354" s="70">
        <f t="shared" si="56"/>
        <v>0</v>
      </c>
      <c r="Q354" s="70">
        <f t="shared" si="57"/>
        <v>0</v>
      </c>
      <c r="R354" s="70">
        <f t="shared" si="58"/>
        <v>0</v>
      </c>
      <c r="S354">
        <f t="shared" si="59"/>
        <v>1</v>
      </c>
      <c r="T354">
        <f t="shared" si="60"/>
        <v>1</v>
      </c>
      <c r="U354">
        <f t="shared" si="62"/>
        <v>1</v>
      </c>
    </row>
    <row r="355" spans="1:21">
      <c r="A355" s="7">
        <v>346</v>
      </c>
      <c r="B355" t="s">
        <v>160</v>
      </c>
      <c r="C355" s="5">
        <v>214028</v>
      </c>
      <c r="D355" s="5">
        <v>447000</v>
      </c>
      <c r="E355" s="6">
        <f t="shared" si="53"/>
        <v>1.088511783504962</v>
      </c>
      <c r="F355" s="7">
        <v>20143</v>
      </c>
      <c r="G355" s="66">
        <v>44700</v>
      </c>
      <c r="H355" s="7"/>
      <c r="I355" s="33">
        <v>93</v>
      </c>
      <c r="J355" s="34">
        <f t="shared" si="63"/>
        <v>4806.4516129032254</v>
      </c>
      <c r="O355" s="70">
        <f t="shared" si="61"/>
        <v>1</v>
      </c>
      <c r="P355" s="70">
        <f t="shared" si="56"/>
        <v>1</v>
      </c>
      <c r="Q355" s="70">
        <f t="shared" si="57"/>
        <v>0</v>
      </c>
      <c r="R355" s="70">
        <f t="shared" si="58"/>
        <v>0</v>
      </c>
      <c r="S355">
        <f t="shared" si="59"/>
        <v>1</v>
      </c>
      <c r="T355">
        <f t="shared" si="60"/>
        <v>1</v>
      </c>
      <c r="U355">
        <f t="shared" si="62"/>
        <v>1</v>
      </c>
    </row>
    <row r="356" spans="1:21">
      <c r="A356" s="7">
        <v>347</v>
      </c>
      <c r="B356" t="s">
        <v>351</v>
      </c>
      <c r="C356" s="5">
        <v>83657</v>
      </c>
      <c r="D356" s="5">
        <v>213100</v>
      </c>
      <c r="E356" s="6">
        <f t="shared" si="53"/>
        <v>1.547306262476541</v>
      </c>
      <c r="F356" s="7">
        <v>20133</v>
      </c>
      <c r="G356" s="66">
        <v>44700</v>
      </c>
      <c r="H356" s="7"/>
      <c r="I356" s="33">
        <v>56</v>
      </c>
      <c r="J356" s="34">
        <f t="shared" si="63"/>
        <v>3805.3571428571427</v>
      </c>
      <c r="O356" s="70">
        <f t="shared" si="61"/>
        <v>0</v>
      </c>
      <c r="P356" s="70">
        <f t="shared" si="56"/>
        <v>0</v>
      </c>
      <c r="Q356" s="70">
        <f t="shared" si="57"/>
        <v>0</v>
      </c>
      <c r="R356" s="70">
        <f t="shared" si="58"/>
        <v>0</v>
      </c>
      <c r="S356">
        <f t="shared" si="59"/>
        <v>1</v>
      </c>
      <c r="T356">
        <f t="shared" si="60"/>
        <v>1</v>
      </c>
      <c r="U356">
        <f t="shared" si="62"/>
        <v>1</v>
      </c>
    </row>
    <row r="357" spans="1:21">
      <c r="A357" s="7">
        <v>348</v>
      </c>
      <c r="B357" t="s">
        <v>155</v>
      </c>
      <c r="C357" s="5">
        <v>66640</v>
      </c>
      <c r="D357" s="5">
        <v>182740</v>
      </c>
      <c r="E357" s="6">
        <f t="shared" si="53"/>
        <v>1.7421968787515005</v>
      </c>
      <c r="F357" s="7">
        <v>20148</v>
      </c>
      <c r="G357" s="66">
        <v>44700</v>
      </c>
      <c r="H357" s="7"/>
      <c r="I357" s="33">
        <v>70</v>
      </c>
      <c r="J357" s="34">
        <f t="shared" si="63"/>
        <v>2610.5714285714284</v>
      </c>
      <c r="O357" s="70">
        <f t="shared" si="61"/>
        <v>0</v>
      </c>
      <c r="P357" s="70">
        <f t="shared" si="56"/>
        <v>0</v>
      </c>
      <c r="Q357" s="70">
        <f t="shared" si="57"/>
        <v>0</v>
      </c>
      <c r="R357" s="70">
        <f t="shared" si="58"/>
        <v>0</v>
      </c>
      <c r="S357">
        <f t="shared" si="59"/>
        <v>1</v>
      </c>
      <c r="T357">
        <f t="shared" si="60"/>
        <v>1</v>
      </c>
      <c r="U357">
        <f t="shared" si="62"/>
        <v>0</v>
      </c>
    </row>
    <row r="358" spans="1:21">
      <c r="A358" s="7">
        <v>349</v>
      </c>
      <c r="B358" t="s">
        <v>45</v>
      </c>
      <c r="C358" s="5">
        <v>73200</v>
      </c>
      <c r="D358" s="5">
        <v>180868</v>
      </c>
      <c r="E358" s="6">
        <f t="shared" si="53"/>
        <v>1.4708743169398908</v>
      </c>
      <c r="F358" s="7">
        <v>20133</v>
      </c>
      <c r="G358" s="66">
        <v>44700</v>
      </c>
      <c r="H358" s="7"/>
      <c r="I358" s="33">
        <v>49</v>
      </c>
      <c r="J358" s="34">
        <f t="shared" si="63"/>
        <v>3691.1836734693879</v>
      </c>
      <c r="O358" s="70">
        <f t="shared" si="61"/>
        <v>0</v>
      </c>
      <c r="P358" s="70">
        <f t="shared" si="56"/>
        <v>0</v>
      </c>
      <c r="Q358" s="70">
        <f t="shared" si="57"/>
        <v>0</v>
      </c>
      <c r="R358" s="70">
        <f t="shared" si="58"/>
        <v>0</v>
      </c>
      <c r="S358">
        <f t="shared" si="59"/>
        <v>1</v>
      </c>
      <c r="T358">
        <f t="shared" si="60"/>
        <v>1</v>
      </c>
      <c r="U358">
        <f t="shared" si="62"/>
        <v>0</v>
      </c>
    </row>
    <row r="359" spans="1:21">
      <c r="A359" s="7">
        <v>350</v>
      </c>
      <c r="B359" t="s">
        <v>45</v>
      </c>
      <c r="C359" s="5">
        <v>82163</v>
      </c>
      <c r="D359" s="5">
        <v>191190</v>
      </c>
      <c r="E359" s="6">
        <f t="shared" si="53"/>
        <v>1.3269598237649551</v>
      </c>
      <c r="F359" s="7">
        <v>20133</v>
      </c>
      <c r="G359" s="66">
        <v>44700</v>
      </c>
      <c r="H359" s="7"/>
      <c r="I359" s="33">
        <v>55</v>
      </c>
      <c r="J359" s="34">
        <f t="shared" si="63"/>
        <v>3476.181818181818</v>
      </c>
      <c r="O359" s="70">
        <f t="shared" si="61"/>
        <v>0</v>
      </c>
      <c r="P359" s="70">
        <f t="shared" si="56"/>
        <v>0</v>
      </c>
      <c r="Q359" s="70">
        <f t="shared" si="57"/>
        <v>0</v>
      </c>
      <c r="R359" s="70">
        <f t="shared" si="58"/>
        <v>0</v>
      </c>
      <c r="S359">
        <f t="shared" si="59"/>
        <v>1</v>
      </c>
      <c r="T359">
        <f t="shared" si="60"/>
        <v>1</v>
      </c>
      <c r="U359">
        <f t="shared" si="62"/>
        <v>0</v>
      </c>
    </row>
    <row r="360" spans="1:21">
      <c r="A360" s="7">
        <v>351</v>
      </c>
      <c r="B360" t="s">
        <v>45</v>
      </c>
      <c r="C360" s="5">
        <v>86645</v>
      </c>
      <c r="D360" s="5">
        <v>181720</v>
      </c>
      <c r="E360" s="6">
        <f t="shared" si="53"/>
        <v>1.0972935541577702</v>
      </c>
      <c r="F360" s="7">
        <v>20133</v>
      </c>
      <c r="G360" s="66">
        <v>44700</v>
      </c>
      <c r="H360" s="7"/>
      <c r="I360" s="33">
        <v>55</v>
      </c>
      <c r="J360" s="34">
        <f t="shared" si="63"/>
        <v>3304</v>
      </c>
      <c r="O360" s="70">
        <f t="shared" si="61"/>
        <v>0</v>
      </c>
      <c r="P360" s="70">
        <f t="shared" si="56"/>
        <v>0</v>
      </c>
      <c r="Q360" s="70">
        <f t="shared" si="57"/>
        <v>0</v>
      </c>
      <c r="R360" s="70">
        <f t="shared" si="58"/>
        <v>0</v>
      </c>
      <c r="S360">
        <f t="shared" si="59"/>
        <v>1</v>
      </c>
      <c r="T360">
        <f t="shared" si="60"/>
        <v>1</v>
      </c>
      <c r="U360">
        <f t="shared" si="62"/>
        <v>0</v>
      </c>
    </row>
    <row r="361" spans="1:21">
      <c r="A361" s="7">
        <v>352</v>
      </c>
      <c r="B361" t="s">
        <v>35</v>
      </c>
      <c r="C361" s="5">
        <v>82163</v>
      </c>
      <c r="D361" s="5">
        <v>164260</v>
      </c>
      <c r="E361" s="6">
        <f t="shared" si="53"/>
        <v>0.99919671871767102</v>
      </c>
      <c r="F361" s="7">
        <v>20133</v>
      </c>
      <c r="G361" s="66">
        <v>44700</v>
      </c>
      <c r="H361" s="7"/>
      <c r="I361" s="33">
        <v>55</v>
      </c>
      <c r="J361" s="34">
        <f t="shared" si="63"/>
        <v>2986.5454545454545</v>
      </c>
      <c r="O361" s="70">
        <f t="shared" si="61"/>
        <v>0</v>
      </c>
      <c r="P361" s="70">
        <f t="shared" si="56"/>
        <v>0</v>
      </c>
      <c r="Q361" s="70">
        <f t="shared" si="57"/>
        <v>0</v>
      </c>
      <c r="R361" s="70">
        <f t="shared" si="58"/>
        <v>0</v>
      </c>
      <c r="S361">
        <f t="shared" si="59"/>
        <v>1</v>
      </c>
      <c r="T361">
        <f t="shared" si="60"/>
        <v>1</v>
      </c>
      <c r="U361">
        <f t="shared" si="62"/>
        <v>0</v>
      </c>
    </row>
    <row r="362" spans="1:21">
      <c r="A362" s="7">
        <v>353</v>
      </c>
      <c r="B362" t="s">
        <v>162</v>
      </c>
      <c r="C362" s="5">
        <v>93960</v>
      </c>
      <c r="D362" s="5">
        <v>215350</v>
      </c>
      <c r="E362" s="6">
        <f t="shared" si="53"/>
        <v>1.2919327373350362</v>
      </c>
      <c r="F362" s="7">
        <v>20147</v>
      </c>
      <c r="G362" s="66">
        <v>44700</v>
      </c>
      <c r="H362" s="7"/>
      <c r="I362" s="33">
        <v>81</v>
      </c>
      <c r="J362" s="34">
        <f t="shared" si="63"/>
        <v>2658.641975308642</v>
      </c>
      <c r="O362" s="70">
        <f t="shared" si="61"/>
        <v>0</v>
      </c>
      <c r="P362" s="70">
        <f t="shared" si="56"/>
        <v>0</v>
      </c>
      <c r="Q362" s="70">
        <f t="shared" si="57"/>
        <v>0</v>
      </c>
      <c r="R362" s="70">
        <f t="shared" si="58"/>
        <v>0</v>
      </c>
      <c r="S362">
        <f t="shared" si="59"/>
        <v>1</v>
      </c>
      <c r="T362">
        <f t="shared" si="60"/>
        <v>1</v>
      </c>
      <c r="U362">
        <f t="shared" si="62"/>
        <v>1</v>
      </c>
    </row>
    <row r="363" spans="1:21">
      <c r="A363" s="7">
        <v>354</v>
      </c>
      <c r="B363" t="s">
        <v>13</v>
      </c>
      <c r="C363" s="5">
        <v>62640</v>
      </c>
      <c r="D363" s="5">
        <v>132500</v>
      </c>
      <c r="E363" s="6">
        <f t="shared" si="53"/>
        <v>1.1152618135376755</v>
      </c>
      <c r="F363" s="7">
        <v>20147</v>
      </c>
      <c r="G363" s="66">
        <v>44700</v>
      </c>
      <c r="H363" s="7"/>
      <c r="I363" s="33">
        <v>54</v>
      </c>
      <c r="J363" s="34">
        <f t="shared" si="63"/>
        <v>2453.7037037037039</v>
      </c>
      <c r="O363" s="70">
        <f t="shared" si="61"/>
        <v>0</v>
      </c>
      <c r="P363" s="70">
        <f t="shared" si="56"/>
        <v>0</v>
      </c>
      <c r="Q363" s="70">
        <f t="shared" si="57"/>
        <v>0</v>
      </c>
      <c r="R363" s="70">
        <f t="shared" si="58"/>
        <v>0</v>
      </c>
      <c r="S363">
        <f t="shared" si="59"/>
        <v>1</v>
      </c>
      <c r="T363">
        <f t="shared" si="60"/>
        <v>0</v>
      </c>
      <c r="U363">
        <f t="shared" si="62"/>
        <v>0</v>
      </c>
    </row>
    <row r="364" spans="1:21">
      <c r="A364" s="7">
        <v>355</v>
      </c>
      <c r="B364" t="s">
        <v>13</v>
      </c>
      <c r="C364" s="5">
        <v>93960</v>
      </c>
      <c r="D364" s="5">
        <v>153500</v>
      </c>
      <c r="E364" s="6">
        <f t="shared" si="53"/>
        <v>0.63367390378884636</v>
      </c>
      <c r="F364" s="7">
        <v>20147</v>
      </c>
      <c r="G364" s="66">
        <v>44700</v>
      </c>
      <c r="H364" s="7"/>
      <c r="I364" s="33">
        <v>81</v>
      </c>
      <c r="J364" s="34">
        <f t="shared" si="63"/>
        <v>1895.0617283950617</v>
      </c>
      <c r="O364" s="70">
        <f t="shared" si="61"/>
        <v>0</v>
      </c>
      <c r="P364" s="70">
        <f t="shared" si="56"/>
        <v>0</v>
      </c>
      <c r="Q364" s="70">
        <f t="shared" si="57"/>
        <v>0</v>
      </c>
      <c r="R364" s="70">
        <f t="shared" si="58"/>
        <v>0</v>
      </c>
      <c r="S364">
        <f t="shared" si="59"/>
        <v>1</v>
      </c>
      <c r="T364">
        <f t="shared" si="60"/>
        <v>1</v>
      </c>
      <c r="U364">
        <f t="shared" si="62"/>
        <v>0</v>
      </c>
    </row>
    <row r="365" spans="1:21">
      <c r="A365" s="7">
        <v>356</v>
      </c>
      <c r="B365" t="s">
        <v>208</v>
      </c>
      <c r="C365" s="5">
        <v>84333</v>
      </c>
      <c r="D365" s="5">
        <v>143800</v>
      </c>
      <c r="E365" s="6">
        <f t="shared" si="53"/>
        <v>0.70514507962482065</v>
      </c>
      <c r="F365" s="7">
        <v>20156</v>
      </c>
      <c r="G365" s="66">
        <v>44700</v>
      </c>
      <c r="H365" s="7"/>
      <c r="I365" s="33">
        <v>79</v>
      </c>
      <c r="J365" s="34">
        <f t="shared" si="63"/>
        <v>1820.253164556962</v>
      </c>
      <c r="O365" s="70">
        <f t="shared" si="61"/>
        <v>0</v>
      </c>
      <c r="P365" s="70">
        <f t="shared" si="56"/>
        <v>0</v>
      </c>
      <c r="Q365" s="70">
        <f t="shared" si="57"/>
        <v>0</v>
      </c>
      <c r="R365" s="70">
        <f t="shared" si="58"/>
        <v>0</v>
      </c>
      <c r="S365">
        <f t="shared" si="59"/>
        <v>1</v>
      </c>
      <c r="T365">
        <f t="shared" si="60"/>
        <v>0</v>
      </c>
      <c r="U365">
        <f t="shared" si="62"/>
        <v>0</v>
      </c>
    </row>
    <row r="366" spans="1:21">
      <c r="A366" s="7">
        <v>357</v>
      </c>
      <c r="B366" t="s">
        <v>163</v>
      </c>
      <c r="C366" s="5">
        <v>96200</v>
      </c>
      <c r="D366" s="5">
        <v>166138</v>
      </c>
      <c r="E366" s="6">
        <f t="shared" si="53"/>
        <v>0.72700623700623701</v>
      </c>
      <c r="F366" s="7">
        <v>20139</v>
      </c>
      <c r="G366" s="66">
        <v>44700</v>
      </c>
      <c r="H366" s="7"/>
      <c r="I366" s="33">
        <v>74</v>
      </c>
      <c r="J366" s="34">
        <f t="shared" si="63"/>
        <v>2245.1081081081079</v>
      </c>
      <c r="O366" s="70"/>
      <c r="P366" s="70">
        <f t="shared" si="56"/>
        <v>0</v>
      </c>
      <c r="Q366" s="70">
        <f t="shared" si="57"/>
        <v>0</v>
      </c>
      <c r="R366" s="70">
        <f t="shared" si="58"/>
        <v>0</v>
      </c>
      <c r="S366">
        <f t="shared" si="59"/>
        <v>1</v>
      </c>
      <c r="T366">
        <f t="shared" si="60"/>
        <v>1</v>
      </c>
      <c r="U366">
        <f t="shared" si="62"/>
        <v>0</v>
      </c>
    </row>
    <row r="367" spans="1:21">
      <c r="A367" s="7">
        <v>358</v>
      </c>
      <c r="B367" t="s">
        <v>163</v>
      </c>
      <c r="C367" s="5">
        <v>62400</v>
      </c>
      <c r="D367" s="5">
        <v>140000</v>
      </c>
      <c r="E367" s="6">
        <f t="shared" si="53"/>
        <v>1.2435897435897436</v>
      </c>
      <c r="F367" s="7">
        <v>20139</v>
      </c>
      <c r="G367" s="66">
        <v>44700</v>
      </c>
      <c r="H367" s="7"/>
      <c r="I367" s="33">
        <v>48</v>
      </c>
      <c r="J367" s="34">
        <f t="shared" si="63"/>
        <v>2916.6666666666665</v>
      </c>
      <c r="O367" s="70"/>
      <c r="P367" s="70">
        <f t="shared" si="56"/>
        <v>0</v>
      </c>
      <c r="Q367" s="70">
        <f t="shared" si="57"/>
        <v>0</v>
      </c>
      <c r="R367" s="70">
        <f t="shared" si="58"/>
        <v>0</v>
      </c>
      <c r="S367">
        <f t="shared" si="59"/>
        <v>1</v>
      </c>
      <c r="T367">
        <f t="shared" si="60"/>
        <v>0</v>
      </c>
      <c r="U367">
        <f t="shared" si="62"/>
        <v>0</v>
      </c>
    </row>
    <row r="368" spans="1:21">
      <c r="A368" s="7">
        <v>359</v>
      </c>
      <c r="B368" t="s">
        <v>352</v>
      </c>
      <c r="C368" s="5">
        <v>89700</v>
      </c>
      <c r="D368" s="5">
        <v>182889</v>
      </c>
      <c r="E368" s="6">
        <f t="shared" si="53"/>
        <v>1.0388963210702342</v>
      </c>
      <c r="F368" s="7">
        <v>20141</v>
      </c>
      <c r="G368" s="66">
        <v>44700</v>
      </c>
      <c r="H368" s="7"/>
      <c r="I368" s="33">
        <v>69</v>
      </c>
      <c r="J368" s="34">
        <f t="shared" si="63"/>
        <v>2650.5652173913045</v>
      </c>
      <c r="O368" s="70"/>
      <c r="P368" s="70">
        <f t="shared" si="56"/>
        <v>0</v>
      </c>
      <c r="Q368" s="70">
        <f t="shared" si="57"/>
        <v>0</v>
      </c>
      <c r="R368" s="70">
        <f t="shared" si="58"/>
        <v>0</v>
      </c>
      <c r="S368">
        <f t="shared" si="59"/>
        <v>1</v>
      </c>
      <c r="T368">
        <f t="shared" si="60"/>
        <v>1</v>
      </c>
      <c r="U368">
        <f t="shared" si="62"/>
        <v>0</v>
      </c>
    </row>
    <row r="369" spans="1:21">
      <c r="A369" s="7">
        <v>360</v>
      </c>
      <c r="B369" t="s">
        <v>352</v>
      </c>
      <c r="C369" s="5">
        <v>91000</v>
      </c>
      <c r="D369" s="5">
        <v>171889</v>
      </c>
      <c r="E369" s="6">
        <f t="shared" si="53"/>
        <v>0.88889010989010986</v>
      </c>
      <c r="F369" s="7">
        <v>20141</v>
      </c>
      <c r="G369" s="66">
        <v>44700</v>
      </c>
      <c r="H369" s="7"/>
      <c r="I369" s="33">
        <v>70</v>
      </c>
      <c r="J369" s="34">
        <f t="shared" si="63"/>
        <v>2455.5571428571429</v>
      </c>
      <c r="O369" s="70"/>
      <c r="P369" s="70">
        <f t="shared" si="56"/>
        <v>0</v>
      </c>
      <c r="Q369" s="70">
        <f t="shared" si="57"/>
        <v>0</v>
      </c>
      <c r="R369" s="70">
        <f t="shared" si="58"/>
        <v>0</v>
      </c>
      <c r="S369">
        <f t="shared" si="59"/>
        <v>1</v>
      </c>
      <c r="T369">
        <f t="shared" si="60"/>
        <v>1</v>
      </c>
      <c r="U369">
        <f t="shared" si="62"/>
        <v>0</v>
      </c>
    </row>
    <row r="370" spans="1:21">
      <c r="A370" s="7">
        <v>361</v>
      </c>
      <c r="B370" t="s">
        <v>17</v>
      </c>
      <c r="C370" s="5">
        <v>87040</v>
      </c>
      <c r="D370" s="5">
        <v>161000</v>
      </c>
      <c r="E370" s="6">
        <f t="shared" si="53"/>
        <v>0.84972426470588236</v>
      </c>
      <c r="F370" s="7">
        <v>20132</v>
      </c>
      <c r="G370" s="66">
        <v>44700</v>
      </c>
      <c r="H370" s="7"/>
      <c r="I370" s="33">
        <v>68</v>
      </c>
      <c r="J370" s="34">
        <f t="shared" si="63"/>
        <v>2367.6470588235293</v>
      </c>
      <c r="O370" s="70"/>
      <c r="P370" s="70">
        <f t="shared" si="56"/>
        <v>0</v>
      </c>
      <c r="Q370" s="70">
        <f t="shared" si="57"/>
        <v>0</v>
      </c>
      <c r="R370" s="70">
        <f t="shared" si="58"/>
        <v>0</v>
      </c>
      <c r="S370">
        <f t="shared" si="59"/>
        <v>1</v>
      </c>
      <c r="T370">
        <f t="shared" si="60"/>
        <v>1</v>
      </c>
      <c r="U370">
        <f t="shared" si="62"/>
        <v>0</v>
      </c>
    </row>
    <row r="371" spans="1:21">
      <c r="A371" s="7">
        <v>362</v>
      </c>
      <c r="B371" t="s">
        <v>17</v>
      </c>
      <c r="C371" s="5">
        <v>81920</v>
      </c>
      <c r="D371" s="5">
        <v>136780</v>
      </c>
      <c r="E371" s="6">
        <f t="shared" si="53"/>
        <v>0.669677734375</v>
      </c>
      <c r="F371" s="7">
        <v>20132</v>
      </c>
      <c r="G371" s="66">
        <v>44700</v>
      </c>
      <c r="H371" s="7"/>
      <c r="I371" s="33">
        <v>64</v>
      </c>
      <c r="J371" s="34">
        <f t="shared" si="63"/>
        <v>2137.1875</v>
      </c>
      <c r="O371" s="70"/>
      <c r="P371" s="70">
        <f t="shared" si="56"/>
        <v>0</v>
      </c>
      <c r="Q371" s="70">
        <f t="shared" si="57"/>
        <v>0</v>
      </c>
      <c r="R371" s="70">
        <f t="shared" si="58"/>
        <v>0</v>
      </c>
      <c r="S371">
        <f t="shared" si="59"/>
        <v>1</v>
      </c>
      <c r="T371">
        <f t="shared" si="60"/>
        <v>0</v>
      </c>
      <c r="U371">
        <f t="shared" si="62"/>
        <v>0</v>
      </c>
    </row>
    <row r="372" spans="1:21">
      <c r="A372" s="7">
        <v>363</v>
      </c>
      <c r="B372" t="s">
        <v>17</v>
      </c>
      <c r="C372" s="5">
        <v>83200</v>
      </c>
      <c r="D372" s="5">
        <v>106500</v>
      </c>
      <c r="E372" s="6">
        <f t="shared" si="53"/>
        <v>0.28004807692307693</v>
      </c>
      <c r="F372" s="7">
        <v>20132</v>
      </c>
      <c r="G372" s="66">
        <v>44700</v>
      </c>
      <c r="H372" s="7"/>
      <c r="I372" s="33">
        <v>65</v>
      </c>
      <c r="J372" s="34">
        <f t="shared" si="63"/>
        <v>1638.4615384615386</v>
      </c>
      <c r="O372" s="70"/>
      <c r="P372" s="70">
        <f t="shared" si="56"/>
        <v>0</v>
      </c>
      <c r="Q372" s="70">
        <f t="shared" si="57"/>
        <v>0</v>
      </c>
      <c r="R372" s="70">
        <f t="shared" si="58"/>
        <v>1</v>
      </c>
      <c r="S372">
        <f t="shared" si="59"/>
        <v>1</v>
      </c>
      <c r="T372">
        <f t="shared" si="60"/>
        <v>0</v>
      </c>
      <c r="U372">
        <f t="shared" si="62"/>
        <v>0</v>
      </c>
    </row>
    <row r="373" spans="1:21">
      <c r="A373" s="7">
        <v>364</v>
      </c>
      <c r="B373" t="s">
        <v>19</v>
      </c>
      <c r="C373" s="5">
        <v>113625</v>
      </c>
      <c r="D373" s="5">
        <v>210000</v>
      </c>
      <c r="E373" s="6">
        <f t="shared" si="53"/>
        <v>0.84818481848184824</v>
      </c>
      <c r="F373" s="7">
        <v>20161</v>
      </c>
      <c r="G373" s="66">
        <v>44700</v>
      </c>
      <c r="H373" s="7"/>
      <c r="I373" s="33">
        <v>101</v>
      </c>
      <c r="J373" s="34">
        <f t="shared" si="63"/>
        <v>2079.2079207920792</v>
      </c>
      <c r="O373" s="70"/>
      <c r="P373" s="70">
        <f t="shared" si="56"/>
        <v>0</v>
      </c>
      <c r="Q373" s="70">
        <f t="shared" si="57"/>
        <v>0</v>
      </c>
      <c r="R373" s="70">
        <f t="shared" si="58"/>
        <v>0</v>
      </c>
      <c r="S373">
        <f t="shared" si="59"/>
        <v>1</v>
      </c>
      <c r="T373">
        <f t="shared" si="60"/>
        <v>1</v>
      </c>
      <c r="U373">
        <f t="shared" si="62"/>
        <v>1</v>
      </c>
    </row>
    <row r="374" spans="1:21">
      <c r="A374" s="7">
        <v>365</v>
      </c>
      <c r="B374" t="s">
        <v>38</v>
      </c>
      <c r="C374" s="5">
        <v>69600</v>
      </c>
      <c r="D374" s="5">
        <v>95000</v>
      </c>
      <c r="E374" s="6">
        <f t="shared" si="53"/>
        <v>0.36494252873563221</v>
      </c>
      <c r="F374" s="7">
        <v>20152</v>
      </c>
      <c r="G374" s="66">
        <v>44700</v>
      </c>
      <c r="H374" s="7"/>
      <c r="I374" s="33">
        <v>64</v>
      </c>
      <c r="J374" s="34">
        <f t="shared" si="63"/>
        <v>1484.375</v>
      </c>
      <c r="O374" s="70"/>
      <c r="P374" s="70">
        <f t="shared" si="56"/>
        <v>0</v>
      </c>
      <c r="Q374" s="70">
        <f t="shared" si="57"/>
        <v>0</v>
      </c>
      <c r="R374" s="70">
        <f t="shared" si="58"/>
        <v>1</v>
      </c>
      <c r="S374">
        <f t="shared" si="59"/>
        <v>0</v>
      </c>
      <c r="T374">
        <f t="shared" si="60"/>
        <v>0</v>
      </c>
      <c r="U374">
        <f t="shared" si="62"/>
        <v>0</v>
      </c>
    </row>
    <row r="375" spans="1:21">
      <c r="A375" s="7">
        <v>366</v>
      </c>
      <c r="B375" t="s">
        <v>22</v>
      </c>
      <c r="C375" s="5">
        <v>71775</v>
      </c>
      <c r="D375" s="5">
        <v>75000</v>
      </c>
      <c r="E375" s="6">
        <f t="shared" si="53"/>
        <v>4.4932079414838039E-2</v>
      </c>
      <c r="F375" s="7">
        <v>20152</v>
      </c>
      <c r="G375" s="66">
        <v>44700</v>
      </c>
      <c r="H375" s="7"/>
      <c r="I375" s="33">
        <v>66</v>
      </c>
      <c r="J375" s="34">
        <f t="shared" si="63"/>
        <v>1136.3636363636363</v>
      </c>
      <c r="O375" s="70"/>
      <c r="P375" s="70">
        <f t="shared" si="56"/>
        <v>0</v>
      </c>
      <c r="Q375" s="70">
        <f t="shared" si="57"/>
        <v>0</v>
      </c>
      <c r="R375" s="70">
        <f t="shared" si="58"/>
        <v>1</v>
      </c>
      <c r="S375">
        <f t="shared" si="59"/>
        <v>0</v>
      </c>
      <c r="T375">
        <f t="shared" si="60"/>
        <v>0</v>
      </c>
      <c r="U375">
        <f t="shared" si="62"/>
        <v>0</v>
      </c>
    </row>
    <row r="376" spans="1:21">
      <c r="A376" s="7">
        <v>367</v>
      </c>
      <c r="B376" t="s">
        <v>353</v>
      </c>
      <c r="C376" s="5">
        <v>71775</v>
      </c>
      <c r="D376" s="5">
        <v>115660</v>
      </c>
      <c r="E376" s="6">
        <f t="shared" si="53"/>
        <v>0.6114245907349356</v>
      </c>
      <c r="F376" s="7">
        <v>20152</v>
      </c>
      <c r="G376" s="66">
        <v>44700</v>
      </c>
      <c r="H376" s="7"/>
      <c r="I376" s="33">
        <v>66</v>
      </c>
      <c r="J376" s="34">
        <f t="shared" si="63"/>
        <v>1752.4242424242425</v>
      </c>
      <c r="O376" s="70"/>
      <c r="P376" s="70">
        <f t="shared" si="56"/>
        <v>0</v>
      </c>
      <c r="Q376" s="70">
        <f t="shared" si="57"/>
        <v>0</v>
      </c>
      <c r="R376" s="70">
        <f t="shared" si="58"/>
        <v>1</v>
      </c>
      <c r="S376">
        <f t="shared" si="59"/>
        <v>1</v>
      </c>
      <c r="T376">
        <f t="shared" si="60"/>
        <v>0</v>
      </c>
      <c r="U376">
        <f t="shared" si="62"/>
        <v>0</v>
      </c>
    </row>
    <row r="377" spans="1:21">
      <c r="A377" s="7">
        <v>368</v>
      </c>
      <c r="B377" t="s">
        <v>354</v>
      </c>
      <c r="C377" s="5">
        <v>93525</v>
      </c>
      <c r="D377" s="5">
        <v>151000</v>
      </c>
      <c r="E377" s="6">
        <f t="shared" si="53"/>
        <v>0.61454156642608926</v>
      </c>
      <c r="F377" s="7">
        <v>20152</v>
      </c>
      <c r="G377" s="66">
        <v>44700</v>
      </c>
      <c r="H377" s="7"/>
      <c r="I377" s="33">
        <v>86</v>
      </c>
      <c r="J377" s="34">
        <f t="shared" si="63"/>
        <v>1755.8139534883721</v>
      </c>
      <c r="O377" s="70"/>
      <c r="P377" s="70">
        <f t="shared" si="56"/>
        <v>0</v>
      </c>
      <c r="Q377" s="70">
        <f t="shared" si="57"/>
        <v>0</v>
      </c>
      <c r="R377" s="70">
        <f t="shared" si="58"/>
        <v>0</v>
      </c>
      <c r="S377">
        <f t="shared" si="59"/>
        <v>1</v>
      </c>
      <c r="T377">
        <f t="shared" si="60"/>
        <v>1</v>
      </c>
      <c r="U377">
        <f t="shared" si="62"/>
        <v>0</v>
      </c>
    </row>
    <row r="378" spans="1:21">
      <c r="A378" s="7">
        <v>369</v>
      </c>
      <c r="B378" t="s">
        <v>165</v>
      </c>
      <c r="C378" s="5">
        <v>76125</v>
      </c>
      <c r="D378" s="5">
        <v>115000</v>
      </c>
      <c r="E378" s="6">
        <f t="shared" si="53"/>
        <v>0.51067323481116589</v>
      </c>
      <c r="F378" s="7">
        <v>20152</v>
      </c>
      <c r="G378" s="66">
        <v>44700</v>
      </c>
      <c r="H378" s="7"/>
      <c r="I378" s="33">
        <v>70</v>
      </c>
      <c r="J378" s="34">
        <f t="shared" si="63"/>
        <v>1642.8571428571429</v>
      </c>
      <c r="O378" s="70"/>
      <c r="P378" s="70">
        <f t="shared" si="56"/>
        <v>0</v>
      </c>
      <c r="Q378" s="70">
        <f t="shared" si="57"/>
        <v>0</v>
      </c>
      <c r="R378" s="70">
        <f t="shared" si="58"/>
        <v>1</v>
      </c>
      <c r="S378">
        <f t="shared" si="59"/>
        <v>1</v>
      </c>
      <c r="T378">
        <f t="shared" si="60"/>
        <v>0</v>
      </c>
      <c r="U378">
        <f t="shared" si="62"/>
        <v>0</v>
      </c>
    </row>
    <row r="379" spans="1:21">
      <c r="A379" s="7">
        <v>370</v>
      </c>
      <c r="B379" t="s">
        <v>64</v>
      </c>
      <c r="C379" s="5">
        <v>96800</v>
      </c>
      <c r="D379" s="5">
        <v>192000</v>
      </c>
      <c r="E379" s="6">
        <f t="shared" si="53"/>
        <v>0.98347107438016534</v>
      </c>
      <c r="F379" s="7">
        <v>20142</v>
      </c>
      <c r="G379" s="66">
        <v>44700</v>
      </c>
      <c r="H379" s="7"/>
      <c r="I379" s="33">
        <v>110</v>
      </c>
      <c r="J379" s="34">
        <f t="shared" si="63"/>
        <v>1745.4545454545455</v>
      </c>
      <c r="O379" s="70"/>
      <c r="P379" s="70">
        <f t="shared" si="56"/>
        <v>0</v>
      </c>
      <c r="Q379" s="70">
        <f t="shared" si="57"/>
        <v>0</v>
      </c>
      <c r="R379" s="70">
        <f t="shared" si="58"/>
        <v>0</v>
      </c>
      <c r="S379">
        <f t="shared" si="59"/>
        <v>1</v>
      </c>
      <c r="T379">
        <f t="shared" si="60"/>
        <v>1</v>
      </c>
      <c r="U379">
        <f t="shared" si="62"/>
        <v>0</v>
      </c>
    </row>
    <row r="380" spans="1:21">
      <c r="A380" s="7">
        <v>371</v>
      </c>
      <c r="B380" t="s">
        <v>64</v>
      </c>
      <c r="C380" s="5">
        <v>99440</v>
      </c>
      <c r="D380" s="5">
        <v>138932</v>
      </c>
      <c r="E380" s="6">
        <f t="shared" si="53"/>
        <v>0.39714400643604181</v>
      </c>
      <c r="F380" s="7">
        <v>20142</v>
      </c>
      <c r="G380" s="66">
        <v>44700</v>
      </c>
      <c r="H380" s="7"/>
      <c r="I380" s="33">
        <v>113</v>
      </c>
      <c r="J380" s="34">
        <f t="shared" si="63"/>
        <v>1229.4867256637169</v>
      </c>
      <c r="O380" s="70"/>
      <c r="P380" s="70">
        <f t="shared" si="56"/>
        <v>0</v>
      </c>
      <c r="Q380" s="70">
        <f t="shared" si="57"/>
        <v>0</v>
      </c>
      <c r="R380" s="70">
        <f t="shared" si="58"/>
        <v>0</v>
      </c>
      <c r="S380">
        <f t="shared" si="59"/>
        <v>1</v>
      </c>
      <c r="T380">
        <f t="shared" si="60"/>
        <v>0</v>
      </c>
      <c r="U380">
        <f t="shared" si="62"/>
        <v>0</v>
      </c>
    </row>
    <row r="381" spans="1:21">
      <c r="A381" s="7">
        <v>372</v>
      </c>
      <c r="B381" t="s">
        <v>56</v>
      </c>
      <c r="C381" s="5">
        <v>114750</v>
      </c>
      <c r="D381" s="5">
        <v>190000</v>
      </c>
      <c r="E381" s="6">
        <f t="shared" si="53"/>
        <v>0.65577342047930287</v>
      </c>
      <c r="F381" s="7">
        <v>20161</v>
      </c>
      <c r="G381" s="66">
        <v>44700</v>
      </c>
      <c r="H381" s="7"/>
      <c r="I381" s="33">
        <v>102</v>
      </c>
      <c r="J381" s="34">
        <f t="shared" si="63"/>
        <v>1862.7450980392157</v>
      </c>
      <c r="O381" s="70"/>
      <c r="P381" s="70">
        <f t="shared" si="56"/>
        <v>0</v>
      </c>
      <c r="Q381" s="70">
        <f t="shared" si="57"/>
        <v>0</v>
      </c>
      <c r="R381" s="70">
        <f t="shared" si="58"/>
        <v>0</v>
      </c>
      <c r="S381">
        <f t="shared" si="59"/>
        <v>1</v>
      </c>
      <c r="T381">
        <f t="shared" si="60"/>
        <v>1</v>
      </c>
      <c r="U381">
        <f t="shared" si="62"/>
        <v>0</v>
      </c>
    </row>
    <row r="382" spans="1:21">
      <c r="A382" s="7">
        <v>373</v>
      </c>
      <c r="B382" t="s">
        <v>56</v>
      </c>
      <c r="C382" s="5">
        <v>34875</v>
      </c>
      <c r="D382" s="5">
        <v>65800</v>
      </c>
      <c r="E382" s="6">
        <f t="shared" si="53"/>
        <v>0.88673835125448031</v>
      </c>
      <c r="F382" s="7">
        <v>20161</v>
      </c>
      <c r="G382" s="66">
        <v>44700</v>
      </c>
      <c r="H382" s="7"/>
      <c r="I382" s="33">
        <v>31</v>
      </c>
      <c r="J382" s="34">
        <f t="shared" si="63"/>
        <v>2122.5806451612902</v>
      </c>
      <c r="O382" s="70"/>
      <c r="P382" s="70">
        <f t="shared" si="56"/>
        <v>0</v>
      </c>
      <c r="Q382" s="70">
        <f t="shared" si="57"/>
        <v>1</v>
      </c>
      <c r="R382" s="70">
        <f t="shared" si="58"/>
        <v>1</v>
      </c>
      <c r="S382">
        <f t="shared" si="59"/>
        <v>0</v>
      </c>
      <c r="T382">
        <f t="shared" si="60"/>
        <v>0</v>
      </c>
      <c r="U382">
        <f t="shared" si="62"/>
        <v>0</v>
      </c>
    </row>
    <row r="383" spans="1:21">
      <c r="A383" s="7">
        <v>374</v>
      </c>
      <c r="B383" t="s">
        <v>40</v>
      </c>
      <c r="C383" s="5">
        <v>82656</v>
      </c>
      <c r="D383" s="5">
        <v>145550</v>
      </c>
      <c r="E383" s="6">
        <f t="shared" si="53"/>
        <v>0.76091269841269837</v>
      </c>
      <c r="F383" s="7">
        <v>20157</v>
      </c>
      <c r="G383" s="66">
        <v>44700</v>
      </c>
      <c r="H383" s="7"/>
      <c r="I383" s="33">
        <v>82</v>
      </c>
      <c r="J383" s="34">
        <f t="shared" si="63"/>
        <v>1775</v>
      </c>
      <c r="O383" s="70"/>
      <c r="P383" s="70">
        <f t="shared" si="56"/>
        <v>0</v>
      </c>
      <c r="Q383" s="70">
        <f t="shared" si="57"/>
        <v>0</v>
      </c>
      <c r="R383" s="70">
        <f t="shared" si="58"/>
        <v>0</v>
      </c>
      <c r="S383">
        <f t="shared" si="59"/>
        <v>1</v>
      </c>
      <c r="T383">
        <f t="shared" si="60"/>
        <v>0</v>
      </c>
      <c r="U383">
        <f t="shared" si="62"/>
        <v>0</v>
      </c>
    </row>
    <row r="384" spans="1:21">
      <c r="A384" s="7">
        <v>375</v>
      </c>
      <c r="B384" t="s">
        <v>40</v>
      </c>
      <c r="C384" s="5">
        <v>84672</v>
      </c>
      <c r="D384" s="5">
        <v>147500</v>
      </c>
      <c r="E384" s="6">
        <f t="shared" si="53"/>
        <v>0.74201625094482238</v>
      </c>
      <c r="F384" s="7">
        <v>20157</v>
      </c>
      <c r="G384" s="66">
        <v>44700</v>
      </c>
      <c r="H384" s="7"/>
      <c r="I384" s="33">
        <v>84</v>
      </c>
      <c r="J384" s="34">
        <f t="shared" si="63"/>
        <v>1755.952380952381</v>
      </c>
      <c r="O384" s="70"/>
      <c r="P384" s="70">
        <f t="shared" si="56"/>
        <v>0</v>
      </c>
      <c r="Q384" s="70">
        <f t="shared" si="57"/>
        <v>0</v>
      </c>
      <c r="R384" s="70">
        <f t="shared" si="58"/>
        <v>0</v>
      </c>
      <c r="S384">
        <f t="shared" si="59"/>
        <v>1</v>
      </c>
      <c r="T384">
        <f t="shared" si="60"/>
        <v>0</v>
      </c>
      <c r="U384">
        <f t="shared" si="62"/>
        <v>0</v>
      </c>
    </row>
    <row r="385" spans="1:21">
      <c r="A385" s="7">
        <v>376</v>
      </c>
      <c r="B385" t="s">
        <v>48</v>
      </c>
      <c r="C385" s="5">
        <v>81648</v>
      </c>
      <c r="D385" s="5">
        <v>145000</v>
      </c>
      <c r="E385" s="6">
        <f t="shared" si="53"/>
        <v>0.77591612776797958</v>
      </c>
      <c r="F385" s="7">
        <v>20157</v>
      </c>
      <c r="G385" s="66">
        <v>44700</v>
      </c>
      <c r="H385" s="7"/>
      <c r="I385" s="33">
        <v>81</v>
      </c>
      <c r="J385" s="34">
        <f t="shared" ref="J385:J402" si="64">D385/I385</f>
        <v>1790.1234567901236</v>
      </c>
      <c r="O385" s="70"/>
      <c r="P385" s="70">
        <f t="shared" si="56"/>
        <v>0</v>
      </c>
      <c r="Q385" s="70">
        <f t="shared" si="57"/>
        <v>0</v>
      </c>
      <c r="R385" s="70">
        <f t="shared" si="58"/>
        <v>0</v>
      </c>
      <c r="S385">
        <f t="shared" si="59"/>
        <v>1</v>
      </c>
      <c r="T385">
        <f t="shared" si="60"/>
        <v>0</v>
      </c>
      <c r="U385">
        <f t="shared" si="62"/>
        <v>0</v>
      </c>
    </row>
    <row r="386" spans="1:21">
      <c r="A386" s="7">
        <v>377</v>
      </c>
      <c r="B386" t="s">
        <v>48</v>
      </c>
      <c r="C386" s="5">
        <v>83664</v>
      </c>
      <c r="D386" s="5">
        <v>152000</v>
      </c>
      <c r="E386" s="6">
        <f t="shared" si="53"/>
        <v>0.81679097341747942</v>
      </c>
      <c r="F386" s="7">
        <v>20157</v>
      </c>
      <c r="G386" s="66">
        <v>44700</v>
      </c>
      <c r="H386" s="7"/>
      <c r="I386" s="33">
        <v>83</v>
      </c>
      <c r="J386" s="34">
        <f t="shared" si="64"/>
        <v>1831.3253012048192</v>
      </c>
      <c r="O386" s="70"/>
      <c r="P386" s="70">
        <f t="shared" si="56"/>
        <v>0</v>
      </c>
      <c r="Q386" s="70">
        <f t="shared" si="57"/>
        <v>0</v>
      </c>
      <c r="R386" s="70">
        <f t="shared" si="58"/>
        <v>0</v>
      </c>
      <c r="S386">
        <f t="shared" si="59"/>
        <v>1</v>
      </c>
      <c r="T386">
        <f t="shared" si="60"/>
        <v>1</v>
      </c>
      <c r="U386">
        <f t="shared" si="62"/>
        <v>0</v>
      </c>
    </row>
    <row r="387" spans="1:21">
      <c r="A387" s="7">
        <v>378</v>
      </c>
      <c r="B387" t="s">
        <v>41</v>
      </c>
      <c r="C387" s="5">
        <v>113794</v>
      </c>
      <c r="D387" s="5">
        <v>168920</v>
      </c>
      <c r="E387" s="6">
        <f t="shared" si="53"/>
        <v>0.48443678928590261</v>
      </c>
      <c r="F387" s="7">
        <v>20151</v>
      </c>
      <c r="G387" s="66">
        <v>44700</v>
      </c>
      <c r="H387" s="7"/>
      <c r="I387" s="33">
        <v>85</v>
      </c>
      <c r="J387" s="34">
        <f t="shared" si="64"/>
        <v>1987.2941176470588</v>
      </c>
      <c r="O387" s="70"/>
      <c r="P387" s="70">
        <f t="shared" si="56"/>
        <v>0</v>
      </c>
      <c r="Q387" s="70">
        <f t="shared" si="57"/>
        <v>0</v>
      </c>
      <c r="R387" s="70">
        <f t="shared" si="58"/>
        <v>0</v>
      </c>
      <c r="S387">
        <f t="shared" si="59"/>
        <v>1</v>
      </c>
      <c r="T387">
        <f t="shared" si="60"/>
        <v>1</v>
      </c>
      <c r="U387">
        <f t="shared" si="62"/>
        <v>0</v>
      </c>
    </row>
    <row r="388" spans="1:21">
      <c r="A388" s="7">
        <v>379</v>
      </c>
      <c r="B388" t="s">
        <v>42</v>
      </c>
      <c r="C388" s="5">
        <v>143246</v>
      </c>
      <c r="D388" s="5">
        <v>235131</v>
      </c>
      <c r="E388" s="6">
        <f t="shared" si="53"/>
        <v>0.64144897588763383</v>
      </c>
      <c r="F388" s="7">
        <v>20151</v>
      </c>
      <c r="G388" s="66">
        <v>44700</v>
      </c>
      <c r="H388" s="7"/>
      <c r="I388" s="33">
        <v>107</v>
      </c>
      <c r="J388" s="34">
        <f t="shared" si="64"/>
        <v>2197.4859813084113</v>
      </c>
      <c r="O388" s="70"/>
      <c r="P388" s="70">
        <f t="shared" si="56"/>
        <v>0</v>
      </c>
      <c r="Q388" s="70">
        <f t="shared" si="57"/>
        <v>0</v>
      </c>
      <c r="R388" s="70">
        <f t="shared" si="58"/>
        <v>0</v>
      </c>
      <c r="S388">
        <f t="shared" si="59"/>
        <v>1</v>
      </c>
      <c r="T388">
        <f t="shared" si="60"/>
        <v>1</v>
      </c>
      <c r="U388">
        <f t="shared" si="62"/>
        <v>1</v>
      </c>
    </row>
    <row r="389" spans="1:21">
      <c r="A389" s="7">
        <v>380</v>
      </c>
      <c r="B389" t="s">
        <v>23</v>
      </c>
      <c r="C389" s="5">
        <v>115133</v>
      </c>
      <c r="D389" s="5">
        <v>196600</v>
      </c>
      <c r="E389" s="6">
        <f t="shared" si="53"/>
        <v>0.70759035202765497</v>
      </c>
      <c r="F389" s="7">
        <v>20151</v>
      </c>
      <c r="G389" s="66">
        <v>44700</v>
      </c>
      <c r="H389" s="7"/>
      <c r="I389" s="33">
        <v>86</v>
      </c>
      <c r="J389" s="34">
        <f t="shared" si="64"/>
        <v>2286.046511627907</v>
      </c>
      <c r="O389" s="70"/>
      <c r="P389" s="70">
        <f t="shared" si="56"/>
        <v>0</v>
      </c>
      <c r="Q389" s="70">
        <f t="shared" si="57"/>
        <v>0</v>
      </c>
      <c r="R389" s="70">
        <f t="shared" si="58"/>
        <v>0</v>
      </c>
      <c r="S389">
        <f t="shared" si="59"/>
        <v>1</v>
      </c>
      <c r="T389">
        <f t="shared" si="60"/>
        <v>1</v>
      </c>
      <c r="U389">
        <f t="shared" si="62"/>
        <v>0</v>
      </c>
    </row>
    <row r="390" spans="1:21">
      <c r="A390" s="7">
        <v>381</v>
      </c>
      <c r="B390" t="s">
        <v>23</v>
      </c>
      <c r="C390" s="5">
        <v>95051</v>
      </c>
      <c r="D390" s="5">
        <v>127800</v>
      </c>
      <c r="E390" s="6">
        <f t="shared" si="53"/>
        <v>0.34454135148499226</v>
      </c>
      <c r="F390" s="7">
        <v>20151</v>
      </c>
      <c r="G390" s="66">
        <v>44700</v>
      </c>
      <c r="H390" s="7"/>
      <c r="I390" s="33">
        <v>71</v>
      </c>
      <c r="J390" s="34">
        <f t="shared" si="64"/>
        <v>1800</v>
      </c>
      <c r="O390" s="70"/>
      <c r="P390" s="70">
        <f t="shared" si="56"/>
        <v>0</v>
      </c>
      <c r="Q390" s="70">
        <f t="shared" si="57"/>
        <v>0</v>
      </c>
      <c r="R390" s="70">
        <f t="shared" si="58"/>
        <v>0</v>
      </c>
      <c r="S390">
        <f t="shared" si="59"/>
        <v>1</v>
      </c>
      <c r="T390">
        <f t="shared" si="60"/>
        <v>0</v>
      </c>
      <c r="U390">
        <f t="shared" si="62"/>
        <v>0</v>
      </c>
    </row>
    <row r="391" spans="1:21">
      <c r="A391" s="7">
        <v>382</v>
      </c>
      <c r="B391" t="s">
        <v>41</v>
      </c>
      <c r="C391" s="5">
        <v>79380</v>
      </c>
      <c r="D391" s="5">
        <v>141670</v>
      </c>
      <c r="E391" s="6">
        <f t="shared" si="53"/>
        <v>0.78470647518266567</v>
      </c>
      <c r="F391" s="7">
        <v>20151</v>
      </c>
      <c r="G391" s="66">
        <v>44700</v>
      </c>
      <c r="H391" s="7"/>
      <c r="I391" s="33">
        <v>63</v>
      </c>
      <c r="J391" s="34">
        <f t="shared" si="64"/>
        <v>2248.7301587301586</v>
      </c>
      <c r="O391" s="70"/>
      <c r="P391" s="70">
        <f t="shared" si="56"/>
        <v>0</v>
      </c>
      <c r="Q391" s="70">
        <f t="shared" si="57"/>
        <v>0</v>
      </c>
      <c r="R391" s="70">
        <f t="shared" si="58"/>
        <v>0</v>
      </c>
      <c r="S391">
        <f t="shared" si="59"/>
        <v>1</v>
      </c>
      <c r="T391">
        <f t="shared" si="60"/>
        <v>0</v>
      </c>
      <c r="U391">
        <f t="shared" si="62"/>
        <v>0</v>
      </c>
    </row>
    <row r="392" spans="1:21">
      <c r="A392" s="7">
        <v>383</v>
      </c>
      <c r="B392" t="s">
        <v>41</v>
      </c>
      <c r="C392" s="5">
        <v>95051</v>
      </c>
      <c r="D392" s="5">
        <v>155340</v>
      </c>
      <c r="E392" s="6">
        <f t="shared" si="53"/>
        <v>0.6342805441289413</v>
      </c>
      <c r="F392" s="7">
        <v>20151</v>
      </c>
      <c r="G392" s="66">
        <v>44700</v>
      </c>
      <c r="H392" s="7"/>
      <c r="I392" s="33">
        <v>71</v>
      </c>
      <c r="J392" s="34">
        <f t="shared" si="64"/>
        <v>2187.8873239436621</v>
      </c>
      <c r="O392" s="70"/>
      <c r="P392" s="70">
        <f t="shared" si="56"/>
        <v>0</v>
      </c>
      <c r="Q392" s="70">
        <f t="shared" si="57"/>
        <v>0</v>
      </c>
      <c r="R392" s="70">
        <f t="shared" si="58"/>
        <v>0</v>
      </c>
      <c r="S392">
        <f t="shared" si="59"/>
        <v>1</v>
      </c>
      <c r="T392">
        <f t="shared" si="60"/>
        <v>1</v>
      </c>
      <c r="U392">
        <f t="shared" si="62"/>
        <v>0</v>
      </c>
    </row>
    <row r="393" spans="1:21">
      <c r="A393" s="7">
        <v>384</v>
      </c>
      <c r="B393" t="s">
        <v>23</v>
      </c>
      <c r="C393" s="5">
        <v>97020</v>
      </c>
      <c r="D393" s="5">
        <v>165800</v>
      </c>
      <c r="E393" s="6">
        <f t="shared" si="53"/>
        <v>0.70892599464028039</v>
      </c>
      <c r="F393" s="7">
        <v>20151</v>
      </c>
      <c r="G393" s="66">
        <v>44700</v>
      </c>
      <c r="H393" s="7"/>
      <c r="I393" s="33">
        <v>77</v>
      </c>
      <c r="J393" s="34">
        <f t="shared" si="64"/>
        <v>2153.2467532467531</v>
      </c>
      <c r="O393" s="70"/>
      <c r="P393" s="70">
        <f t="shared" si="56"/>
        <v>0</v>
      </c>
      <c r="Q393" s="70">
        <f t="shared" si="57"/>
        <v>0</v>
      </c>
      <c r="R393" s="70">
        <f t="shared" si="58"/>
        <v>0</v>
      </c>
      <c r="S393">
        <f t="shared" si="59"/>
        <v>1</v>
      </c>
      <c r="T393">
        <f t="shared" si="60"/>
        <v>1</v>
      </c>
      <c r="U393">
        <f t="shared" si="62"/>
        <v>0</v>
      </c>
    </row>
    <row r="394" spans="1:21">
      <c r="A394" s="7">
        <v>385</v>
      </c>
      <c r="B394" t="s">
        <v>24</v>
      </c>
      <c r="C394" s="5">
        <v>80850</v>
      </c>
      <c r="D394" s="5">
        <v>140500</v>
      </c>
      <c r="E394" s="6">
        <f t="shared" ref="E394:E402" si="65">(D394-C394)/C394</f>
        <v>0.7377860235003092</v>
      </c>
      <c r="F394" s="7">
        <v>20142</v>
      </c>
      <c r="G394" s="66">
        <v>44700</v>
      </c>
      <c r="H394" s="7"/>
      <c r="I394" s="33">
        <v>70</v>
      </c>
      <c r="J394" s="34">
        <f t="shared" si="64"/>
        <v>2007.1428571428571</v>
      </c>
      <c r="O394" s="70"/>
      <c r="P394" s="70">
        <f t="shared" ref="P394:P402" si="66">IF(C394&gt;150000,1,0)</f>
        <v>0</v>
      </c>
      <c r="Q394" s="70">
        <f t="shared" ref="Q394:Q402" si="67">IF(C394&lt;50000,1,0)</f>
        <v>0</v>
      </c>
      <c r="R394" s="70">
        <f t="shared" ref="R394:R402" si="68">IF(D394&lt;120000,1,0)</f>
        <v>0</v>
      </c>
      <c r="S394">
        <f t="shared" ref="S394:S402" si="69">IF(D394&gt;100000,1,0)</f>
        <v>1</v>
      </c>
      <c r="T394">
        <f t="shared" ref="T394:T402" si="70">IF(D394&gt;150000,1,0)</f>
        <v>0</v>
      </c>
      <c r="U394">
        <f t="shared" si="62"/>
        <v>0</v>
      </c>
    </row>
    <row r="395" spans="1:21">
      <c r="A395" s="7">
        <v>386</v>
      </c>
      <c r="B395" t="s">
        <v>51</v>
      </c>
      <c r="C395" s="5">
        <v>114576</v>
      </c>
      <c r="D395" s="5">
        <v>230000</v>
      </c>
      <c r="E395" s="6">
        <f t="shared" si="65"/>
        <v>1.0074012009495881</v>
      </c>
      <c r="F395" s="7">
        <v>20147</v>
      </c>
      <c r="G395" s="66">
        <v>44700</v>
      </c>
      <c r="H395" s="7"/>
      <c r="I395" s="33">
        <v>88</v>
      </c>
      <c r="J395" s="34">
        <f t="shared" si="64"/>
        <v>2613.6363636363635</v>
      </c>
      <c r="O395" s="70"/>
      <c r="P395" s="70">
        <f t="shared" si="66"/>
        <v>0</v>
      </c>
      <c r="Q395" s="70">
        <f t="shared" si="67"/>
        <v>0</v>
      </c>
      <c r="R395" s="70">
        <f t="shared" si="68"/>
        <v>0</v>
      </c>
      <c r="S395">
        <f t="shared" si="69"/>
        <v>1</v>
      </c>
      <c r="T395">
        <f t="shared" si="70"/>
        <v>1</v>
      </c>
      <c r="U395">
        <f t="shared" ref="U395:U402" si="71">IF(D395&gt;200000,1,0)</f>
        <v>1</v>
      </c>
    </row>
    <row r="396" spans="1:21">
      <c r="A396" s="7">
        <v>387</v>
      </c>
      <c r="B396" t="s">
        <v>51</v>
      </c>
      <c r="C396" s="5">
        <v>96348</v>
      </c>
      <c r="D396" s="5">
        <v>191740</v>
      </c>
      <c r="E396" s="6">
        <f t="shared" si="65"/>
        <v>0.99007763523892556</v>
      </c>
      <c r="F396" s="7">
        <v>20147</v>
      </c>
      <c r="G396" s="66">
        <v>44700</v>
      </c>
      <c r="H396" s="7"/>
      <c r="I396" s="33">
        <v>74</v>
      </c>
      <c r="J396" s="34">
        <f t="shared" si="64"/>
        <v>2591.0810810810813</v>
      </c>
      <c r="O396" s="70"/>
      <c r="P396" s="70">
        <f t="shared" si="66"/>
        <v>0</v>
      </c>
      <c r="Q396" s="70">
        <f t="shared" si="67"/>
        <v>0</v>
      </c>
      <c r="R396" s="70">
        <f t="shared" si="68"/>
        <v>0</v>
      </c>
      <c r="S396">
        <f t="shared" si="69"/>
        <v>1</v>
      </c>
      <c r="T396">
        <f t="shared" si="70"/>
        <v>1</v>
      </c>
      <c r="U396">
        <f t="shared" si="71"/>
        <v>0</v>
      </c>
    </row>
    <row r="397" spans="1:21">
      <c r="A397" s="7">
        <v>388</v>
      </c>
      <c r="B397" t="s">
        <v>355</v>
      </c>
      <c r="C397" s="5">
        <v>78120</v>
      </c>
      <c r="D397" s="5">
        <v>141000</v>
      </c>
      <c r="E397" s="6">
        <f t="shared" si="65"/>
        <v>0.80491551459293398</v>
      </c>
      <c r="F397" s="7">
        <v>20147</v>
      </c>
      <c r="G397" s="66">
        <v>44700</v>
      </c>
      <c r="H397" s="7"/>
      <c r="I397" s="33">
        <v>63</v>
      </c>
      <c r="J397" s="34">
        <f t="shared" si="64"/>
        <v>2238.0952380952381</v>
      </c>
      <c r="O397" s="70"/>
      <c r="P397" s="70">
        <f t="shared" si="66"/>
        <v>0</v>
      </c>
      <c r="Q397" s="70">
        <f t="shared" si="67"/>
        <v>0</v>
      </c>
      <c r="R397" s="70">
        <f t="shared" si="68"/>
        <v>0</v>
      </c>
      <c r="S397">
        <f t="shared" si="69"/>
        <v>1</v>
      </c>
      <c r="T397">
        <f t="shared" si="70"/>
        <v>0</v>
      </c>
      <c r="U397">
        <f t="shared" si="71"/>
        <v>0</v>
      </c>
    </row>
    <row r="398" spans="1:21">
      <c r="A398" s="7">
        <v>389</v>
      </c>
      <c r="B398" t="s">
        <v>202</v>
      </c>
      <c r="C398" s="5">
        <v>170535</v>
      </c>
      <c r="D398" s="5">
        <v>262000</v>
      </c>
      <c r="E398" s="6">
        <f t="shared" si="65"/>
        <v>0.53634151347230774</v>
      </c>
      <c r="F398" s="7">
        <v>20153</v>
      </c>
      <c r="G398" s="66">
        <v>44700</v>
      </c>
      <c r="H398" s="7"/>
      <c r="I398" s="33">
        <v>139</v>
      </c>
      <c r="J398" s="34">
        <f t="shared" si="64"/>
        <v>1884.8920863309352</v>
      </c>
      <c r="O398" s="70"/>
      <c r="P398" s="70">
        <f t="shared" si="66"/>
        <v>1</v>
      </c>
      <c r="Q398" s="70">
        <f t="shared" si="67"/>
        <v>0</v>
      </c>
      <c r="R398" s="70">
        <f t="shared" si="68"/>
        <v>0</v>
      </c>
      <c r="S398">
        <f t="shared" si="69"/>
        <v>1</v>
      </c>
      <c r="T398">
        <f t="shared" si="70"/>
        <v>1</v>
      </c>
      <c r="U398">
        <f t="shared" si="71"/>
        <v>1</v>
      </c>
    </row>
    <row r="399" spans="1:21">
      <c r="A399" s="7">
        <v>390</v>
      </c>
      <c r="B399" t="s">
        <v>202</v>
      </c>
      <c r="C399" s="5">
        <v>170535</v>
      </c>
      <c r="D399" s="5">
        <v>240000</v>
      </c>
      <c r="E399" s="6">
        <f t="shared" si="65"/>
        <v>0.40733573753188496</v>
      </c>
      <c r="F399" s="7">
        <v>20153</v>
      </c>
      <c r="G399" s="66">
        <v>44700</v>
      </c>
      <c r="H399" s="7"/>
      <c r="I399" s="33">
        <v>139</v>
      </c>
      <c r="J399" s="34">
        <f t="shared" si="64"/>
        <v>1726.6187050359713</v>
      </c>
      <c r="O399" s="70"/>
      <c r="P399" s="70">
        <f t="shared" si="66"/>
        <v>1</v>
      </c>
      <c r="Q399" s="70">
        <f t="shared" si="67"/>
        <v>0</v>
      </c>
      <c r="R399" s="70">
        <f t="shared" si="68"/>
        <v>0</v>
      </c>
      <c r="S399">
        <f t="shared" si="69"/>
        <v>1</v>
      </c>
      <c r="T399">
        <f t="shared" si="70"/>
        <v>1</v>
      </c>
      <c r="U399">
        <f t="shared" si="71"/>
        <v>1</v>
      </c>
    </row>
    <row r="400" spans="1:21">
      <c r="A400" s="7">
        <v>391</v>
      </c>
      <c r="B400" t="s">
        <v>189</v>
      </c>
      <c r="C400" s="5">
        <v>127566</v>
      </c>
      <c r="D400" s="5">
        <v>203100</v>
      </c>
      <c r="E400" s="6">
        <f t="shared" si="65"/>
        <v>0.59211702177696246</v>
      </c>
      <c r="F400" s="7">
        <v>20153</v>
      </c>
      <c r="G400" s="66">
        <v>44700</v>
      </c>
      <c r="H400" s="7"/>
      <c r="I400" s="33">
        <v>102</v>
      </c>
      <c r="J400" s="34">
        <f t="shared" si="64"/>
        <v>1991.1764705882354</v>
      </c>
      <c r="O400" s="70">
        <f t="shared" ref="O400:O402" si="72">IF(C400&gt;100000,1,0)</f>
        <v>1</v>
      </c>
      <c r="P400" s="70">
        <f t="shared" si="66"/>
        <v>0</v>
      </c>
      <c r="Q400" s="70">
        <f t="shared" si="67"/>
        <v>0</v>
      </c>
      <c r="R400" s="70">
        <f t="shared" si="68"/>
        <v>0</v>
      </c>
      <c r="S400">
        <f t="shared" si="69"/>
        <v>1</v>
      </c>
      <c r="T400">
        <f t="shared" si="70"/>
        <v>1</v>
      </c>
      <c r="U400">
        <f t="shared" si="71"/>
        <v>1</v>
      </c>
    </row>
    <row r="401" spans="1:21">
      <c r="A401" s="7">
        <v>392</v>
      </c>
      <c r="B401" t="s">
        <v>189</v>
      </c>
      <c r="C401" s="5">
        <v>131936</v>
      </c>
      <c r="D401" s="5">
        <v>175000</v>
      </c>
      <c r="E401" s="6">
        <f t="shared" si="65"/>
        <v>0.32640067911714771</v>
      </c>
      <c r="F401" s="7">
        <v>20153</v>
      </c>
      <c r="G401" s="66">
        <v>44700</v>
      </c>
      <c r="H401" s="7"/>
      <c r="I401" s="33">
        <v>112</v>
      </c>
      <c r="J401" s="34">
        <f t="shared" si="64"/>
        <v>1562.5</v>
      </c>
      <c r="O401" s="70">
        <f t="shared" si="72"/>
        <v>1</v>
      </c>
      <c r="P401" s="70">
        <f t="shared" si="66"/>
        <v>0</v>
      </c>
      <c r="Q401" s="70">
        <f t="shared" si="67"/>
        <v>0</v>
      </c>
      <c r="R401" s="70">
        <f t="shared" si="68"/>
        <v>0</v>
      </c>
      <c r="S401">
        <f t="shared" si="69"/>
        <v>1</v>
      </c>
      <c r="T401">
        <f t="shared" si="70"/>
        <v>1</v>
      </c>
      <c r="U401">
        <f t="shared" si="71"/>
        <v>0</v>
      </c>
    </row>
    <row r="402" spans="1:21">
      <c r="A402" s="7">
        <v>393</v>
      </c>
      <c r="B402" t="s">
        <v>58</v>
      </c>
      <c r="C402" s="5">
        <v>130302</v>
      </c>
      <c r="D402" s="5">
        <v>215050</v>
      </c>
      <c r="E402" s="6">
        <f t="shared" si="65"/>
        <v>0.65039677057911616</v>
      </c>
      <c r="F402" s="7">
        <v>20143</v>
      </c>
      <c r="G402" s="66">
        <v>44700</v>
      </c>
      <c r="H402" s="7"/>
      <c r="I402" s="33">
        <v>98</v>
      </c>
      <c r="J402" s="34">
        <f t="shared" si="64"/>
        <v>2194.387755102041</v>
      </c>
      <c r="O402" s="70">
        <f t="shared" si="72"/>
        <v>1</v>
      </c>
      <c r="P402" s="70">
        <f t="shared" si="66"/>
        <v>0</v>
      </c>
      <c r="Q402" s="70">
        <f t="shared" si="67"/>
        <v>0</v>
      </c>
      <c r="R402" s="70">
        <f t="shared" si="68"/>
        <v>0</v>
      </c>
      <c r="S402">
        <f t="shared" si="69"/>
        <v>1</v>
      </c>
      <c r="T402">
        <f t="shared" si="70"/>
        <v>1</v>
      </c>
      <c r="U402">
        <f t="shared" si="71"/>
        <v>1</v>
      </c>
    </row>
    <row r="403" spans="1:21">
      <c r="A403" s="7">
        <v>394</v>
      </c>
      <c r="B403" t="s">
        <v>12</v>
      </c>
      <c r="C403" s="5"/>
      <c r="D403" s="7"/>
      <c r="E403" s="7"/>
      <c r="F403" s="7"/>
      <c r="G403" s="66">
        <v>44727</v>
      </c>
      <c r="H403" s="7"/>
      <c r="I403" s="33">
        <v>53</v>
      </c>
      <c r="J403" s="7"/>
      <c r="K403" s="7" t="s">
        <v>107</v>
      </c>
    </row>
    <row r="404" spans="1:21">
      <c r="A404" s="7">
        <v>395</v>
      </c>
      <c r="B404" t="s">
        <v>12</v>
      </c>
      <c r="C404" s="5"/>
      <c r="D404" s="7"/>
      <c r="E404" s="7"/>
      <c r="F404" s="7"/>
      <c r="G404" s="66">
        <v>44727</v>
      </c>
      <c r="H404" s="7"/>
      <c r="I404" s="33">
        <v>57</v>
      </c>
      <c r="J404" s="7"/>
      <c r="K404" s="7" t="s">
        <v>89</v>
      </c>
      <c r="M404" s="7">
        <f>38/393</f>
        <v>9.6692111959287536E-2</v>
      </c>
    </row>
    <row r="405" spans="1:21">
      <c r="A405" s="7">
        <v>396</v>
      </c>
      <c r="B405" t="s">
        <v>35</v>
      </c>
      <c r="C405" s="5"/>
      <c r="D405" s="7"/>
      <c r="E405" s="7"/>
      <c r="F405" s="7"/>
      <c r="G405" s="66">
        <v>44727</v>
      </c>
      <c r="H405" s="7"/>
      <c r="I405" s="33">
        <v>72</v>
      </c>
      <c r="J405" s="7"/>
      <c r="K405" s="7" t="s">
        <v>220</v>
      </c>
      <c r="O405" t="s">
        <v>180</v>
      </c>
      <c r="R405">
        <v>2021</v>
      </c>
    </row>
    <row r="406" spans="1:21">
      <c r="A406" s="7">
        <v>397</v>
      </c>
      <c r="B406" t="s">
        <v>35</v>
      </c>
      <c r="C406" s="5"/>
      <c r="D406" s="7"/>
      <c r="E406" s="7"/>
      <c r="F406" s="7"/>
      <c r="G406" s="66">
        <v>44727</v>
      </c>
      <c r="H406" s="7"/>
      <c r="I406" s="33">
        <v>59</v>
      </c>
      <c r="J406" s="7"/>
      <c r="K406" s="7" t="s">
        <v>220</v>
      </c>
      <c r="L406" s="7" t="s">
        <v>71</v>
      </c>
      <c r="M406" s="7"/>
      <c r="N406" s="7"/>
      <c r="O406" t="s">
        <v>70</v>
      </c>
      <c r="Q406" t="s">
        <v>194</v>
      </c>
      <c r="R406" t="s">
        <v>195</v>
      </c>
      <c r="S406" s="7" t="s">
        <v>71</v>
      </c>
    </row>
    <row r="407" spans="1:21">
      <c r="A407" s="7">
        <v>398</v>
      </c>
      <c r="B407" t="s">
        <v>35</v>
      </c>
      <c r="C407" s="5"/>
      <c r="D407" s="7"/>
      <c r="E407" s="7"/>
      <c r="F407" s="7"/>
      <c r="G407" s="66">
        <v>44727</v>
      </c>
      <c r="H407" s="7"/>
      <c r="I407" s="33">
        <v>52</v>
      </c>
      <c r="J407" s="7"/>
      <c r="K407" s="7" t="s">
        <v>93</v>
      </c>
      <c r="L407" s="7">
        <v>20132</v>
      </c>
      <c r="M407" s="7"/>
      <c r="N407" s="7"/>
      <c r="O407" s="4">
        <v>0.9</v>
      </c>
      <c r="Q407" s="40">
        <v>1280</v>
      </c>
      <c r="R407" s="46">
        <v>2436</v>
      </c>
      <c r="S407" s="7">
        <v>20132</v>
      </c>
    </row>
    <row r="408" spans="1:21">
      <c r="A408" s="7">
        <v>399</v>
      </c>
      <c r="B408" t="s">
        <v>35</v>
      </c>
      <c r="C408" s="5"/>
      <c r="D408" s="7"/>
      <c r="E408" s="7"/>
      <c r="F408" s="7"/>
      <c r="G408" s="66">
        <v>44727</v>
      </c>
      <c r="H408" s="7"/>
      <c r="I408" s="33">
        <v>51</v>
      </c>
      <c r="J408" s="7"/>
      <c r="K408" s="7" t="s">
        <v>93</v>
      </c>
      <c r="L408" s="7">
        <v>20133</v>
      </c>
      <c r="M408" s="7"/>
      <c r="N408" s="7"/>
      <c r="O408" s="4">
        <v>1.49</v>
      </c>
      <c r="Q408" s="40">
        <v>1493</v>
      </c>
      <c r="R408" s="46">
        <v>3716</v>
      </c>
      <c r="S408" s="7">
        <v>20133</v>
      </c>
    </row>
    <row r="409" spans="1:21">
      <c r="A409" s="7">
        <v>400</v>
      </c>
      <c r="B409" t="s">
        <v>186</v>
      </c>
      <c r="C409" s="5"/>
      <c r="E409" s="7"/>
      <c r="F409" s="7"/>
      <c r="G409" s="66">
        <v>44727</v>
      </c>
      <c r="H409" s="7"/>
      <c r="I409" s="33">
        <v>100</v>
      </c>
      <c r="J409" s="7"/>
      <c r="K409" s="7" t="s">
        <v>226</v>
      </c>
      <c r="L409" s="7">
        <v>20138</v>
      </c>
      <c r="M409" s="7"/>
      <c r="N409" s="7"/>
      <c r="O409" s="4">
        <v>0.72</v>
      </c>
      <c r="Q409" s="30">
        <v>1230.7916666666667</v>
      </c>
      <c r="R409" s="46">
        <v>2114</v>
      </c>
      <c r="S409" s="7">
        <v>20138</v>
      </c>
    </row>
    <row r="410" spans="1:21">
      <c r="A410" s="7">
        <v>401</v>
      </c>
      <c r="B410" t="s">
        <v>511</v>
      </c>
      <c r="C410" s="5"/>
      <c r="E410" s="7"/>
      <c r="F410" s="7"/>
      <c r="G410" s="66">
        <v>44727</v>
      </c>
      <c r="H410" s="7"/>
      <c r="I410" s="33">
        <v>82</v>
      </c>
      <c r="J410" s="7"/>
      <c r="K410" s="7" t="s">
        <v>93</v>
      </c>
      <c r="L410" s="7">
        <v>20142</v>
      </c>
      <c r="M410" s="7"/>
      <c r="N410" s="7"/>
      <c r="O410" s="4">
        <v>0.48</v>
      </c>
      <c r="Q410" s="40">
        <v>971</v>
      </c>
      <c r="R410" s="46">
        <v>1433</v>
      </c>
      <c r="S410" s="7">
        <v>20142</v>
      </c>
    </row>
    <row r="411" spans="1:21">
      <c r="A411" s="7">
        <v>402</v>
      </c>
      <c r="B411" t="s">
        <v>512</v>
      </c>
      <c r="C411" s="5"/>
      <c r="E411" s="7"/>
      <c r="F411" s="7"/>
      <c r="G411" s="66">
        <v>44727</v>
      </c>
      <c r="H411" s="7"/>
      <c r="I411" s="33">
        <v>59</v>
      </c>
      <c r="K411" s="7" t="s">
        <v>231</v>
      </c>
      <c r="L411" s="7">
        <v>20143</v>
      </c>
      <c r="M411" s="7"/>
      <c r="N411" s="7"/>
      <c r="O411" s="4">
        <v>0.36</v>
      </c>
      <c r="Q411" s="40">
        <v>1815</v>
      </c>
      <c r="R411" s="46">
        <v>2479</v>
      </c>
      <c r="S411" s="7">
        <v>20143</v>
      </c>
    </row>
    <row r="412" spans="1:21">
      <c r="A412" s="7">
        <v>403</v>
      </c>
      <c r="B412" t="s">
        <v>512</v>
      </c>
      <c r="C412" s="5"/>
      <c r="E412" s="7"/>
      <c r="F412" s="7"/>
      <c r="G412" s="66">
        <v>44727</v>
      </c>
      <c r="H412" s="7"/>
      <c r="I412" s="7">
        <v>57</v>
      </c>
      <c r="J412" s="7"/>
      <c r="K412" s="7" t="s">
        <v>231</v>
      </c>
      <c r="L412" s="7">
        <v>20147</v>
      </c>
      <c r="M412" s="7"/>
      <c r="N412" s="7"/>
      <c r="O412" s="4">
        <v>1.1200000000000001</v>
      </c>
      <c r="Q412" s="40">
        <v>1220</v>
      </c>
      <c r="R412" s="46">
        <v>2587</v>
      </c>
      <c r="S412" s="7">
        <v>20147</v>
      </c>
    </row>
    <row r="413" spans="1:21">
      <c r="A413" s="7">
        <v>404</v>
      </c>
      <c r="B413" t="s">
        <v>54</v>
      </c>
      <c r="C413" s="5"/>
      <c r="E413" s="7"/>
      <c r="F413" s="7"/>
      <c r="G413" s="66">
        <v>44727</v>
      </c>
      <c r="H413" s="7"/>
      <c r="I413" s="7">
        <v>85</v>
      </c>
      <c r="J413" s="7"/>
      <c r="K413" s="7" t="s">
        <v>235</v>
      </c>
      <c r="L413" s="7">
        <v>20148</v>
      </c>
      <c r="M413" s="7"/>
      <c r="N413" s="7"/>
      <c r="O413" s="4">
        <v>1.9</v>
      </c>
      <c r="Q413" s="40">
        <v>952</v>
      </c>
      <c r="R413" s="46">
        <v>2759</v>
      </c>
      <c r="S413" s="7">
        <v>20148</v>
      </c>
    </row>
    <row r="414" spans="1:21">
      <c r="A414" s="7">
        <v>405</v>
      </c>
      <c r="B414" t="s">
        <v>18</v>
      </c>
      <c r="C414" s="5"/>
      <c r="E414" s="7"/>
      <c r="F414" s="7"/>
      <c r="G414" s="66">
        <v>44727</v>
      </c>
      <c r="H414" s="7"/>
      <c r="I414" s="7">
        <v>78</v>
      </c>
      <c r="J414" s="7"/>
      <c r="K414" s="7" t="s">
        <v>89</v>
      </c>
      <c r="L414" s="7">
        <v>20151</v>
      </c>
      <c r="M414" s="7"/>
      <c r="N414" s="7"/>
      <c r="O414" s="4">
        <v>0.85</v>
      </c>
      <c r="Q414" s="40">
        <v>1312</v>
      </c>
      <c r="R414" s="46">
        <v>2423</v>
      </c>
      <c r="S414" s="7">
        <v>20151</v>
      </c>
    </row>
    <row r="415" spans="1:21">
      <c r="A415" s="7">
        <v>406</v>
      </c>
      <c r="B415" t="s">
        <v>55</v>
      </c>
      <c r="C415" s="5"/>
      <c r="E415" s="7"/>
      <c r="F415" s="7"/>
      <c r="G415" s="66">
        <v>44727</v>
      </c>
      <c r="H415" s="7"/>
      <c r="I415" s="7">
        <v>96</v>
      </c>
      <c r="J415" s="7"/>
      <c r="K415" s="7" t="s">
        <v>93</v>
      </c>
      <c r="L415" s="7">
        <v>20152</v>
      </c>
      <c r="M415" s="7"/>
      <c r="N415" s="7"/>
      <c r="O415" s="4">
        <v>0.74</v>
      </c>
      <c r="Q415" s="40">
        <v>1087.5</v>
      </c>
      <c r="R415" s="46">
        <v>1893</v>
      </c>
      <c r="S415" s="7">
        <v>20152</v>
      </c>
    </row>
    <row r="416" spans="1:21">
      <c r="A416" s="7">
        <v>407</v>
      </c>
      <c r="B416" t="s">
        <v>18</v>
      </c>
      <c r="C416" s="5"/>
      <c r="D416" s="7"/>
      <c r="E416" s="7"/>
      <c r="F416" s="7"/>
      <c r="G416" s="66">
        <v>44727</v>
      </c>
      <c r="H416" s="7"/>
      <c r="I416" s="7">
        <v>68</v>
      </c>
      <c r="J416" s="7"/>
      <c r="K416" s="7" t="s">
        <v>89</v>
      </c>
      <c r="L416" s="7">
        <v>20153</v>
      </c>
      <c r="M416" s="7"/>
      <c r="N416" s="7"/>
      <c r="O416" s="4">
        <v>0.77</v>
      </c>
      <c r="Q416" s="40">
        <v>1220</v>
      </c>
      <c r="R416" s="46">
        <v>2155</v>
      </c>
      <c r="S416" s="7">
        <v>20153</v>
      </c>
    </row>
    <row r="417" spans="1:19">
      <c r="A417" s="7">
        <v>408</v>
      </c>
      <c r="B417" t="s">
        <v>18</v>
      </c>
      <c r="C417" s="5"/>
      <c r="D417" s="7"/>
      <c r="E417" s="7"/>
      <c r="F417" s="7"/>
      <c r="G417" s="66">
        <v>44727</v>
      </c>
      <c r="H417" s="7"/>
      <c r="I417" s="7">
        <v>70</v>
      </c>
      <c r="J417" s="7"/>
      <c r="K417" s="7" t="s">
        <v>89</v>
      </c>
      <c r="L417" s="7">
        <v>20155</v>
      </c>
      <c r="M417" s="7"/>
      <c r="N417" s="7"/>
      <c r="O417" s="4">
        <v>0.86</v>
      </c>
      <c r="Q417" s="40">
        <v>1220</v>
      </c>
      <c r="R417" s="46">
        <v>2274</v>
      </c>
      <c r="S417" s="7">
        <v>20155</v>
      </c>
    </row>
    <row r="418" spans="1:19">
      <c r="A418" s="7">
        <v>409</v>
      </c>
      <c r="B418" t="s">
        <v>513</v>
      </c>
      <c r="C418" s="5"/>
      <c r="D418" s="7"/>
      <c r="E418" s="7"/>
      <c r="F418" s="7"/>
      <c r="G418" s="66">
        <v>44727</v>
      </c>
      <c r="H418" s="7"/>
      <c r="I418" s="7">
        <v>64</v>
      </c>
      <c r="J418" s="7"/>
      <c r="K418" s="7" t="s">
        <v>89</v>
      </c>
      <c r="L418" s="7">
        <v>20157</v>
      </c>
      <c r="M418" s="7"/>
      <c r="N418" s="7"/>
      <c r="O418" s="4">
        <v>0.57999999999999996</v>
      </c>
      <c r="Q418" s="40">
        <v>1074</v>
      </c>
      <c r="R418" s="46">
        <v>1696</v>
      </c>
      <c r="S418" s="7">
        <v>20157</v>
      </c>
    </row>
    <row r="419" spans="1:19">
      <c r="A419" s="7">
        <v>410</v>
      </c>
      <c r="B419" t="s">
        <v>513</v>
      </c>
      <c r="C419" s="5"/>
      <c r="D419" s="7"/>
      <c r="E419" s="7"/>
      <c r="F419" s="7"/>
      <c r="G419" s="66">
        <v>44727</v>
      </c>
      <c r="H419" s="7"/>
      <c r="I419" s="7">
        <v>87</v>
      </c>
      <c r="J419" s="7"/>
      <c r="K419" s="7" t="s">
        <v>89</v>
      </c>
      <c r="L419" s="7">
        <v>20161</v>
      </c>
      <c r="M419" s="7"/>
      <c r="N419" s="7"/>
      <c r="O419" s="4">
        <v>0.63</v>
      </c>
      <c r="Q419" s="40">
        <v>1125</v>
      </c>
      <c r="R419" s="46">
        <v>1838</v>
      </c>
      <c r="S419" s="7">
        <v>20161</v>
      </c>
    </row>
    <row r="420" spans="1:19">
      <c r="A420" s="7">
        <v>411</v>
      </c>
      <c r="B420" t="s">
        <v>513</v>
      </c>
      <c r="C420" s="5"/>
      <c r="D420" s="7"/>
      <c r="E420" s="7"/>
      <c r="F420" s="7"/>
      <c r="G420" s="66">
        <v>44727</v>
      </c>
      <c r="H420" s="7"/>
      <c r="I420" s="7">
        <v>86</v>
      </c>
      <c r="J420" s="7"/>
      <c r="K420" s="7" t="s">
        <v>89</v>
      </c>
      <c r="L420" s="7">
        <v>20162</v>
      </c>
      <c r="M420" s="7"/>
      <c r="N420" s="7"/>
      <c r="O420" s="4">
        <v>0.7</v>
      </c>
      <c r="Q420" s="30">
        <v>1230.7916666666667</v>
      </c>
      <c r="R420" s="46">
        <v>2091</v>
      </c>
      <c r="S420" s="7">
        <v>20162</v>
      </c>
    </row>
    <row r="421" spans="1:19">
      <c r="A421" s="7">
        <v>412</v>
      </c>
      <c r="B421" t="s">
        <v>513</v>
      </c>
      <c r="C421" s="5"/>
      <c r="D421" s="7"/>
      <c r="E421" s="7"/>
      <c r="F421" s="7"/>
      <c r="G421" s="66">
        <v>44727</v>
      </c>
      <c r="H421" s="7"/>
      <c r="I421" s="7">
        <v>57</v>
      </c>
      <c r="J421" s="7"/>
      <c r="K421" s="7" t="s">
        <v>89</v>
      </c>
      <c r="M421" s="7"/>
      <c r="R421" s="31"/>
    </row>
    <row r="422" spans="1:19" ht="15.6">
      <c r="A422" s="7">
        <v>413</v>
      </c>
      <c r="B422" t="s">
        <v>37</v>
      </c>
      <c r="C422" s="5"/>
      <c r="D422" s="7"/>
      <c r="E422" s="7"/>
      <c r="F422" s="7"/>
      <c r="G422" s="66">
        <v>44727</v>
      </c>
      <c r="H422" s="7"/>
      <c r="I422" s="7">
        <v>75</v>
      </c>
      <c r="J422" s="7"/>
      <c r="K422" s="7" t="s">
        <v>250</v>
      </c>
      <c r="M422" s="7"/>
      <c r="O422" s="36">
        <f>AVERAGE(O407:O420)</f>
        <v>0.86428571428571421</v>
      </c>
      <c r="P422" s="37" t="s">
        <v>181</v>
      </c>
      <c r="Q422" s="38">
        <f>AVERAGE(Q407:Q420)</f>
        <v>1230.7916666666667</v>
      </c>
      <c r="R422" s="52">
        <f>AVERAGE(R407:R420)</f>
        <v>2278.1428571428573</v>
      </c>
    </row>
    <row r="423" spans="1:19">
      <c r="A423" s="7">
        <v>414</v>
      </c>
      <c r="B423" t="s">
        <v>37</v>
      </c>
      <c r="C423" s="5"/>
      <c r="D423" s="7"/>
      <c r="E423" s="7"/>
      <c r="F423" s="7"/>
      <c r="G423" s="66">
        <v>44727</v>
      </c>
      <c r="H423" s="7"/>
      <c r="I423" s="7">
        <v>71</v>
      </c>
      <c r="J423" s="7"/>
      <c r="K423" s="7" t="s">
        <v>252</v>
      </c>
      <c r="M423" s="7"/>
    </row>
    <row r="424" spans="1:19">
      <c r="A424" s="7">
        <v>415</v>
      </c>
      <c r="B424" t="s">
        <v>37</v>
      </c>
      <c r="C424" s="5"/>
      <c r="D424" s="7"/>
      <c r="E424" s="7"/>
      <c r="F424" s="7"/>
      <c r="G424" s="66">
        <v>44727</v>
      </c>
      <c r="H424" s="7"/>
      <c r="I424" s="7">
        <v>76</v>
      </c>
      <c r="J424" s="7"/>
      <c r="K424" s="7" t="s">
        <v>252</v>
      </c>
      <c r="M424" s="7"/>
      <c r="O424" t="s">
        <v>180</v>
      </c>
      <c r="R424">
        <v>2022</v>
      </c>
    </row>
    <row r="425" spans="1:19">
      <c r="A425" s="7">
        <v>416</v>
      </c>
      <c r="B425" t="s">
        <v>514</v>
      </c>
      <c r="C425" s="5"/>
      <c r="D425" s="7"/>
      <c r="E425" s="7"/>
      <c r="F425" s="7"/>
      <c r="G425" s="66">
        <v>44727</v>
      </c>
      <c r="H425" s="7"/>
      <c r="I425" s="7">
        <v>88</v>
      </c>
      <c r="J425" s="7"/>
      <c r="K425" s="7" t="s">
        <v>256</v>
      </c>
      <c r="L425" t="s">
        <v>71</v>
      </c>
      <c r="M425" s="7"/>
      <c r="O425" t="s">
        <v>70</v>
      </c>
      <c r="Q425" t="s">
        <v>194</v>
      </c>
      <c r="R425" t="s">
        <v>195</v>
      </c>
      <c r="S425" s="45" t="s">
        <v>71</v>
      </c>
    </row>
    <row r="426" spans="1:19">
      <c r="A426" s="7">
        <v>417</v>
      </c>
      <c r="B426" t="s">
        <v>514</v>
      </c>
      <c r="C426" s="5"/>
      <c r="D426" s="7"/>
      <c r="E426" s="7"/>
      <c r="F426" s="7"/>
      <c r="G426" s="66">
        <v>44727</v>
      </c>
      <c r="H426" s="7"/>
      <c r="I426" s="7">
        <v>66</v>
      </c>
      <c r="J426" s="7"/>
      <c r="K426" s="7" t="s">
        <v>256</v>
      </c>
      <c r="L426">
        <v>20132</v>
      </c>
      <c r="M426" s="7"/>
      <c r="O426" s="4">
        <v>0.57999999999999996</v>
      </c>
      <c r="Q426" s="1">
        <v>1280</v>
      </c>
      <c r="R426" s="35">
        <v>1733</v>
      </c>
      <c r="S426">
        <v>20132</v>
      </c>
    </row>
    <row r="427" spans="1:19">
      <c r="A427" s="7">
        <v>418</v>
      </c>
      <c r="B427" t="s">
        <v>514</v>
      </c>
      <c r="C427" s="5"/>
      <c r="D427" s="7"/>
      <c r="E427" s="7"/>
      <c r="F427" s="7"/>
      <c r="G427" s="66">
        <v>44727</v>
      </c>
      <c r="H427" s="7"/>
      <c r="I427" s="7">
        <v>85</v>
      </c>
      <c r="J427" s="7"/>
      <c r="K427" s="7" t="s">
        <v>252</v>
      </c>
      <c r="L427">
        <v>20133</v>
      </c>
      <c r="M427" s="7"/>
      <c r="O427" s="4">
        <v>1.21</v>
      </c>
      <c r="Q427" s="1">
        <v>1493</v>
      </c>
      <c r="R427" s="35">
        <v>3318</v>
      </c>
      <c r="S427">
        <v>20133</v>
      </c>
    </row>
    <row r="428" spans="1:19">
      <c r="A428" s="7">
        <v>419</v>
      </c>
      <c r="B428" t="s">
        <v>22</v>
      </c>
      <c r="C428" s="5"/>
      <c r="G428" s="66">
        <v>44727</v>
      </c>
      <c r="I428" s="7">
        <v>89</v>
      </c>
      <c r="K428" s="7" t="s">
        <v>93</v>
      </c>
      <c r="L428">
        <v>20138</v>
      </c>
      <c r="M428" s="7"/>
      <c r="O428" s="4">
        <v>0.76</v>
      </c>
      <c r="Q428" s="1">
        <v>1230.7916666666667</v>
      </c>
      <c r="R428" s="35">
        <v>2165</v>
      </c>
      <c r="S428">
        <v>20138</v>
      </c>
    </row>
    <row r="429" spans="1:19">
      <c r="A429" s="7">
        <v>420</v>
      </c>
      <c r="B429" t="s">
        <v>353</v>
      </c>
      <c r="C429" s="5"/>
      <c r="G429" s="66">
        <v>44727</v>
      </c>
      <c r="I429" s="7">
        <v>66</v>
      </c>
      <c r="K429" s="7" t="s">
        <v>148</v>
      </c>
      <c r="L429">
        <v>20142</v>
      </c>
      <c r="M429" s="7"/>
      <c r="O429" s="4">
        <v>0.66</v>
      </c>
      <c r="Q429" s="1">
        <v>971</v>
      </c>
      <c r="R429" s="35">
        <v>1616</v>
      </c>
      <c r="S429">
        <v>20142</v>
      </c>
    </row>
    <row r="430" spans="1:19">
      <c r="A430" s="7">
        <v>421</v>
      </c>
      <c r="B430" t="s">
        <v>354</v>
      </c>
      <c r="C430" s="5"/>
      <c r="G430" s="66">
        <v>44727</v>
      </c>
      <c r="I430" s="7">
        <v>65</v>
      </c>
      <c r="K430" s="7" t="s">
        <v>73</v>
      </c>
      <c r="L430">
        <v>20143</v>
      </c>
      <c r="M430" s="7"/>
      <c r="O430" s="4">
        <v>0.44</v>
      </c>
      <c r="Q430" s="1">
        <v>1815</v>
      </c>
      <c r="R430" s="35">
        <v>2597</v>
      </c>
      <c r="S430">
        <v>20143</v>
      </c>
    </row>
    <row r="431" spans="1:19">
      <c r="A431" s="7">
        <v>422</v>
      </c>
      <c r="B431" t="s">
        <v>22</v>
      </c>
      <c r="C431" s="5"/>
      <c r="G431" s="66">
        <v>44727</v>
      </c>
      <c r="I431" s="7">
        <v>87</v>
      </c>
      <c r="K431" s="7" t="s">
        <v>263</v>
      </c>
      <c r="L431">
        <v>20147</v>
      </c>
      <c r="M431" s="7"/>
      <c r="Q431" s="1">
        <v>1220</v>
      </c>
      <c r="R431" s="35">
        <v>2276</v>
      </c>
      <c r="S431">
        <v>20147</v>
      </c>
    </row>
    <row r="432" spans="1:19">
      <c r="A432" s="7">
        <v>423</v>
      </c>
      <c r="B432" t="s">
        <v>515</v>
      </c>
      <c r="C432" s="5"/>
      <c r="G432" s="2">
        <v>44727</v>
      </c>
      <c r="I432" s="7">
        <v>90</v>
      </c>
      <c r="K432" s="7" t="s">
        <v>93</v>
      </c>
      <c r="L432">
        <v>20148</v>
      </c>
      <c r="M432" s="7"/>
      <c r="O432" s="4">
        <v>2.2000000000000002</v>
      </c>
      <c r="Q432" s="1">
        <v>952</v>
      </c>
      <c r="R432" s="35">
        <v>3042</v>
      </c>
      <c r="S432">
        <v>20148</v>
      </c>
    </row>
    <row r="433" spans="1:19">
      <c r="A433" s="7">
        <v>424</v>
      </c>
      <c r="B433" t="s">
        <v>516</v>
      </c>
      <c r="C433" s="5"/>
      <c r="G433" s="2">
        <v>44727</v>
      </c>
      <c r="I433" s="7">
        <v>73</v>
      </c>
      <c r="K433" s="7" t="s">
        <v>267</v>
      </c>
      <c r="L433">
        <v>20151</v>
      </c>
      <c r="M433" s="7"/>
      <c r="O433" s="4">
        <v>0.79</v>
      </c>
      <c r="Q433" s="1">
        <v>1312</v>
      </c>
      <c r="R433" s="35">
        <v>2292</v>
      </c>
      <c r="S433">
        <v>20151</v>
      </c>
    </row>
    <row r="434" spans="1:19">
      <c r="A434" s="7">
        <v>425</v>
      </c>
      <c r="B434" t="s">
        <v>517</v>
      </c>
      <c r="C434" s="5"/>
      <c r="G434" s="2">
        <v>44727</v>
      </c>
      <c r="I434" s="7">
        <v>101</v>
      </c>
      <c r="K434" s="7" t="s">
        <v>269</v>
      </c>
      <c r="L434">
        <v>20152</v>
      </c>
      <c r="M434" s="7"/>
      <c r="O434" s="4">
        <v>0.42</v>
      </c>
      <c r="Q434" s="1">
        <v>1087.5</v>
      </c>
      <c r="R434" s="35">
        <v>1584</v>
      </c>
      <c r="S434">
        <v>20152</v>
      </c>
    </row>
    <row r="435" spans="1:19">
      <c r="A435" s="7">
        <v>426</v>
      </c>
      <c r="B435" t="s">
        <v>517</v>
      </c>
      <c r="C435" s="5"/>
      <c r="G435" s="2">
        <v>44727</v>
      </c>
      <c r="I435" s="7">
        <v>84</v>
      </c>
      <c r="K435" s="7" t="s">
        <v>140</v>
      </c>
      <c r="L435">
        <v>20153</v>
      </c>
      <c r="M435" s="7"/>
      <c r="O435" s="4">
        <v>0.34</v>
      </c>
      <c r="Q435" s="1">
        <v>1220</v>
      </c>
      <c r="R435" s="35">
        <v>1645</v>
      </c>
      <c r="S435">
        <v>20153</v>
      </c>
    </row>
    <row r="436" spans="1:19">
      <c r="A436" s="7">
        <v>427</v>
      </c>
      <c r="B436" t="s">
        <v>517</v>
      </c>
      <c r="C436" s="5"/>
      <c r="G436" s="2">
        <v>44727</v>
      </c>
      <c r="I436" s="7">
        <v>82</v>
      </c>
      <c r="K436" s="7" t="s">
        <v>272</v>
      </c>
      <c r="L436">
        <v>20155</v>
      </c>
      <c r="M436" s="7"/>
      <c r="O436" s="4">
        <v>1.01</v>
      </c>
      <c r="Q436" s="1">
        <v>1220</v>
      </c>
      <c r="R436" s="35">
        <v>2346</v>
      </c>
      <c r="S436">
        <v>20155</v>
      </c>
    </row>
    <row r="437" spans="1:19">
      <c r="A437" s="7">
        <v>428</v>
      </c>
      <c r="B437" t="s">
        <v>518</v>
      </c>
      <c r="C437" s="5"/>
      <c r="G437" s="2">
        <v>44727</v>
      </c>
      <c r="I437" s="7">
        <v>82</v>
      </c>
      <c r="K437" s="7" t="s">
        <v>132</v>
      </c>
      <c r="L437">
        <v>20157</v>
      </c>
      <c r="M437" s="7"/>
      <c r="O437" s="4">
        <v>0.54</v>
      </c>
      <c r="Q437" s="1">
        <v>1074</v>
      </c>
      <c r="R437" s="35">
        <v>1638</v>
      </c>
      <c r="S437">
        <v>20157</v>
      </c>
    </row>
    <row r="438" spans="1:19">
      <c r="A438" s="7">
        <v>429</v>
      </c>
      <c r="B438" t="s">
        <v>519</v>
      </c>
      <c r="C438" s="5"/>
      <c r="G438" s="2">
        <v>44727</v>
      </c>
      <c r="I438" s="7">
        <v>86</v>
      </c>
      <c r="K438" s="7" t="s">
        <v>250</v>
      </c>
      <c r="L438">
        <v>20161</v>
      </c>
      <c r="M438" s="7"/>
      <c r="O438" s="4">
        <v>0.73</v>
      </c>
      <c r="Q438" s="1">
        <v>1125</v>
      </c>
      <c r="R438" s="35">
        <v>2262</v>
      </c>
      <c r="S438">
        <v>20161</v>
      </c>
    </row>
    <row r="439" spans="1:19">
      <c r="A439" s="7">
        <v>430</v>
      </c>
      <c r="B439" t="s">
        <v>41</v>
      </c>
      <c r="C439" s="5"/>
      <c r="G439" s="2">
        <v>44727</v>
      </c>
      <c r="I439" s="7">
        <v>67</v>
      </c>
      <c r="K439" s="7" t="s">
        <v>276</v>
      </c>
      <c r="L439">
        <v>20162</v>
      </c>
      <c r="M439" s="7"/>
      <c r="O439" s="4">
        <v>0.87</v>
      </c>
      <c r="Q439" s="1">
        <v>1230.7916666666667</v>
      </c>
      <c r="R439" s="35">
        <v>2303</v>
      </c>
      <c r="S439">
        <v>20162</v>
      </c>
    </row>
    <row r="440" spans="1:19">
      <c r="A440" s="7">
        <v>431</v>
      </c>
      <c r="B440" t="s">
        <v>41</v>
      </c>
      <c r="C440" s="5"/>
      <c r="G440" s="2">
        <v>44727</v>
      </c>
      <c r="I440" s="7">
        <v>87</v>
      </c>
      <c r="K440" s="7" t="s">
        <v>278</v>
      </c>
      <c r="M440" s="7"/>
    </row>
    <row r="441" spans="1:19" ht="15.6">
      <c r="A441" s="7">
        <v>432</v>
      </c>
      <c r="B441" t="s">
        <v>519</v>
      </c>
      <c r="C441" s="5"/>
      <c r="G441" s="2">
        <v>44727</v>
      </c>
      <c r="I441" s="7">
        <v>92</v>
      </c>
      <c r="K441" s="7" t="s">
        <v>280</v>
      </c>
      <c r="M441" s="7"/>
      <c r="O441" s="36">
        <f>AVERAGE(O426:O439)</f>
        <v>0.81153846153846143</v>
      </c>
      <c r="P441" s="37" t="s">
        <v>181</v>
      </c>
      <c r="Q441" s="38">
        <f>AVERAGE(Q426:Q439)</f>
        <v>1230.7916666666667</v>
      </c>
      <c r="R441" s="39">
        <f>AVERAGE(R426:R439)</f>
        <v>2201.2142857142858</v>
      </c>
    </row>
    <row r="442" spans="1:19">
      <c r="A442" s="7">
        <v>437</v>
      </c>
      <c r="B442" t="s">
        <v>49</v>
      </c>
      <c r="C442" s="5"/>
      <c r="G442" s="2">
        <v>44727</v>
      </c>
      <c r="I442" s="7">
        <v>77</v>
      </c>
      <c r="K442" s="7" t="s">
        <v>292</v>
      </c>
      <c r="M442" s="7"/>
      <c r="P442" s="48">
        <v>1827</v>
      </c>
      <c r="Q442" s="47">
        <v>20132</v>
      </c>
      <c r="R442" s="50">
        <v>2436</v>
      </c>
    </row>
    <row r="443" spans="1:19">
      <c r="A443" s="7">
        <v>442</v>
      </c>
      <c r="B443" t="s">
        <v>51</v>
      </c>
      <c r="C443" s="5"/>
      <c r="G443" s="2">
        <v>44727</v>
      </c>
      <c r="I443" s="7">
        <v>70</v>
      </c>
      <c r="K443" s="7" t="s">
        <v>93</v>
      </c>
      <c r="M443" s="7"/>
      <c r="P443" s="48">
        <v>2342</v>
      </c>
      <c r="Q443" s="47">
        <v>20147</v>
      </c>
      <c r="R443" s="50">
        <v>2587</v>
      </c>
    </row>
    <row r="444" spans="1:19">
      <c r="A444" s="7">
        <v>443</v>
      </c>
      <c r="B444" t="s">
        <v>520</v>
      </c>
      <c r="C444" s="5"/>
      <c r="G444" s="2">
        <v>44727</v>
      </c>
      <c r="I444" s="7">
        <v>123</v>
      </c>
      <c r="K444" s="7" t="s">
        <v>311</v>
      </c>
      <c r="M444" s="7"/>
      <c r="P444" s="48">
        <v>3042</v>
      </c>
      <c r="Q444" s="47">
        <v>20148</v>
      </c>
      <c r="R444" s="50">
        <v>2759</v>
      </c>
    </row>
    <row r="445" spans="1:19">
      <c r="A445" s="7">
        <v>444</v>
      </c>
      <c r="B445" t="s">
        <v>212</v>
      </c>
      <c r="C445" s="5"/>
      <c r="G445" s="2">
        <v>44727</v>
      </c>
      <c r="I445" s="7">
        <v>67</v>
      </c>
      <c r="K445" s="7" t="s">
        <v>313</v>
      </c>
      <c r="M445" s="7"/>
      <c r="P445" s="48">
        <v>2233</v>
      </c>
      <c r="Q445" s="47">
        <v>20151</v>
      </c>
      <c r="R445" s="50">
        <v>2423</v>
      </c>
    </row>
    <row r="446" spans="1:19">
      <c r="A446" s="7">
        <v>445</v>
      </c>
      <c r="B446" t="s">
        <v>212</v>
      </c>
      <c r="C446" s="5"/>
      <c r="G446" s="2">
        <v>44727</v>
      </c>
      <c r="I446" s="7">
        <v>79</v>
      </c>
      <c r="K446" s="7" t="s">
        <v>313</v>
      </c>
      <c r="M446" s="7"/>
      <c r="P446" s="48">
        <v>1575</v>
      </c>
      <c r="Q446" s="47">
        <v>20152</v>
      </c>
      <c r="R446" s="50">
        <v>1893</v>
      </c>
    </row>
    <row r="447" spans="1:19">
      <c r="A447" s="7">
        <v>446</v>
      </c>
      <c r="B447" t="s">
        <v>521</v>
      </c>
      <c r="C447" s="5"/>
      <c r="G447" s="2">
        <v>44727</v>
      </c>
      <c r="I447" s="7">
        <v>98</v>
      </c>
      <c r="K447" s="7" t="s">
        <v>317</v>
      </c>
      <c r="M447" s="7"/>
      <c r="P447" s="48">
        <v>1682</v>
      </c>
      <c r="Q447" s="47">
        <v>20153</v>
      </c>
      <c r="R447" s="50">
        <v>2155</v>
      </c>
    </row>
    <row r="448" spans="1:19">
      <c r="A448" s="7">
        <v>448</v>
      </c>
      <c r="B448" t="s">
        <v>522</v>
      </c>
      <c r="C448" s="5"/>
      <c r="G448" s="2">
        <v>44727</v>
      </c>
      <c r="I448" s="7">
        <v>84</v>
      </c>
      <c r="K448" s="7" t="s">
        <v>73</v>
      </c>
      <c r="M448" s="7"/>
      <c r="P448" s="48">
        <v>1663</v>
      </c>
      <c r="Q448" s="47">
        <v>20157</v>
      </c>
      <c r="R448" s="50">
        <v>1696</v>
      </c>
    </row>
    <row r="449" spans="1:18">
      <c r="A449" s="33">
        <v>452</v>
      </c>
      <c r="B449" t="s">
        <v>523</v>
      </c>
      <c r="C449" s="5"/>
      <c r="G449" s="2">
        <v>44727</v>
      </c>
      <c r="I449" s="7">
        <v>116</v>
      </c>
      <c r="K449" s="7" t="s">
        <v>93</v>
      </c>
      <c r="M449" s="7"/>
      <c r="P449" s="49">
        <v>2185.9285714285716</v>
      </c>
      <c r="R449" s="51">
        <f>AVERAGE(R442:R448)</f>
        <v>2278.4285714285716</v>
      </c>
    </row>
    <row r="450" spans="1:18">
      <c r="A450" s="33">
        <v>453</v>
      </c>
      <c r="B450" t="s">
        <v>524</v>
      </c>
      <c r="C450" s="5"/>
      <c r="G450" s="2">
        <v>44727</v>
      </c>
      <c r="I450" s="7">
        <v>100</v>
      </c>
      <c r="K450" s="7" t="s">
        <v>337</v>
      </c>
      <c r="M450" s="7"/>
    </row>
    <row r="451" spans="1:18">
      <c r="A451" s="33">
        <v>456</v>
      </c>
      <c r="B451" t="s">
        <v>525</v>
      </c>
      <c r="C451" s="5"/>
      <c r="G451" s="2">
        <v>44727</v>
      </c>
      <c r="I451" s="7">
        <v>100</v>
      </c>
      <c r="K451" s="7" t="s">
        <v>347</v>
      </c>
      <c r="M451" s="7"/>
    </row>
    <row r="452" spans="1:18">
      <c r="A452" s="33">
        <v>457</v>
      </c>
      <c r="B452" t="s">
        <v>526</v>
      </c>
      <c r="C452" s="5"/>
      <c r="G452" s="2">
        <v>44727</v>
      </c>
      <c r="I452" s="7">
        <v>90</v>
      </c>
      <c r="K452" s="7" t="s">
        <v>145</v>
      </c>
      <c r="M452" s="7"/>
    </row>
    <row r="453" spans="1:18">
      <c r="A453" s="33">
        <v>459</v>
      </c>
      <c r="B453" t="s">
        <v>527</v>
      </c>
      <c r="C453" s="5"/>
      <c r="G453" s="2">
        <v>44880</v>
      </c>
      <c r="I453" s="7">
        <v>44</v>
      </c>
      <c r="K453" s="7" t="s">
        <v>107</v>
      </c>
      <c r="M453" s="7"/>
    </row>
    <row r="454" spans="1:18">
      <c r="A454" s="33">
        <v>460.8</v>
      </c>
      <c r="B454" t="s">
        <v>528</v>
      </c>
      <c r="C454" s="5"/>
      <c r="G454" s="2">
        <v>44880</v>
      </c>
      <c r="I454" s="7">
        <v>61</v>
      </c>
      <c r="K454" s="7" t="s">
        <v>130</v>
      </c>
      <c r="M454" s="7"/>
    </row>
    <row r="455" spans="1:18">
      <c r="A455" s="33">
        <v>462.6</v>
      </c>
      <c r="B455" t="s">
        <v>18</v>
      </c>
      <c r="C455" s="5"/>
      <c r="G455" s="2">
        <v>44880</v>
      </c>
      <c r="I455" s="7">
        <v>70</v>
      </c>
      <c r="K455" s="7" t="s">
        <v>89</v>
      </c>
      <c r="M455" s="7"/>
    </row>
    <row r="456" spans="1:18">
      <c r="A456" s="33">
        <v>464.4</v>
      </c>
      <c r="B456" t="s">
        <v>188</v>
      </c>
      <c r="C456" s="1"/>
      <c r="G456" s="2">
        <v>44880</v>
      </c>
      <c r="I456" s="7">
        <v>68</v>
      </c>
      <c r="K456" s="7" t="s">
        <v>363</v>
      </c>
      <c r="M456" s="7"/>
    </row>
    <row r="457" spans="1:18">
      <c r="A457" s="33">
        <v>466.2</v>
      </c>
      <c r="B457" t="s">
        <v>529</v>
      </c>
      <c r="C457" s="1"/>
      <c r="G457" s="2">
        <v>44880</v>
      </c>
      <c r="I457" s="7">
        <v>61</v>
      </c>
      <c r="K457" s="7" t="s">
        <v>366</v>
      </c>
      <c r="M457" s="7"/>
    </row>
    <row r="458" spans="1:18">
      <c r="A458" s="33">
        <v>468</v>
      </c>
      <c r="B458" t="s">
        <v>529</v>
      </c>
      <c r="C458" s="1"/>
      <c r="G458" s="2">
        <v>44880</v>
      </c>
      <c r="I458" s="7">
        <v>73</v>
      </c>
      <c r="K458" s="7" t="s">
        <v>366</v>
      </c>
      <c r="M458" s="7"/>
    </row>
    <row r="459" spans="1:18">
      <c r="A459" s="33">
        <v>469.8</v>
      </c>
      <c r="B459" t="s">
        <v>526</v>
      </c>
      <c r="C459" s="1"/>
      <c r="G459" s="2">
        <v>44880</v>
      </c>
      <c r="I459" s="7">
        <v>153</v>
      </c>
      <c r="K459" s="7" t="s">
        <v>369</v>
      </c>
      <c r="M459" s="7"/>
    </row>
    <row r="460" spans="1:18">
      <c r="A460" s="33">
        <v>471.6</v>
      </c>
      <c r="B460" t="s">
        <v>530</v>
      </c>
      <c r="C460" s="1"/>
      <c r="G460" s="2">
        <v>44880</v>
      </c>
      <c r="I460" s="7">
        <v>85</v>
      </c>
      <c r="K460" s="7" t="s">
        <v>292</v>
      </c>
      <c r="M460" s="7"/>
    </row>
    <row r="461" spans="1:18">
      <c r="A461" s="33">
        <v>473.4</v>
      </c>
      <c r="B461" t="s">
        <v>531</v>
      </c>
      <c r="C461" s="1"/>
      <c r="G461" s="2">
        <v>44880</v>
      </c>
      <c r="I461" s="7">
        <v>89</v>
      </c>
      <c r="K461" s="7" t="s">
        <v>89</v>
      </c>
      <c r="M461" s="7"/>
    </row>
    <row r="462" spans="1:18">
      <c r="A462" s="33">
        <v>475.2</v>
      </c>
      <c r="B462" t="s">
        <v>532</v>
      </c>
      <c r="C462" s="1"/>
      <c r="G462" s="2">
        <v>44880</v>
      </c>
      <c r="I462" s="7">
        <v>115</v>
      </c>
      <c r="K462" s="7" t="s">
        <v>105</v>
      </c>
      <c r="M462" s="7"/>
    </row>
    <row r="463" spans="1:18">
      <c r="A463" s="33">
        <v>477</v>
      </c>
      <c r="B463" t="s">
        <v>47</v>
      </c>
      <c r="C463" s="1"/>
      <c r="G463" s="2">
        <v>44880</v>
      </c>
      <c r="I463" s="7">
        <v>87</v>
      </c>
      <c r="K463" s="7" t="s">
        <v>376</v>
      </c>
      <c r="M463" s="7"/>
    </row>
    <row r="464" spans="1:18">
      <c r="A464" s="33">
        <v>478.8</v>
      </c>
      <c r="B464" t="s">
        <v>47</v>
      </c>
      <c r="C464" s="1"/>
      <c r="G464" s="2">
        <v>44880</v>
      </c>
      <c r="I464" s="7">
        <v>87</v>
      </c>
      <c r="K464" s="7" t="s">
        <v>378</v>
      </c>
      <c r="M464" s="7"/>
    </row>
    <row r="465" spans="1:13">
      <c r="A465" s="33">
        <v>480.6</v>
      </c>
      <c r="B465" t="s">
        <v>41</v>
      </c>
      <c r="C465" s="1"/>
      <c r="G465" s="2">
        <v>44880</v>
      </c>
      <c r="I465" s="7">
        <v>69</v>
      </c>
      <c r="K465" s="7" t="s">
        <v>93</v>
      </c>
      <c r="M465" s="7"/>
    </row>
    <row r="466" spans="1:13">
      <c r="B466" t="s">
        <v>11</v>
      </c>
      <c r="C466" s="1"/>
      <c r="G466" s="2">
        <v>44941</v>
      </c>
      <c r="I466" s="7">
        <v>49</v>
      </c>
      <c r="K466" s="7" t="s">
        <v>263</v>
      </c>
      <c r="M466" s="7"/>
    </row>
    <row r="467" spans="1:13">
      <c r="B467" t="s">
        <v>37</v>
      </c>
      <c r="C467" s="1"/>
      <c r="G467" s="2">
        <v>44941</v>
      </c>
      <c r="I467" s="7">
        <v>88</v>
      </c>
      <c r="K467" s="7" t="s">
        <v>107</v>
      </c>
      <c r="M467" s="7"/>
    </row>
    <row r="468" spans="1:13">
      <c r="B468" t="s">
        <v>529</v>
      </c>
      <c r="C468" s="1"/>
      <c r="G468" s="2">
        <v>44941</v>
      </c>
      <c r="I468" s="7">
        <v>60</v>
      </c>
      <c r="K468" s="7" t="s">
        <v>143</v>
      </c>
      <c r="M468" s="7"/>
    </row>
    <row r="469" spans="1:13">
      <c r="B469" t="s">
        <v>532</v>
      </c>
      <c r="C469" s="1"/>
      <c r="G469" s="2">
        <v>44941</v>
      </c>
      <c r="I469" s="7">
        <v>89</v>
      </c>
      <c r="K469" s="7" t="s">
        <v>120</v>
      </c>
      <c r="M469" s="7"/>
    </row>
    <row r="470" spans="1:13">
      <c r="B470" t="s">
        <v>41</v>
      </c>
      <c r="C470" s="1"/>
      <c r="G470" s="2">
        <v>44941</v>
      </c>
      <c r="I470" s="7">
        <v>72</v>
      </c>
      <c r="K470" s="7" t="s">
        <v>326</v>
      </c>
      <c r="M470" s="7"/>
    </row>
    <row r="471" spans="1:13">
      <c r="B471" t="s">
        <v>41</v>
      </c>
      <c r="C471" s="1"/>
      <c r="G471" s="2">
        <v>44941</v>
      </c>
      <c r="I471" s="7">
        <v>87</v>
      </c>
      <c r="K471" s="7" t="s">
        <v>317</v>
      </c>
      <c r="M471" s="7"/>
    </row>
    <row r="472" spans="1:13">
      <c r="B472" t="s">
        <v>523</v>
      </c>
      <c r="C472" s="1"/>
      <c r="G472" s="2">
        <v>44941</v>
      </c>
      <c r="I472" s="7">
        <v>137</v>
      </c>
      <c r="K472" s="7" t="s">
        <v>82</v>
      </c>
      <c r="M472" s="7"/>
    </row>
    <row r="473" spans="1:13">
      <c r="B473" t="s">
        <v>533</v>
      </c>
      <c r="C473" s="1"/>
      <c r="G473" s="2">
        <v>44941</v>
      </c>
      <c r="I473" s="7">
        <v>143</v>
      </c>
      <c r="K473" s="7" t="s">
        <v>278</v>
      </c>
      <c r="M473" s="7"/>
    </row>
    <row r="474" spans="1:13">
      <c r="B474" t="s">
        <v>524</v>
      </c>
      <c r="C474" s="1"/>
      <c r="G474" s="2">
        <v>44941</v>
      </c>
      <c r="I474" s="7">
        <v>139</v>
      </c>
      <c r="K474" s="7" t="s">
        <v>398</v>
      </c>
    </row>
    <row r="521" spans="12:19">
      <c r="Q521" s="31">
        <v>2022</v>
      </c>
      <c r="S521" s="67">
        <v>44682</v>
      </c>
    </row>
    <row r="522" spans="12:19">
      <c r="L522" s="2">
        <v>44700</v>
      </c>
      <c r="M522" s="2"/>
      <c r="N522" s="2"/>
      <c r="Q522" s="31" t="s">
        <v>195</v>
      </c>
      <c r="R522" s="47" t="s">
        <v>71</v>
      </c>
    </row>
    <row r="523" spans="12:19">
      <c r="Q523" s="30"/>
      <c r="R523" s="47">
        <v>20132</v>
      </c>
      <c r="S523" s="1">
        <v>2252</v>
      </c>
    </row>
    <row r="524" spans="12:19">
      <c r="Q524" s="30"/>
      <c r="R524" s="47">
        <v>20133</v>
      </c>
      <c r="S524" s="1">
        <v>3353</v>
      </c>
    </row>
    <row r="525" spans="12:19">
      <c r="Q525" s="30"/>
      <c r="R525" s="47">
        <v>20138</v>
      </c>
      <c r="S525" s="1"/>
    </row>
    <row r="526" spans="12:19">
      <c r="Q526" s="30"/>
      <c r="R526" s="47">
        <v>20142</v>
      </c>
      <c r="S526" s="1"/>
    </row>
    <row r="527" spans="12:19">
      <c r="Q527" s="30"/>
      <c r="R527" s="47">
        <v>20143</v>
      </c>
      <c r="S527" s="1">
        <v>3500</v>
      </c>
    </row>
    <row r="528" spans="12:19">
      <c r="Q528" s="30"/>
      <c r="R528" s="47">
        <v>20147</v>
      </c>
      <c r="S528" s="1">
        <v>2408</v>
      </c>
    </row>
    <row r="529" spans="15:19">
      <c r="Q529" s="30"/>
      <c r="R529" s="47">
        <v>20148</v>
      </c>
      <c r="S529" s="1">
        <v>2611</v>
      </c>
    </row>
    <row r="530" spans="15:19">
      <c r="Q530" s="30"/>
      <c r="R530" s="47">
        <v>20151</v>
      </c>
      <c r="S530" s="1">
        <v>2123</v>
      </c>
    </row>
    <row r="531" spans="15:19">
      <c r="Q531" s="30"/>
      <c r="R531" s="47">
        <v>20152</v>
      </c>
      <c r="S531" s="1">
        <v>1554</v>
      </c>
    </row>
    <row r="532" spans="15:19">
      <c r="Q532" s="30"/>
      <c r="R532" s="47">
        <v>20153</v>
      </c>
      <c r="S532" s="1"/>
    </row>
    <row r="533" spans="15:19">
      <c r="Q533" s="30"/>
      <c r="R533" s="47">
        <v>20155</v>
      </c>
      <c r="S533" s="1"/>
    </row>
    <row r="534" spans="15:19">
      <c r="Q534" s="30"/>
      <c r="R534" s="47">
        <v>20157</v>
      </c>
      <c r="S534" s="1">
        <v>1788</v>
      </c>
    </row>
    <row r="535" spans="15:19">
      <c r="Q535" s="30"/>
      <c r="R535" s="47">
        <v>20161</v>
      </c>
      <c r="S535" s="1"/>
    </row>
    <row r="536" spans="15:19">
      <c r="Q536" s="30"/>
      <c r="R536" s="47">
        <v>20162</v>
      </c>
      <c r="S536" s="1"/>
    </row>
    <row r="537" spans="15:19">
      <c r="Q537" s="31"/>
    </row>
    <row r="538" spans="15:19">
      <c r="Q538" s="31">
        <v>2185.9285714285716</v>
      </c>
    </row>
    <row r="539" spans="15:19">
      <c r="Q539" s="31"/>
    </row>
    <row r="542" spans="15:19">
      <c r="P542" s="7" t="s">
        <v>2</v>
      </c>
      <c r="Q542" s="7" t="s">
        <v>434</v>
      </c>
    </row>
    <row r="543" spans="15:19">
      <c r="O543" t="s">
        <v>431</v>
      </c>
      <c r="P543" s="7">
        <f>QUARTILE(C10:C402,1)</f>
        <v>73700</v>
      </c>
      <c r="Q543" s="7">
        <f>QUARTILE(D10:D402,1)</f>
        <v>131888</v>
      </c>
    </row>
    <row r="544" spans="15:19">
      <c r="O544" t="s">
        <v>432</v>
      </c>
      <c r="P544" s="7">
        <f>QUARTILE(C10:C402,2)</f>
        <v>90280</v>
      </c>
      <c r="Q544" s="7">
        <f>QUARTILE(D10:D402,2)</f>
        <v>156000</v>
      </c>
    </row>
    <row r="545" spans="15:17">
      <c r="O545" t="s">
        <v>433</v>
      </c>
      <c r="P545" s="7">
        <f>QUARTILE(C10:C402,3)</f>
        <v>114576</v>
      </c>
      <c r="Q545" s="7">
        <f>QUARTILE(D10:D402,3)</f>
        <v>185000</v>
      </c>
    </row>
    <row r="546" spans="15:17">
      <c r="P546" s="7"/>
      <c r="Q546" s="7"/>
    </row>
    <row r="547" spans="15:17">
      <c r="O547">
        <v>20161</v>
      </c>
      <c r="P547" s="7">
        <f>QUARTILE(C365:C393,3)</f>
        <v>96800</v>
      </c>
      <c r="Q547" s="7">
        <f>QUARTILE(D365:D393,3)</f>
        <v>168920</v>
      </c>
    </row>
    <row r="548" spans="15:17">
      <c r="P548" s="7"/>
      <c r="Q548" s="7"/>
    </row>
    <row r="558" spans="15:17">
      <c r="O558" s="8"/>
      <c r="P558" s="8"/>
    </row>
    <row r="559" spans="15:17">
      <c r="O559" s="26" t="s">
        <v>33</v>
      </c>
      <c r="P559" s="8">
        <f>VLOOKUP(O559,B10:F351,5,FALSE)</f>
        <v>20129</v>
      </c>
    </row>
    <row r="560" spans="15:17">
      <c r="O560" s="8"/>
      <c r="P560" s="8"/>
    </row>
    <row r="562" spans="15:16">
      <c r="O562" s="43">
        <f>P559</f>
        <v>20129</v>
      </c>
      <c r="P562" s="44">
        <f>VLOOKUP(O562,F10:H351,3,FALSE)</f>
        <v>1230.7916666666667</v>
      </c>
    </row>
  </sheetData>
  <sortState xmlns:xlrd2="http://schemas.microsoft.com/office/spreadsheetml/2017/richdata2" ref="A10:J402">
    <sortCondition ref="A10:A402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5878-7928-4FAD-8B6F-C0623C4D79ED}">
  <dimension ref="C5:R31"/>
  <sheetViews>
    <sheetView topLeftCell="A10" workbookViewId="0">
      <selection activeCell="T15" sqref="T15"/>
    </sheetView>
  </sheetViews>
  <sheetFormatPr defaultRowHeight="14.4"/>
  <cols>
    <col min="4" max="4" width="17.44140625" customWidth="1"/>
  </cols>
  <sheetData>
    <row r="5" spans="3:18">
      <c r="C5">
        <v>2</v>
      </c>
      <c r="D5" t="s">
        <v>490</v>
      </c>
      <c r="E5">
        <v>101584</v>
      </c>
      <c r="F5">
        <v>202000</v>
      </c>
      <c r="G5">
        <v>0.98850212631910539</v>
      </c>
      <c r="H5">
        <v>20133</v>
      </c>
      <c r="I5">
        <v>44217</v>
      </c>
      <c r="J5">
        <v>1493</v>
      </c>
      <c r="K5" s="89">
        <v>68.040187541862025</v>
      </c>
      <c r="L5" s="89">
        <v>2968.8336745944243</v>
      </c>
    </row>
    <row r="6" spans="3:18">
      <c r="C6">
        <v>3</v>
      </c>
      <c r="D6" t="s">
        <v>490</v>
      </c>
      <c r="E6">
        <v>115028</v>
      </c>
      <c r="F6">
        <v>337643</v>
      </c>
      <c r="G6">
        <v>1.9353114024411449</v>
      </c>
      <c r="H6">
        <v>20133</v>
      </c>
      <c r="I6">
        <v>44217</v>
      </c>
      <c r="J6">
        <v>1493</v>
      </c>
      <c r="K6" s="89">
        <v>77.044876088412593</v>
      </c>
      <c r="L6" s="89">
        <v>4382.419923844629</v>
      </c>
    </row>
    <row r="7" spans="3:18">
      <c r="C7">
        <v>264</v>
      </c>
      <c r="D7" t="s">
        <v>59</v>
      </c>
      <c r="E7">
        <v>70212</v>
      </c>
      <c r="F7">
        <v>202100</v>
      </c>
      <c r="G7">
        <v>1.8784253403976527</v>
      </c>
      <c r="H7">
        <v>20133</v>
      </c>
      <c r="I7">
        <v>44638</v>
      </c>
      <c r="J7">
        <v>1493</v>
      </c>
      <c r="K7" s="89">
        <v>47.027461486939046</v>
      </c>
      <c r="L7" s="89">
        <v>4297.4890332136956</v>
      </c>
    </row>
    <row r="8" spans="3:18">
      <c r="C8">
        <v>345</v>
      </c>
      <c r="D8" t="s">
        <v>59</v>
      </c>
      <c r="E8">
        <v>115028</v>
      </c>
      <c r="F8">
        <v>220000</v>
      </c>
      <c r="G8">
        <v>0.91257780714260872</v>
      </c>
      <c r="H8">
        <v>20133</v>
      </c>
      <c r="I8">
        <v>44700</v>
      </c>
      <c r="K8" s="89">
        <v>77</v>
      </c>
      <c r="L8" s="89">
        <v>2857.1428571428573</v>
      </c>
    </row>
    <row r="9" spans="3:18">
      <c r="C9">
        <v>97</v>
      </c>
      <c r="D9" t="s">
        <v>59</v>
      </c>
      <c r="E9">
        <v>141918</v>
      </c>
      <c r="F9">
        <v>346900</v>
      </c>
      <c r="G9">
        <v>1.4443692836708522</v>
      </c>
      <c r="H9">
        <v>20133</v>
      </c>
      <c r="I9">
        <v>44336</v>
      </c>
      <c r="J9">
        <v>1493</v>
      </c>
      <c r="K9" s="89">
        <v>95.055592766242469</v>
      </c>
      <c r="L9" s="89">
        <v>3649.4433405205823</v>
      </c>
      <c r="N9" s="26" t="s">
        <v>484</v>
      </c>
      <c r="O9" s="91">
        <f>QUARTILE(L5:L28,0)</f>
        <v>2157.797883022341</v>
      </c>
      <c r="P9" s="26"/>
      <c r="Q9" s="26"/>
      <c r="R9" s="26"/>
    </row>
    <row r="10" spans="3:18">
      <c r="C10">
        <v>349</v>
      </c>
      <c r="D10" t="s">
        <v>45</v>
      </c>
      <c r="E10">
        <v>73200</v>
      </c>
      <c r="F10">
        <v>180868</v>
      </c>
      <c r="G10">
        <v>1.4708743169398908</v>
      </c>
      <c r="H10">
        <v>20133</v>
      </c>
      <c r="I10">
        <v>44700</v>
      </c>
      <c r="K10" s="89">
        <v>49</v>
      </c>
      <c r="L10" s="89">
        <v>3691.1836734693879</v>
      </c>
      <c r="N10" s="26" t="s">
        <v>483</v>
      </c>
      <c r="O10" s="91">
        <f>QUARTILE(L5:L28,1)</f>
        <v>3215.0910942128048</v>
      </c>
      <c r="P10" s="26"/>
      <c r="Q10" s="26"/>
      <c r="R10" s="26"/>
    </row>
    <row r="11" spans="3:18">
      <c r="C11">
        <v>52</v>
      </c>
      <c r="D11" t="s">
        <v>45</v>
      </c>
      <c r="E11">
        <v>76451</v>
      </c>
      <c r="F11">
        <v>151200</v>
      </c>
      <c r="G11">
        <v>0.9777373742658696</v>
      </c>
      <c r="H11">
        <v>20133</v>
      </c>
      <c r="I11">
        <v>44273</v>
      </c>
      <c r="J11">
        <v>1493</v>
      </c>
      <c r="K11" s="89">
        <v>51.206296048225049</v>
      </c>
      <c r="L11" s="89">
        <v>2952.7618997789436</v>
      </c>
      <c r="N11" s="26" t="s">
        <v>482</v>
      </c>
      <c r="O11" s="91">
        <f>QUARTILE(L5:L28,2)</f>
        <v>3493.0207336523126</v>
      </c>
      <c r="P11" s="26"/>
      <c r="Q11" s="26" t="s">
        <v>181</v>
      </c>
      <c r="R11" s="91">
        <f>AVERAGE(L5:L28)</f>
        <v>3542.4318873036932</v>
      </c>
    </row>
    <row r="12" spans="3:18">
      <c r="C12">
        <v>307</v>
      </c>
      <c r="D12" t="s">
        <v>45</v>
      </c>
      <c r="E12">
        <v>77682</v>
      </c>
      <c r="F12">
        <v>173223</v>
      </c>
      <c r="G12">
        <v>1.2298988182590562</v>
      </c>
      <c r="H12">
        <v>20133</v>
      </c>
      <c r="I12">
        <v>44665</v>
      </c>
      <c r="J12">
        <v>1493</v>
      </c>
      <c r="K12" s="89">
        <v>52.030810448760882</v>
      </c>
      <c r="L12" s="89">
        <v>3329.2389356607709</v>
      </c>
      <c r="N12" s="26" t="s">
        <v>485</v>
      </c>
      <c r="O12" s="91">
        <f>QUARTILE(L5:L28,3)</f>
        <v>3967.6107927493435</v>
      </c>
      <c r="P12" s="26"/>
      <c r="Q12" s="26"/>
      <c r="R12" s="26"/>
    </row>
    <row r="13" spans="3:18">
      <c r="C13">
        <v>351</v>
      </c>
      <c r="D13" t="s">
        <v>45</v>
      </c>
      <c r="E13">
        <v>86645</v>
      </c>
      <c r="F13">
        <v>181720</v>
      </c>
      <c r="G13">
        <v>1.0972935541577702</v>
      </c>
      <c r="H13">
        <v>20133</v>
      </c>
      <c r="I13">
        <v>44700</v>
      </c>
      <c r="K13" s="89">
        <v>55</v>
      </c>
      <c r="L13" s="89">
        <v>3304</v>
      </c>
      <c r="N13" s="26" t="s">
        <v>486</v>
      </c>
      <c r="O13" s="91">
        <f>QUARTILE(L5:L28,4)</f>
        <v>4382.419923844629</v>
      </c>
      <c r="P13" s="26"/>
      <c r="Q13" s="26"/>
      <c r="R13" s="26"/>
    </row>
    <row r="14" spans="3:18">
      <c r="C14">
        <v>350</v>
      </c>
      <c r="D14" t="s">
        <v>45</v>
      </c>
      <c r="E14">
        <v>82163</v>
      </c>
      <c r="F14">
        <v>191190</v>
      </c>
      <c r="G14">
        <v>1.3269598237649551</v>
      </c>
      <c r="H14">
        <v>20133</v>
      </c>
      <c r="I14">
        <v>44700</v>
      </c>
      <c r="K14" s="89">
        <v>55</v>
      </c>
      <c r="L14" s="89">
        <v>3476.181818181818</v>
      </c>
      <c r="O14" s="89"/>
    </row>
    <row r="15" spans="3:18">
      <c r="C15">
        <v>28</v>
      </c>
      <c r="D15" t="s">
        <v>34</v>
      </c>
      <c r="E15">
        <v>94905</v>
      </c>
      <c r="F15">
        <v>223110</v>
      </c>
      <c r="G15">
        <v>1.3508771929824561</v>
      </c>
      <c r="H15">
        <v>20133</v>
      </c>
      <c r="I15">
        <v>44245</v>
      </c>
      <c r="J15">
        <v>1493</v>
      </c>
      <c r="K15" s="89">
        <v>63.56664434025452</v>
      </c>
      <c r="L15" s="89">
        <v>3509.8596491228072</v>
      </c>
      <c r="O15" s="89"/>
    </row>
    <row r="16" spans="3:18">
      <c r="C16">
        <v>163</v>
      </c>
      <c r="D16" t="s">
        <v>161</v>
      </c>
      <c r="E16">
        <v>104571</v>
      </c>
      <c r="F16">
        <v>301670</v>
      </c>
      <c r="G16">
        <v>1.8848342274626808</v>
      </c>
      <c r="H16">
        <v>20133</v>
      </c>
      <c r="I16">
        <v>44462</v>
      </c>
      <c r="J16">
        <v>1493</v>
      </c>
      <c r="K16" s="89">
        <v>70.040857334226388</v>
      </c>
      <c r="L16" s="89">
        <v>4307.0575016017829</v>
      </c>
      <c r="N16" s="26" t="s">
        <v>181</v>
      </c>
      <c r="O16" s="90">
        <f>AVERAGE(K5:K28)</f>
        <v>60.708165885242259</v>
      </c>
      <c r="P16" s="8" t="s">
        <v>487</v>
      </c>
    </row>
    <row r="17" spans="3:16">
      <c r="C17">
        <v>4</v>
      </c>
      <c r="D17" t="s">
        <v>12</v>
      </c>
      <c r="E17">
        <v>69861</v>
      </c>
      <c r="F17">
        <v>182760</v>
      </c>
      <c r="G17">
        <v>1.6160518744363808</v>
      </c>
      <c r="H17">
        <v>20133</v>
      </c>
      <c r="I17">
        <v>44217</v>
      </c>
      <c r="J17">
        <v>1493</v>
      </c>
      <c r="K17" s="89">
        <v>46.792364367046218</v>
      </c>
      <c r="L17" s="89">
        <v>3905.7654485335165</v>
      </c>
      <c r="N17" s="26" t="s">
        <v>484</v>
      </c>
      <c r="O17" s="8">
        <v>42</v>
      </c>
      <c r="P17" s="8" t="s">
        <v>487</v>
      </c>
    </row>
    <row r="18" spans="3:16">
      <c r="C18">
        <v>187</v>
      </c>
      <c r="D18" t="s">
        <v>35</v>
      </c>
      <c r="E18">
        <v>62510</v>
      </c>
      <c r="F18">
        <v>182600</v>
      </c>
      <c r="G18">
        <v>1.9211326187809949</v>
      </c>
      <c r="H18">
        <v>20133</v>
      </c>
      <c r="I18">
        <v>44490</v>
      </c>
      <c r="J18">
        <v>1493</v>
      </c>
      <c r="K18" s="89">
        <v>41.868720696584056</v>
      </c>
      <c r="L18" s="89">
        <v>4361.2509998400255</v>
      </c>
      <c r="N18" s="26" t="s">
        <v>196</v>
      </c>
      <c r="O18" s="8">
        <v>124</v>
      </c>
      <c r="P18" s="8" t="s">
        <v>487</v>
      </c>
    </row>
    <row r="19" spans="3:16">
      <c r="C19">
        <v>208</v>
      </c>
      <c r="D19" t="s">
        <v>35</v>
      </c>
      <c r="E19">
        <v>67830</v>
      </c>
      <c r="F19">
        <v>171216</v>
      </c>
      <c r="G19">
        <v>1.5241928350287484</v>
      </c>
      <c r="H19">
        <v>20133</v>
      </c>
      <c r="I19">
        <v>44518</v>
      </c>
      <c r="J19">
        <v>1493</v>
      </c>
      <c r="K19" s="89">
        <v>45.432016075016747</v>
      </c>
      <c r="L19" s="89">
        <v>3768.6199026979211</v>
      </c>
    </row>
    <row r="20" spans="3:16">
      <c r="C20">
        <v>207</v>
      </c>
      <c r="D20" t="s">
        <v>35</v>
      </c>
      <c r="E20">
        <v>69160</v>
      </c>
      <c r="F20">
        <v>192680</v>
      </c>
      <c r="G20">
        <v>1.7860034702139966</v>
      </c>
      <c r="H20">
        <v>20133</v>
      </c>
      <c r="I20">
        <v>44518</v>
      </c>
      <c r="J20">
        <v>1493</v>
      </c>
      <c r="K20" s="89">
        <v>46.322839919624919</v>
      </c>
      <c r="L20" s="89">
        <v>4159.5031810294968</v>
      </c>
      <c r="N20" s="26" t="s">
        <v>488</v>
      </c>
      <c r="O20" s="8"/>
    </row>
    <row r="21" spans="3:16">
      <c r="C21">
        <v>241</v>
      </c>
      <c r="D21" t="s">
        <v>35</v>
      </c>
      <c r="E21">
        <v>71706</v>
      </c>
      <c r="F21">
        <v>103635</v>
      </c>
      <c r="G21">
        <v>0.44527654589574095</v>
      </c>
      <c r="H21">
        <v>20133</v>
      </c>
      <c r="I21">
        <v>44610</v>
      </c>
      <c r="J21">
        <v>1493</v>
      </c>
      <c r="K21" s="89">
        <v>48.028131279303416</v>
      </c>
      <c r="L21" s="89">
        <v>2157.797883022341</v>
      </c>
      <c r="N21" s="26" t="s">
        <v>484</v>
      </c>
      <c r="O21" s="91">
        <f>QUARTILE(L5:L19,0)</f>
        <v>2857.1428571428573</v>
      </c>
    </row>
    <row r="22" spans="3:16">
      <c r="C22">
        <v>242</v>
      </c>
      <c r="D22" t="s">
        <v>35</v>
      </c>
      <c r="E22">
        <v>74518</v>
      </c>
      <c r="F22">
        <v>172760</v>
      </c>
      <c r="G22">
        <v>1.3183660323680184</v>
      </c>
      <c r="H22">
        <v>20133</v>
      </c>
      <c r="I22">
        <v>44610</v>
      </c>
      <c r="J22">
        <v>1493</v>
      </c>
      <c r="K22" s="89">
        <v>49.911587407903546</v>
      </c>
      <c r="L22" s="89">
        <v>3461.3204863254518</v>
      </c>
      <c r="N22" s="26" t="s">
        <v>483</v>
      </c>
      <c r="O22" s="91">
        <f>QUARTILE(L5:L19,1)</f>
        <v>3316.6194678303855</v>
      </c>
    </row>
    <row r="23" spans="3:16">
      <c r="C23">
        <v>29</v>
      </c>
      <c r="D23" t="s">
        <v>35</v>
      </c>
      <c r="E23">
        <v>77330</v>
      </c>
      <c r="F23">
        <v>150216</v>
      </c>
      <c r="G23">
        <v>0.94253200568990048</v>
      </c>
      <c r="H23">
        <v>20133</v>
      </c>
      <c r="I23">
        <v>44245</v>
      </c>
      <c r="J23">
        <v>1493</v>
      </c>
      <c r="K23" s="89">
        <v>51.795043536503684</v>
      </c>
      <c r="L23" s="89">
        <v>2900.2002844950212</v>
      </c>
      <c r="N23" s="26" t="s">
        <v>482</v>
      </c>
      <c r="O23" s="91">
        <f>QUARTILE(L5:L19,2)</f>
        <v>3649.4433405205823</v>
      </c>
    </row>
    <row r="24" spans="3:16">
      <c r="C24">
        <v>352</v>
      </c>
      <c r="D24" t="s">
        <v>35</v>
      </c>
      <c r="E24">
        <v>82163</v>
      </c>
      <c r="F24">
        <v>164260</v>
      </c>
      <c r="G24">
        <v>0.99919671871767102</v>
      </c>
      <c r="H24">
        <v>20133</v>
      </c>
      <c r="I24">
        <v>44700</v>
      </c>
      <c r="K24" s="89">
        <v>55</v>
      </c>
      <c r="L24" s="89">
        <v>2986.5454545454545</v>
      </c>
      <c r="N24" s="26" t="s">
        <v>485</v>
      </c>
      <c r="O24" s="91">
        <f>QUARTILE(L5:L19,3)</f>
        <v>4101.6272408736058</v>
      </c>
    </row>
    <row r="25" spans="3:16">
      <c r="C25">
        <v>186</v>
      </c>
      <c r="D25" t="s">
        <v>35</v>
      </c>
      <c r="E25">
        <v>95760</v>
      </c>
      <c r="F25">
        <v>211100</v>
      </c>
      <c r="G25">
        <v>1.204469507101086</v>
      </c>
      <c r="H25">
        <v>20133</v>
      </c>
      <c r="I25">
        <v>44490</v>
      </c>
      <c r="J25">
        <v>1493</v>
      </c>
      <c r="K25" s="89">
        <v>64.139316811788348</v>
      </c>
      <c r="L25" s="89">
        <v>3291.2729741019216</v>
      </c>
      <c r="N25" s="26" t="s">
        <v>486</v>
      </c>
      <c r="O25" s="91">
        <f>QUARTILE(L5:L19,4)</f>
        <v>4382.419923844629</v>
      </c>
    </row>
    <row r="26" spans="3:16">
      <c r="C26">
        <v>185</v>
      </c>
      <c r="D26" t="s">
        <v>184</v>
      </c>
      <c r="E26">
        <v>100800</v>
      </c>
      <c r="F26">
        <v>280400</v>
      </c>
      <c r="G26">
        <v>1.7817460317460319</v>
      </c>
      <c r="H26">
        <v>20133</v>
      </c>
      <c r="I26">
        <v>44490</v>
      </c>
      <c r="J26">
        <v>1493</v>
      </c>
      <c r="K26" s="89">
        <v>67.515070328198263</v>
      </c>
      <c r="L26" s="89">
        <v>4153.1468253968251</v>
      </c>
    </row>
    <row r="27" spans="3:16">
      <c r="C27">
        <v>336</v>
      </c>
      <c r="D27" t="s">
        <v>213</v>
      </c>
      <c r="E27">
        <v>185398</v>
      </c>
      <c r="F27">
        <v>415000</v>
      </c>
      <c r="G27">
        <v>1.2384275990032254</v>
      </c>
      <c r="H27">
        <v>20133</v>
      </c>
      <c r="I27">
        <v>44665</v>
      </c>
      <c r="J27">
        <v>1493</v>
      </c>
      <c r="K27" s="89">
        <v>124.17816476892163</v>
      </c>
      <c r="L27" s="89">
        <v>3341.9724053118157</v>
      </c>
      <c r="N27" s="26" t="s">
        <v>489</v>
      </c>
      <c r="O27" s="26" t="s">
        <v>181</v>
      </c>
      <c r="P27" s="91">
        <f>AVERAGE(L5:L9)</f>
        <v>3631.0657658632381</v>
      </c>
    </row>
    <row r="28" spans="3:16">
      <c r="C28">
        <v>347</v>
      </c>
      <c r="D28" t="s">
        <v>351</v>
      </c>
      <c r="E28">
        <v>83657</v>
      </c>
      <c r="F28">
        <v>213100</v>
      </c>
      <c r="G28">
        <v>1.547306262476541</v>
      </c>
      <c r="H28">
        <v>20133</v>
      </c>
      <c r="I28">
        <v>44700</v>
      </c>
      <c r="K28" s="89">
        <v>56</v>
      </c>
      <c r="L28" s="89">
        <v>3805.3571428571427</v>
      </c>
      <c r="N28" s="26" t="s">
        <v>483</v>
      </c>
      <c r="O28" s="92">
        <f>QUARTILE(L5:L9,1)</f>
        <v>2968.8336745944243</v>
      </c>
    </row>
    <row r="29" spans="3:16">
      <c r="N29" s="26" t="s">
        <v>482</v>
      </c>
      <c r="O29" s="92">
        <f>QUARTILE(L5:L9,2)</f>
        <v>3649.4433405205823</v>
      </c>
    </row>
    <row r="30" spans="3:16">
      <c r="N30" s="26" t="s">
        <v>485</v>
      </c>
      <c r="O30" s="92">
        <f>QUARTILE(L5:L9,3)</f>
        <v>4297.4890332136956</v>
      </c>
    </row>
    <row r="31" spans="3:16">
      <c r="N31" s="26" t="s">
        <v>486</v>
      </c>
      <c r="O31" s="92">
        <f>QUARTILE(L5:L9,4)</f>
        <v>4382.419923844629</v>
      </c>
    </row>
  </sheetData>
  <sortState xmlns:xlrd2="http://schemas.microsoft.com/office/spreadsheetml/2017/richdata2" ref="C5:L28">
    <sortCondition ref="D5:D28"/>
  </sortState>
  <pageMargins left="0.7" right="0.7" top="0.75" bottom="0.75" header="0.3" footer="0.3"/>
  <ignoredErrors>
    <ignoredError sqref="O21:O25 P27 O28:O31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ACA5-FC4C-460E-AEBF-469423A9FA1A}">
  <dimension ref="B2:N36"/>
  <sheetViews>
    <sheetView topLeftCell="A31" workbookViewId="0">
      <selection activeCell="P4" sqref="P4"/>
    </sheetView>
  </sheetViews>
  <sheetFormatPr defaultRowHeight="14.4"/>
  <sheetData>
    <row r="2" spans="2:14" ht="43.8" thickBot="1">
      <c r="B2" s="72" t="s">
        <v>435</v>
      </c>
      <c r="C2" s="73" t="s">
        <v>216</v>
      </c>
      <c r="D2" s="73" t="s">
        <v>217</v>
      </c>
      <c r="E2" s="75" t="s">
        <v>81</v>
      </c>
      <c r="F2" s="73" t="s">
        <v>263</v>
      </c>
      <c r="G2" s="73">
        <v>2</v>
      </c>
      <c r="H2" s="73">
        <v>49</v>
      </c>
      <c r="I2" s="73" t="s">
        <v>74</v>
      </c>
      <c r="J2" s="73" t="s">
        <v>101</v>
      </c>
      <c r="K2" s="73" t="s">
        <v>76</v>
      </c>
      <c r="L2" s="73" t="s">
        <v>77</v>
      </c>
      <c r="M2" s="76">
        <v>73200</v>
      </c>
      <c r="N2" s="74"/>
    </row>
    <row r="3" spans="2:14" ht="43.8" thickBot="1">
      <c r="B3" s="77" t="s">
        <v>436</v>
      </c>
      <c r="C3" s="78" t="s">
        <v>216</v>
      </c>
      <c r="D3" s="78" t="s">
        <v>217</v>
      </c>
      <c r="E3" s="80" t="s">
        <v>249</v>
      </c>
      <c r="F3" s="78" t="s">
        <v>107</v>
      </c>
      <c r="G3" s="78">
        <v>3</v>
      </c>
      <c r="H3" s="78">
        <v>88</v>
      </c>
      <c r="I3" s="78" t="s">
        <v>80</v>
      </c>
      <c r="J3" s="78" t="s">
        <v>75</v>
      </c>
      <c r="K3" s="78" t="s">
        <v>76</v>
      </c>
      <c r="L3" s="78" t="s">
        <v>77</v>
      </c>
      <c r="M3" s="81">
        <v>116160</v>
      </c>
      <c r="N3" s="79"/>
    </row>
    <row r="4" spans="2:14" ht="72.599999999999994" thickBot="1">
      <c r="B4" s="82" t="s">
        <v>437</v>
      </c>
      <c r="C4" s="83" t="s">
        <v>216</v>
      </c>
      <c r="D4" s="83" t="s">
        <v>217</v>
      </c>
      <c r="E4" s="85" t="s">
        <v>365</v>
      </c>
      <c r="F4" s="83" t="s">
        <v>143</v>
      </c>
      <c r="G4" s="83">
        <v>2</v>
      </c>
      <c r="H4" s="83">
        <v>60</v>
      </c>
      <c r="I4" s="83" t="s">
        <v>80</v>
      </c>
      <c r="J4" s="83" t="s">
        <v>75</v>
      </c>
      <c r="K4" s="83" t="s">
        <v>76</v>
      </c>
      <c r="L4" s="83" t="s">
        <v>77</v>
      </c>
      <c r="M4" s="86">
        <v>89300</v>
      </c>
      <c r="N4" s="84"/>
    </row>
    <row r="5" spans="2:14" ht="58.2" thickBot="1">
      <c r="B5" s="77" t="s">
        <v>438</v>
      </c>
      <c r="C5" s="78" t="s">
        <v>334</v>
      </c>
      <c r="D5" s="78" t="s">
        <v>217</v>
      </c>
      <c r="E5" s="80" t="s">
        <v>119</v>
      </c>
      <c r="F5" s="78" t="s">
        <v>120</v>
      </c>
      <c r="G5" s="78">
        <v>3</v>
      </c>
      <c r="H5" s="78">
        <v>89</v>
      </c>
      <c r="I5" s="78" t="s">
        <v>80</v>
      </c>
      <c r="J5" s="78" t="s">
        <v>101</v>
      </c>
      <c r="K5" s="78" t="s">
        <v>76</v>
      </c>
      <c r="L5" s="78" t="s">
        <v>77</v>
      </c>
      <c r="M5" s="120">
        <v>105180</v>
      </c>
      <c r="N5" s="122"/>
    </row>
    <row r="6" spans="2:14" ht="58.2" thickBot="1">
      <c r="B6" s="82" t="s">
        <v>438</v>
      </c>
      <c r="C6" s="83" t="s">
        <v>334</v>
      </c>
      <c r="D6" s="83" t="s">
        <v>217</v>
      </c>
      <c r="E6" s="85" t="s">
        <v>119</v>
      </c>
      <c r="F6" s="83" t="s">
        <v>439</v>
      </c>
      <c r="G6" s="83">
        <v>0</v>
      </c>
      <c r="H6" s="83">
        <v>11</v>
      </c>
      <c r="I6" s="83" t="s">
        <v>74</v>
      </c>
      <c r="J6" s="83" t="s">
        <v>74</v>
      </c>
      <c r="K6" s="83" t="s">
        <v>440</v>
      </c>
      <c r="L6" s="83" t="s">
        <v>77</v>
      </c>
      <c r="M6" s="121"/>
      <c r="N6" s="123"/>
    </row>
    <row r="7" spans="2:14" ht="43.8" thickBot="1">
      <c r="B7" s="77" t="s">
        <v>441</v>
      </c>
      <c r="C7" s="78" t="s">
        <v>225</v>
      </c>
      <c r="D7" s="78" t="s">
        <v>217</v>
      </c>
      <c r="E7" s="80" t="s">
        <v>129</v>
      </c>
      <c r="F7" s="78" t="s">
        <v>326</v>
      </c>
      <c r="G7" s="78">
        <v>2</v>
      </c>
      <c r="H7" s="78">
        <v>72</v>
      </c>
      <c r="I7" s="78" t="s">
        <v>80</v>
      </c>
      <c r="J7" s="78" t="s">
        <v>75</v>
      </c>
      <c r="K7" s="78" t="s">
        <v>76</v>
      </c>
      <c r="L7" s="78" t="s">
        <v>77</v>
      </c>
      <c r="M7" s="81">
        <v>90720</v>
      </c>
      <c r="N7" s="79"/>
    </row>
    <row r="8" spans="2:14" ht="43.8" thickBot="1">
      <c r="B8" s="82" t="s">
        <v>442</v>
      </c>
      <c r="C8" s="83" t="s">
        <v>225</v>
      </c>
      <c r="D8" s="83" t="s">
        <v>217</v>
      </c>
      <c r="E8" s="85" t="s">
        <v>129</v>
      </c>
      <c r="F8" s="83" t="s">
        <v>317</v>
      </c>
      <c r="G8" s="83">
        <v>3</v>
      </c>
      <c r="H8" s="83">
        <v>87</v>
      </c>
      <c r="I8" s="83" t="s">
        <v>80</v>
      </c>
      <c r="J8" s="83" t="s">
        <v>75</v>
      </c>
      <c r="K8" s="83" t="s">
        <v>76</v>
      </c>
      <c r="L8" s="83" t="s">
        <v>77</v>
      </c>
      <c r="M8" s="86">
        <v>109620</v>
      </c>
      <c r="N8" s="84"/>
    </row>
    <row r="9" spans="2:14" ht="58.2" thickBot="1">
      <c r="B9" s="77" t="s">
        <v>443</v>
      </c>
      <c r="C9" s="78" t="s">
        <v>282</v>
      </c>
      <c r="D9" s="78" t="s">
        <v>283</v>
      </c>
      <c r="E9" s="80" t="s">
        <v>385</v>
      </c>
      <c r="F9" s="78" t="s">
        <v>444</v>
      </c>
      <c r="G9" s="78">
        <v>3</v>
      </c>
      <c r="H9" s="78">
        <v>90</v>
      </c>
      <c r="I9" s="78" t="s">
        <v>80</v>
      </c>
      <c r="J9" s="78" t="s">
        <v>75</v>
      </c>
      <c r="K9" s="78" t="s">
        <v>76</v>
      </c>
      <c r="L9" s="78" t="s">
        <v>77</v>
      </c>
      <c r="M9" s="81">
        <v>97200</v>
      </c>
      <c r="N9" s="79"/>
    </row>
    <row r="10" spans="2:14" ht="58.2" thickBot="1">
      <c r="B10" s="82" t="s">
        <v>445</v>
      </c>
      <c r="C10" s="83" t="s">
        <v>334</v>
      </c>
      <c r="D10" s="83" t="s">
        <v>217</v>
      </c>
      <c r="E10" s="85" t="s">
        <v>139</v>
      </c>
      <c r="F10" s="83" t="s">
        <v>446</v>
      </c>
      <c r="G10" s="83">
        <v>3</v>
      </c>
      <c r="H10" s="83">
        <v>66</v>
      </c>
      <c r="I10" s="83" t="s">
        <v>80</v>
      </c>
      <c r="J10" s="83" t="s">
        <v>101</v>
      </c>
      <c r="K10" s="83" t="s">
        <v>76</v>
      </c>
      <c r="L10" s="83" t="s">
        <v>77</v>
      </c>
      <c r="M10" s="86">
        <v>82005</v>
      </c>
      <c r="N10" s="84"/>
    </row>
    <row r="11" spans="2:14" ht="72.599999999999994" thickBot="1">
      <c r="B11" s="77" t="s">
        <v>447</v>
      </c>
      <c r="C11" s="78" t="s">
        <v>282</v>
      </c>
      <c r="D11" s="78" t="s">
        <v>448</v>
      </c>
      <c r="E11" s="80" t="s">
        <v>449</v>
      </c>
      <c r="F11" s="78" t="s">
        <v>93</v>
      </c>
      <c r="G11" s="78">
        <v>5</v>
      </c>
      <c r="H11" s="78">
        <v>119</v>
      </c>
      <c r="I11" s="78" t="s">
        <v>80</v>
      </c>
      <c r="J11" s="78" t="s">
        <v>75</v>
      </c>
      <c r="K11" s="78" t="s">
        <v>76</v>
      </c>
      <c r="L11" s="78" t="s">
        <v>77</v>
      </c>
      <c r="M11" s="81">
        <v>98175</v>
      </c>
      <c r="N11" s="79"/>
    </row>
    <row r="12" spans="2:14" ht="43.8" thickBot="1">
      <c r="B12" s="82" t="s">
        <v>450</v>
      </c>
      <c r="C12" s="83" t="s">
        <v>282</v>
      </c>
      <c r="D12" s="83" t="s">
        <v>319</v>
      </c>
      <c r="E12" s="85" t="s">
        <v>320</v>
      </c>
      <c r="F12" s="83" t="s">
        <v>93</v>
      </c>
      <c r="G12" s="83">
        <v>2</v>
      </c>
      <c r="H12" s="83">
        <v>62</v>
      </c>
      <c r="I12" s="83" t="s">
        <v>74</v>
      </c>
      <c r="J12" s="83" t="s">
        <v>101</v>
      </c>
      <c r="K12" s="83" t="s">
        <v>76</v>
      </c>
      <c r="L12" s="83" t="s">
        <v>77</v>
      </c>
      <c r="M12" s="86">
        <v>29964</v>
      </c>
      <c r="N12" s="84"/>
    </row>
    <row r="13" spans="2:14" ht="43.8" thickBot="1">
      <c r="B13" s="77" t="s">
        <v>451</v>
      </c>
      <c r="C13" s="78" t="s">
        <v>282</v>
      </c>
      <c r="D13" s="78" t="s">
        <v>306</v>
      </c>
      <c r="E13" s="80" t="s">
        <v>452</v>
      </c>
      <c r="F13" s="78" t="s">
        <v>453</v>
      </c>
      <c r="G13" s="78">
        <v>4</v>
      </c>
      <c r="H13" s="78">
        <v>115</v>
      </c>
      <c r="I13" s="78" t="s">
        <v>80</v>
      </c>
      <c r="J13" s="78" t="s">
        <v>99</v>
      </c>
      <c r="K13" s="78" t="s">
        <v>76</v>
      </c>
      <c r="L13" s="78" t="s">
        <v>77</v>
      </c>
      <c r="M13" s="81">
        <v>75710</v>
      </c>
      <c r="N13" s="79"/>
    </row>
    <row r="14" spans="2:14" ht="58.2" thickBot="1">
      <c r="B14" s="82" t="s">
        <v>454</v>
      </c>
      <c r="C14" s="83" t="s">
        <v>282</v>
      </c>
      <c r="D14" s="83" t="s">
        <v>306</v>
      </c>
      <c r="E14" s="85" t="s">
        <v>455</v>
      </c>
      <c r="F14" s="83" t="s">
        <v>263</v>
      </c>
      <c r="G14" s="83">
        <v>4</v>
      </c>
      <c r="H14" s="83">
        <v>102</v>
      </c>
      <c r="I14" s="83" t="s">
        <v>80</v>
      </c>
      <c r="J14" s="83" t="s">
        <v>101</v>
      </c>
      <c r="K14" s="83" t="s">
        <v>76</v>
      </c>
      <c r="L14" s="83" t="s">
        <v>77</v>
      </c>
      <c r="M14" s="86">
        <v>67152</v>
      </c>
      <c r="N14" s="84"/>
    </row>
    <row r="15" spans="2:14" ht="43.8" thickBot="1">
      <c r="B15" s="77" t="s">
        <v>456</v>
      </c>
      <c r="C15" s="78" t="s">
        <v>225</v>
      </c>
      <c r="D15" s="78" t="s">
        <v>217</v>
      </c>
      <c r="E15" s="80" t="s">
        <v>322</v>
      </c>
      <c r="F15" s="78" t="s">
        <v>73</v>
      </c>
      <c r="G15" s="78">
        <v>3</v>
      </c>
      <c r="H15" s="78">
        <v>90</v>
      </c>
      <c r="I15" s="78" t="s">
        <v>80</v>
      </c>
      <c r="J15" s="78" t="s">
        <v>75</v>
      </c>
      <c r="K15" s="78" t="s">
        <v>76</v>
      </c>
      <c r="L15" s="78" t="s">
        <v>77</v>
      </c>
      <c r="M15" s="81">
        <v>120488</v>
      </c>
      <c r="N15" s="79"/>
    </row>
    <row r="16" spans="2:14" ht="31.2" thickBot="1">
      <c r="B16" s="82" t="s">
        <v>457</v>
      </c>
      <c r="C16" s="83" t="s">
        <v>294</v>
      </c>
      <c r="D16" s="83" t="s">
        <v>298</v>
      </c>
      <c r="E16" s="85" t="s">
        <v>458</v>
      </c>
      <c r="F16" s="83" t="s">
        <v>79</v>
      </c>
      <c r="G16" s="83">
        <v>3</v>
      </c>
      <c r="H16" s="83">
        <v>92</v>
      </c>
      <c r="I16" s="83" t="s">
        <v>74</v>
      </c>
      <c r="J16" s="83" t="s">
        <v>101</v>
      </c>
      <c r="K16" s="83" t="s">
        <v>76</v>
      </c>
      <c r="L16" s="83" t="s">
        <v>77</v>
      </c>
      <c r="M16" s="86">
        <v>92644</v>
      </c>
      <c r="N16" s="84"/>
    </row>
    <row r="17" spans="2:14" ht="58.2" thickBot="1">
      <c r="B17" s="77" t="s">
        <v>459</v>
      </c>
      <c r="C17" s="78" t="s">
        <v>282</v>
      </c>
      <c r="D17" s="78" t="s">
        <v>306</v>
      </c>
      <c r="E17" s="80" t="s">
        <v>455</v>
      </c>
      <c r="F17" s="78" t="s">
        <v>148</v>
      </c>
      <c r="G17" s="78">
        <v>4</v>
      </c>
      <c r="H17" s="78">
        <v>122</v>
      </c>
      <c r="I17" s="78" t="s">
        <v>80</v>
      </c>
      <c r="J17" s="78" t="s">
        <v>75</v>
      </c>
      <c r="K17" s="78" t="s">
        <v>76</v>
      </c>
      <c r="L17" s="78" t="s">
        <v>77</v>
      </c>
      <c r="M17" s="81">
        <v>90585</v>
      </c>
      <c r="N17" s="79"/>
    </row>
    <row r="18" spans="2:14" ht="58.2" thickBot="1">
      <c r="B18" s="82" t="s">
        <v>460</v>
      </c>
      <c r="C18" s="83" t="s">
        <v>294</v>
      </c>
      <c r="D18" s="83" t="s">
        <v>324</v>
      </c>
      <c r="E18" s="85" t="s">
        <v>325</v>
      </c>
      <c r="F18" s="83" t="s">
        <v>326</v>
      </c>
      <c r="G18" s="83">
        <v>5</v>
      </c>
      <c r="H18" s="83">
        <v>139</v>
      </c>
      <c r="I18" s="83" t="s">
        <v>80</v>
      </c>
      <c r="J18" s="83" t="s">
        <v>99</v>
      </c>
      <c r="K18" s="83" t="s">
        <v>76</v>
      </c>
      <c r="L18" s="83" t="s">
        <v>77</v>
      </c>
      <c r="M18" s="86">
        <v>124787</v>
      </c>
      <c r="N18" s="84"/>
    </row>
    <row r="19" spans="2:14" ht="58.2" thickBot="1">
      <c r="B19" s="77" t="s">
        <v>461</v>
      </c>
      <c r="C19" s="78" t="s">
        <v>294</v>
      </c>
      <c r="D19" s="78" t="s">
        <v>324</v>
      </c>
      <c r="E19" s="80" t="s">
        <v>325</v>
      </c>
      <c r="F19" s="78" t="s">
        <v>326</v>
      </c>
      <c r="G19" s="78">
        <v>4</v>
      </c>
      <c r="H19" s="78">
        <v>114</v>
      </c>
      <c r="I19" s="78" t="s">
        <v>80</v>
      </c>
      <c r="J19" s="78" t="s">
        <v>99</v>
      </c>
      <c r="K19" s="78" t="s">
        <v>76</v>
      </c>
      <c r="L19" s="78" t="s">
        <v>77</v>
      </c>
      <c r="M19" s="81">
        <v>112632</v>
      </c>
      <c r="N19" s="79"/>
    </row>
    <row r="20" spans="2:14" ht="58.2" thickBot="1">
      <c r="B20" s="82" t="s">
        <v>462</v>
      </c>
      <c r="C20" s="83" t="s">
        <v>294</v>
      </c>
      <c r="D20" s="83" t="s">
        <v>324</v>
      </c>
      <c r="E20" s="85" t="s">
        <v>325</v>
      </c>
      <c r="F20" s="83" t="s">
        <v>326</v>
      </c>
      <c r="G20" s="83">
        <v>4</v>
      </c>
      <c r="H20" s="83">
        <v>114</v>
      </c>
      <c r="I20" s="83" t="s">
        <v>80</v>
      </c>
      <c r="J20" s="83" t="s">
        <v>75</v>
      </c>
      <c r="K20" s="83" t="s">
        <v>76</v>
      </c>
      <c r="L20" s="83" t="s">
        <v>77</v>
      </c>
      <c r="M20" s="86">
        <v>112632</v>
      </c>
      <c r="N20" s="84"/>
    </row>
    <row r="21" spans="2:14" ht="58.2" thickBot="1">
      <c r="B21" s="77" t="s">
        <v>463</v>
      </c>
      <c r="C21" s="78" t="s">
        <v>294</v>
      </c>
      <c r="D21" s="78" t="s">
        <v>324</v>
      </c>
      <c r="E21" s="80" t="s">
        <v>325</v>
      </c>
      <c r="F21" s="78" t="s">
        <v>326</v>
      </c>
      <c r="G21" s="78">
        <v>4</v>
      </c>
      <c r="H21" s="78">
        <v>96</v>
      </c>
      <c r="I21" s="78" t="s">
        <v>80</v>
      </c>
      <c r="J21" s="78" t="s">
        <v>75</v>
      </c>
      <c r="K21" s="78" t="s">
        <v>76</v>
      </c>
      <c r="L21" s="78" t="s">
        <v>77</v>
      </c>
      <c r="M21" s="81">
        <v>94848</v>
      </c>
      <c r="N21" s="79"/>
    </row>
    <row r="22" spans="2:14" ht="29.4" thickBot="1">
      <c r="B22" s="82" t="s">
        <v>464</v>
      </c>
      <c r="C22" s="83" t="s">
        <v>294</v>
      </c>
      <c r="D22" s="83" t="s">
        <v>328</v>
      </c>
      <c r="E22" s="85" t="s">
        <v>329</v>
      </c>
      <c r="F22" s="83" t="s">
        <v>87</v>
      </c>
      <c r="G22" s="83">
        <v>4</v>
      </c>
      <c r="H22" s="83">
        <v>97</v>
      </c>
      <c r="I22" s="83" t="s">
        <v>74</v>
      </c>
      <c r="J22" s="83" t="s">
        <v>99</v>
      </c>
      <c r="K22" s="83" t="s">
        <v>76</v>
      </c>
      <c r="L22" s="83" t="s">
        <v>77</v>
      </c>
      <c r="M22" s="86">
        <v>80251</v>
      </c>
      <c r="N22" s="84"/>
    </row>
    <row r="23" spans="2:14" ht="29.4" thickBot="1">
      <c r="B23" s="77" t="s">
        <v>465</v>
      </c>
      <c r="C23" s="78" t="s">
        <v>294</v>
      </c>
      <c r="D23" s="78" t="s">
        <v>328</v>
      </c>
      <c r="E23" s="80" t="s">
        <v>329</v>
      </c>
      <c r="F23" s="78" t="s">
        <v>87</v>
      </c>
      <c r="G23" s="78">
        <v>4</v>
      </c>
      <c r="H23" s="78">
        <v>116</v>
      </c>
      <c r="I23" s="78" t="s">
        <v>74</v>
      </c>
      <c r="J23" s="78" t="s">
        <v>99</v>
      </c>
      <c r="K23" s="78" t="s">
        <v>76</v>
      </c>
      <c r="L23" s="78" t="s">
        <v>77</v>
      </c>
      <c r="M23" s="81">
        <v>96425</v>
      </c>
      <c r="N23" s="79"/>
    </row>
    <row r="24" spans="2:14" ht="43.8" thickBot="1">
      <c r="B24" s="82" t="s">
        <v>466</v>
      </c>
      <c r="C24" s="83" t="s">
        <v>334</v>
      </c>
      <c r="D24" s="83" t="s">
        <v>217</v>
      </c>
      <c r="E24" s="85" t="s">
        <v>150</v>
      </c>
      <c r="F24" s="83" t="s">
        <v>82</v>
      </c>
      <c r="G24" s="83">
        <v>5</v>
      </c>
      <c r="H24" s="83">
        <v>137</v>
      </c>
      <c r="I24" s="83" t="s">
        <v>80</v>
      </c>
      <c r="J24" s="83" t="s">
        <v>75</v>
      </c>
      <c r="K24" s="83" t="s">
        <v>76</v>
      </c>
      <c r="L24" s="83" t="s">
        <v>77</v>
      </c>
      <c r="M24" s="116">
        <v>191653</v>
      </c>
      <c r="N24" s="118"/>
    </row>
    <row r="25" spans="2:14" ht="43.8" thickBot="1">
      <c r="B25" s="77" t="s">
        <v>466</v>
      </c>
      <c r="C25" s="78" t="s">
        <v>334</v>
      </c>
      <c r="D25" s="78" t="s">
        <v>217</v>
      </c>
      <c r="E25" s="80" t="s">
        <v>150</v>
      </c>
      <c r="F25" s="78" t="s">
        <v>82</v>
      </c>
      <c r="G25" s="78">
        <v>0</v>
      </c>
      <c r="H25" s="78">
        <v>12</v>
      </c>
      <c r="I25" s="78" t="s">
        <v>74</v>
      </c>
      <c r="J25" s="78" t="s">
        <v>74</v>
      </c>
      <c r="K25" s="78" t="s">
        <v>440</v>
      </c>
      <c r="L25" s="78" t="s">
        <v>77</v>
      </c>
      <c r="M25" s="117"/>
      <c r="N25" s="119"/>
    </row>
    <row r="26" spans="2:14" ht="29.4" thickBot="1">
      <c r="B26" s="82" t="s">
        <v>467</v>
      </c>
      <c r="C26" s="83" t="s">
        <v>255</v>
      </c>
      <c r="D26" s="83" t="s">
        <v>217</v>
      </c>
      <c r="E26" s="85" t="s">
        <v>468</v>
      </c>
      <c r="F26" s="83" t="s">
        <v>278</v>
      </c>
      <c r="G26" s="83">
        <v>5</v>
      </c>
      <c r="H26" s="83">
        <v>143</v>
      </c>
      <c r="I26" s="83" t="s">
        <v>80</v>
      </c>
      <c r="J26" s="83" t="s">
        <v>75</v>
      </c>
      <c r="K26" s="83" t="s">
        <v>76</v>
      </c>
      <c r="L26" s="83" t="s">
        <v>77</v>
      </c>
      <c r="M26" s="116">
        <v>196203</v>
      </c>
      <c r="N26" s="118"/>
    </row>
    <row r="27" spans="2:14" ht="29.4" thickBot="1">
      <c r="B27" s="77" t="s">
        <v>467</v>
      </c>
      <c r="C27" s="78" t="s">
        <v>255</v>
      </c>
      <c r="D27" s="78" t="s">
        <v>217</v>
      </c>
      <c r="E27" s="80" t="s">
        <v>468</v>
      </c>
      <c r="F27" s="78" t="s">
        <v>278</v>
      </c>
      <c r="G27" s="78">
        <v>0</v>
      </c>
      <c r="H27" s="78">
        <v>13</v>
      </c>
      <c r="I27" s="78" t="s">
        <v>74</v>
      </c>
      <c r="J27" s="78" t="s">
        <v>74</v>
      </c>
      <c r="K27" s="78" t="s">
        <v>440</v>
      </c>
      <c r="L27" s="78" t="s">
        <v>77</v>
      </c>
      <c r="M27" s="117"/>
      <c r="N27" s="119"/>
    </row>
    <row r="28" spans="2:14" ht="29.4" thickBot="1">
      <c r="B28" s="82" t="s">
        <v>469</v>
      </c>
      <c r="C28" s="83" t="s">
        <v>255</v>
      </c>
      <c r="D28" s="83" t="s">
        <v>217</v>
      </c>
      <c r="E28" s="85" t="s">
        <v>336</v>
      </c>
      <c r="F28" s="83" t="s">
        <v>398</v>
      </c>
      <c r="G28" s="83">
        <v>5</v>
      </c>
      <c r="H28" s="83">
        <v>139</v>
      </c>
      <c r="I28" s="83" t="s">
        <v>80</v>
      </c>
      <c r="J28" s="83" t="s">
        <v>75</v>
      </c>
      <c r="K28" s="83" t="s">
        <v>76</v>
      </c>
      <c r="L28" s="83" t="s">
        <v>77</v>
      </c>
      <c r="M28" s="116">
        <v>192133</v>
      </c>
      <c r="N28" s="118"/>
    </row>
    <row r="29" spans="2:14" ht="29.4" thickBot="1">
      <c r="B29" s="77" t="s">
        <v>469</v>
      </c>
      <c r="C29" s="78" t="s">
        <v>255</v>
      </c>
      <c r="D29" s="78" t="s">
        <v>217</v>
      </c>
      <c r="E29" s="80" t="s">
        <v>336</v>
      </c>
      <c r="F29" s="78" t="s">
        <v>398</v>
      </c>
      <c r="G29" s="78">
        <v>0</v>
      </c>
      <c r="H29" s="78">
        <v>15</v>
      </c>
      <c r="I29" s="78" t="s">
        <v>74</v>
      </c>
      <c r="J29" s="78" t="s">
        <v>74</v>
      </c>
      <c r="K29" s="78" t="s">
        <v>440</v>
      </c>
      <c r="L29" s="78" t="s">
        <v>77</v>
      </c>
      <c r="M29" s="117"/>
      <c r="N29" s="119"/>
    </row>
    <row r="30" spans="2:14" ht="72.599999999999994" thickBot="1">
      <c r="B30" s="82" t="s">
        <v>470</v>
      </c>
      <c r="C30" s="83" t="s">
        <v>282</v>
      </c>
      <c r="D30" s="83" t="s">
        <v>471</v>
      </c>
      <c r="E30" s="85" t="s">
        <v>472</v>
      </c>
      <c r="F30" s="83" t="s">
        <v>473</v>
      </c>
      <c r="G30" s="83">
        <v>5</v>
      </c>
      <c r="H30" s="83">
        <v>134</v>
      </c>
      <c r="I30" s="83" t="s">
        <v>80</v>
      </c>
      <c r="J30" s="83" t="s">
        <v>75</v>
      </c>
      <c r="K30" s="83" t="s">
        <v>76</v>
      </c>
      <c r="L30" s="83" t="s">
        <v>77</v>
      </c>
      <c r="M30" s="86">
        <v>116969</v>
      </c>
      <c r="N30" s="84"/>
    </row>
    <row r="31" spans="2:14" ht="72.599999999999994" thickBot="1">
      <c r="B31" s="77" t="s">
        <v>474</v>
      </c>
      <c r="C31" s="78" t="s">
        <v>282</v>
      </c>
      <c r="D31" s="78" t="s">
        <v>471</v>
      </c>
      <c r="E31" s="80" t="s">
        <v>472</v>
      </c>
      <c r="F31" s="78" t="s">
        <v>475</v>
      </c>
      <c r="G31" s="78">
        <v>4</v>
      </c>
      <c r="H31" s="78">
        <v>114</v>
      </c>
      <c r="I31" s="78" t="s">
        <v>80</v>
      </c>
      <c r="J31" s="78" t="s">
        <v>75</v>
      </c>
      <c r="K31" s="78" t="s">
        <v>76</v>
      </c>
      <c r="L31" s="78" t="s">
        <v>77</v>
      </c>
      <c r="M31" s="81">
        <v>99511</v>
      </c>
      <c r="N31" s="79"/>
    </row>
    <row r="32" spans="2:14" ht="43.8" thickBot="1">
      <c r="B32" s="82" t="s">
        <v>476</v>
      </c>
      <c r="C32" s="83" t="s">
        <v>282</v>
      </c>
      <c r="D32" s="83" t="s">
        <v>343</v>
      </c>
      <c r="E32" s="85" t="s">
        <v>344</v>
      </c>
      <c r="F32" s="83" t="s">
        <v>115</v>
      </c>
      <c r="G32" s="83">
        <v>2</v>
      </c>
      <c r="H32" s="83">
        <v>62</v>
      </c>
      <c r="I32" s="83" t="s">
        <v>74</v>
      </c>
      <c r="J32" s="83" t="s">
        <v>146</v>
      </c>
      <c r="K32" s="83" t="s">
        <v>76</v>
      </c>
      <c r="L32" s="83" t="s">
        <v>77</v>
      </c>
      <c r="M32" s="86">
        <v>42106</v>
      </c>
      <c r="N32" s="84"/>
    </row>
    <row r="33" spans="2:14" ht="58.2" thickBot="1">
      <c r="B33" s="87" t="s">
        <v>477</v>
      </c>
      <c r="C33" s="18" t="s">
        <v>225</v>
      </c>
      <c r="D33" s="18" t="s">
        <v>217</v>
      </c>
      <c r="E33" s="17" t="s">
        <v>478</v>
      </c>
      <c r="F33" s="18" t="s">
        <v>369</v>
      </c>
      <c r="G33" s="18">
        <v>3</v>
      </c>
      <c r="H33" s="18">
        <v>79</v>
      </c>
      <c r="I33" s="18" t="s">
        <v>74</v>
      </c>
      <c r="J33" s="18" t="s">
        <v>75</v>
      </c>
      <c r="K33" s="18" t="s">
        <v>76</v>
      </c>
      <c r="L33" s="18" t="s">
        <v>77</v>
      </c>
      <c r="M33" s="19">
        <v>97960</v>
      </c>
      <c r="N33" s="88"/>
    </row>
    <row r="34" spans="2:14" ht="58.2" thickBot="1">
      <c r="B34" s="82" t="s">
        <v>479</v>
      </c>
      <c r="C34" s="83" t="s">
        <v>225</v>
      </c>
      <c r="D34" s="83" t="s">
        <v>217</v>
      </c>
      <c r="E34" s="85" t="s">
        <v>478</v>
      </c>
      <c r="F34" s="83" t="s">
        <v>369</v>
      </c>
      <c r="G34" s="83">
        <v>3</v>
      </c>
      <c r="H34" s="83">
        <v>80</v>
      </c>
      <c r="I34" s="83" t="s">
        <v>80</v>
      </c>
      <c r="J34" s="83" t="s">
        <v>75</v>
      </c>
      <c r="K34" s="83" t="s">
        <v>76</v>
      </c>
      <c r="L34" s="83" t="s">
        <v>77</v>
      </c>
      <c r="M34" s="86">
        <v>99200</v>
      </c>
      <c r="N34" s="84"/>
    </row>
    <row r="35" spans="2:14" ht="58.2" thickBot="1">
      <c r="B35" s="77" t="s">
        <v>480</v>
      </c>
      <c r="C35" s="78" t="s">
        <v>225</v>
      </c>
      <c r="D35" s="78" t="s">
        <v>217</v>
      </c>
      <c r="E35" s="80" t="s">
        <v>478</v>
      </c>
      <c r="F35" s="78" t="s">
        <v>369</v>
      </c>
      <c r="G35" s="78">
        <v>2</v>
      </c>
      <c r="H35" s="78">
        <v>57</v>
      </c>
      <c r="I35" s="78" t="s">
        <v>80</v>
      </c>
      <c r="J35" s="78" t="s">
        <v>75</v>
      </c>
      <c r="K35" s="78" t="s">
        <v>76</v>
      </c>
      <c r="L35" s="78" t="s">
        <v>77</v>
      </c>
      <c r="M35" s="81">
        <v>70680</v>
      </c>
      <c r="N35" s="79"/>
    </row>
    <row r="36" spans="2:14" ht="57.6">
      <c r="B36" s="82" t="s">
        <v>481</v>
      </c>
      <c r="C36" s="83" t="s">
        <v>225</v>
      </c>
      <c r="D36" s="83" t="s">
        <v>217</v>
      </c>
      <c r="E36" s="85" t="s">
        <v>478</v>
      </c>
      <c r="F36" s="83" t="s">
        <v>369</v>
      </c>
      <c r="G36" s="83">
        <v>3</v>
      </c>
      <c r="H36" s="83">
        <v>85</v>
      </c>
      <c r="I36" s="83" t="s">
        <v>74</v>
      </c>
      <c r="J36" s="83" t="s">
        <v>75</v>
      </c>
      <c r="K36" s="83" t="s">
        <v>76</v>
      </c>
      <c r="L36" s="83" t="s">
        <v>77</v>
      </c>
      <c r="M36" s="86">
        <v>105400</v>
      </c>
      <c r="N36" s="71"/>
    </row>
  </sheetData>
  <mergeCells count="8">
    <mergeCell ref="M28:M29"/>
    <mergeCell ref="N28:N29"/>
    <mergeCell ref="M5:M6"/>
    <mergeCell ref="N5:N6"/>
    <mergeCell ref="M24:M25"/>
    <mergeCell ref="N24:N25"/>
    <mergeCell ref="M26:M27"/>
    <mergeCell ref="N26:N27"/>
  </mergeCells>
  <hyperlinks>
    <hyperlink ref="E2" r:id="rId1" display="https://alermipianovendite.it/downloads/CEAL/asta19gennaio2023/planimetrie/473-22.pdf" xr:uid="{6A2DA63D-52AD-466B-B6EA-B9BC43B28A66}"/>
    <hyperlink ref="E3" r:id="rId2" display="https://alermipianovendite.it/downloads/CEAL/asta19gennaio2023/planimetrie/474-22.pdf" xr:uid="{A443E261-6C5E-4783-BF4C-8FCD3F804F3D}"/>
    <hyperlink ref="E4" r:id="rId3" display="https://alermipianovendite.it/downloads/CEAL/asta19gennaio2023/planimetrie/475-22.pdf" xr:uid="{95C1A1DC-75DA-4151-91EC-B9F08987AD04}"/>
    <hyperlink ref="E5" r:id="rId4" display="https://alermipianovendite.it/downloads/CEAL/asta19gennaio2023/planimetrie/476-22all.pdf" xr:uid="{06668D5E-C6AB-4A83-96DB-F9D38D91A433}"/>
    <hyperlink ref="E6" r:id="rId5" display="https://alermipianovendite.it/downloads/CEAL/asta19gennaio2023/planimetrie/476-22box.pdf" xr:uid="{BFA412F3-C6C6-41E5-BF80-0D70058E3295}"/>
    <hyperlink ref="E7" r:id="rId6" display="https://alermipianovendite.it/downloads/CEAL/asta19gennaio2023/planimetrie/477-22.pdf" xr:uid="{C32A8D55-FF23-4BDC-A4E7-00FC8BAF59A4}"/>
    <hyperlink ref="E8" r:id="rId7" display="https://alermipianovendite.it/downloads/CEAL/asta19gennaio2023/planimetrie/478-22.pdf" xr:uid="{535A1E5B-5436-4C0B-976C-079DB7A817A5}"/>
    <hyperlink ref="E9" r:id="rId8" display="https://alermipianovendite.it/downloads/CEAL/asta19gennaio2023/planimetrie/479-22.pdf" xr:uid="{8A6D3182-6DE1-4F30-A15B-836AC54860EE}"/>
    <hyperlink ref="E10" r:id="rId9" display="https://alermipianovendite.it/downloads/CEAL/asta19gennaio2023/planimetrie/480-22.pdf" xr:uid="{E945E138-D8B1-4184-B58D-2C6C876BDA0A}"/>
    <hyperlink ref="E11" r:id="rId10" display="https://alermipianovendite.it/downloads/CEAL/asta19gennaio2023/planimetrie/481-22.pdf" xr:uid="{C37F9E13-FEB0-44AD-AD64-86165CEA7FD1}"/>
    <hyperlink ref="E12" r:id="rId11" display="https://alermipianovendite.it/downloads/CEAL/asta19gennaio2023/planimetrie/482-22.pdf" xr:uid="{AF8B766F-74B9-4AA3-890E-56899D23516C}"/>
    <hyperlink ref="E13" r:id="rId12" display="https://alermipianovendite.it/downloads/CEAL/asta19gennaio2023/planimetrie/483-22.pdf" xr:uid="{598AEC4A-A24D-40A0-9C78-8B57D17E2944}"/>
    <hyperlink ref="E14" r:id="rId13" display="https://alermipianovendite.it/downloads/CEAL/asta19gennaio2023/planimetrie/484-22.pdf" xr:uid="{B620BCDF-BA49-42FC-B660-3304758DD358}"/>
    <hyperlink ref="E15" r:id="rId14" display="https://alermipianovendite.it/downloads/CEAL/asta19gennaio2023/planimetrie/485-22.pdf" xr:uid="{B9BB288C-733B-4CB0-8EA4-C6825F9B160C}"/>
    <hyperlink ref="E16" r:id="rId15" display="https://alermipianovendite.it/downloads/CEAL/asta19gennaio2023/planimetrie/486-22.pdf" xr:uid="{F917414D-670E-448A-8C93-1F3D2194204C}"/>
    <hyperlink ref="E17" r:id="rId16" display="https://alermipianovendite.it/downloads/CEAL/asta19gennaio2023/planimetrie/487-22.pdf" xr:uid="{34F4F52A-7502-492D-8107-847B368F8639}"/>
    <hyperlink ref="E18" r:id="rId17" display="https://alermipianovendite.it/downloads/CEAL/asta19gennaio2023/planimetrie/488-22.pdf" xr:uid="{AA11E54C-6A81-4629-BD13-41D7AC69995E}"/>
    <hyperlink ref="E19" r:id="rId18" display="https://alermipianovendite.it/downloads/CEAL/asta19gennaio2023/planimetrie/489-22.pdf" xr:uid="{223197C6-BFCF-4F35-95DA-E646A587DBB1}"/>
    <hyperlink ref="E20" r:id="rId19" display="https://alermipianovendite.it/downloads/CEAL/asta19gennaio2023/planimetrie/490-22.pdf" xr:uid="{16238E65-500F-43D5-9237-6ABD115E7EED}"/>
    <hyperlink ref="E21" r:id="rId20" display="https://alermipianovendite.it/downloads/CEAL/asta19gennaio2023/planimetrie/491-22.pdf" xr:uid="{756448F1-EBD9-4D26-AA9E-6939ECC302F5}"/>
    <hyperlink ref="E22" r:id="rId21" display="https://alermipianovendite.it/downloads/CEAL/asta19gennaio2023/planimetrie/492-22.pdf" xr:uid="{2EE387A4-3AF1-4AD9-9A54-955A86E065B0}"/>
    <hyperlink ref="E23" r:id="rId22" display="https://alermipianovendite.it/downloads/CEAL/asta19gennaio2023/planimetrie/493-22.pdf" xr:uid="{F02D3DC2-9484-4259-97E2-9D9DCDCFEAA3}"/>
    <hyperlink ref="E24" r:id="rId23" display="https://alermipianovendite.it/downloads/CEAL/asta19gennaio2023/planimetrie/494-22all.pdf" xr:uid="{4AC8A0A9-4EF5-40D7-9F1B-8526E3182EAB}"/>
    <hyperlink ref="E25" r:id="rId24" display="https://alermipianovendite.it/downloads/CEAL/asta19gennaio2023/planimetrie/494-22box.pdf" xr:uid="{3134FA3C-A871-4AA9-A751-469767A8C6F4}"/>
    <hyperlink ref="E26" r:id="rId25" display="https://alermipianovendite.it/downloads/CEAL/asta19gennaio2023/planimetrie/495-22all.pdf" xr:uid="{888728CA-77CC-4A7D-ACBE-1CD4BA286903}"/>
    <hyperlink ref="E27" r:id="rId26" display="https://alermipianovendite.it/downloads/CEAL/asta19gennaio2023/planimetrie/495-22box.pdf" xr:uid="{1CD11932-68FB-43A4-BA62-AA4C26F45780}"/>
    <hyperlink ref="E28" r:id="rId27" display="https://alermipianovendite.it/downloads/CEAL/asta19gennaio2023/planimetrie/496-22all.pdf" xr:uid="{F848C6C0-B062-4232-9574-FF4791062F61}"/>
    <hyperlink ref="E29" r:id="rId28" display="https://alermipianovendite.it/downloads/CEAL/asta19gennaio2023/planimetrie/496-22box.pdf" xr:uid="{F5E8243A-C64E-4E22-929B-413D82894D66}"/>
    <hyperlink ref="E30" r:id="rId29" display="https://alermipianovendite.it/downloads/CEAL/asta19gennaio2023/planimetrie/497-22.pdf" xr:uid="{B12F86F4-C76D-472F-8A59-19D6C75F5584}"/>
    <hyperlink ref="E31" r:id="rId30" display="https://alermipianovendite.it/downloads/CEAL/asta19gennaio2023/planimetrie/498-22.pdf" xr:uid="{513E5995-4411-4710-940D-AB50A7C9848A}"/>
    <hyperlink ref="E32" r:id="rId31" display="https://alermipianovendite.it/downloads/CEAL/asta19gennaio2023/planimetrie/499-22.pdf" xr:uid="{CB171856-66CC-47CE-8874-A82C0365980D}"/>
    <hyperlink ref="E33" r:id="rId32" display="https://alermipianovendite.it/downloads/CEAL/asta19gennaio2023/planimetrie/500-22.pdf" xr:uid="{43B60136-9DE7-425B-9264-19FCBFF0107F}"/>
    <hyperlink ref="E34" r:id="rId33" display="https://alermipianovendite.it/downloads/CEAL/asta19gennaio2023/planimetrie/501-22.pdf" xr:uid="{43787FBF-300C-4029-8A77-F70B404AFA95}"/>
    <hyperlink ref="E35" r:id="rId34" display="https://alermipianovendite.it/downloads/CEAL/asta19gennaio2023/planimetrie/502-22.pdf" xr:uid="{72D5522E-94DE-4294-94BB-02AD4961F0BA}"/>
    <hyperlink ref="E36" r:id="rId35" display="https://alermipianovendite.it/downloads/CEAL/asta19gennaio2023/planimetrie/503-22.pdf" xr:uid="{3B0303F7-BDF2-45A7-B365-4AB88A0D7664}"/>
  </hyperlinks>
  <pageMargins left="0.7" right="0.7" top="0.75" bottom="0.75" header="0.3" footer="0.3"/>
  <pageSetup paperSize="9" orientation="portrait" horizontalDpi="0" verticalDpi="0" r:id="rId36"/>
  <drawing r:id="rId3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03BF-DF51-4159-AEE9-6A8954205962}">
  <dimension ref="C1:O54"/>
  <sheetViews>
    <sheetView workbookViewId="0">
      <selection activeCell="R40" sqref="R40"/>
    </sheetView>
  </sheetViews>
  <sheetFormatPr defaultRowHeight="14.4"/>
  <cols>
    <col min="3" max="4" width="10.6640625" customWidth="1"/>
    <col min="12" max="13" width="9.6640625" customWidth="1"/>
    <col min="14" max="15" width="11.6640625" customWidth="1"/>
  </cols>
  <sheetData>
    <row r="1" spans="3:15">
      <c r="N1" s="22">
        <f>AVERAGE(N4:N53)</f>
        <v>1250.9700099195902</v>
      </c>
    </row>
    <row r="2" spans="3:15">
      <c r="N2" t="s">
        <v>151</v>
      </c>
    </row>
    <row r="3" spans="3:15">
      <c r="C3" t="s">
        <v>167</v>
      </c>
      <c r="D3" s="14" t="s">
        <v>168</v>
      </c>
      <c r="E3" s="15" t="s">
        <v>169</v>
      </c>
      <c r="F3" s="15" t="s">
        <v>170</v>
      </c>
      <c r="G3" s="15" t="s">
        <v>171</v>
      </c>
      <c r="H3" s="15" t="s">
        <v>172</v>
      </c>
      <c r="I3" s="15" t="s">
        <v>173</v>
      </c>
      <c r="J3" s="15" t="s">
        <v>174</v>
      </c>
      <c r="K3" s="15" t="s">
        <v>175</v>
      </c>
      <c r="L3" s="15" t="s">
        <v>176</v>
      </c>
      <c r="M3" s="16" t="s">
        <v>177</v>
      </c>
      <c r="N3" s="22" t="s">
        <v>178</v>
      </c>
      <c r="O3" t="s">
        <v>179</v>
      </c>
    </row>
    <row r="4" spans="3:15" ht="58.2" thickBot="1">
      <c r="C4">
        <v>1</v>
      </c>
      <c r="D4" s="24" t="s">
        <v>72</v>
      </c>
      <c r="E4" s="15" t="s">
        <v>73</v>
      </c>
      <c r="F4" s="15"/>
      <c r="G4" s="15">
        <v>2</v>
      </c>
      <c r="H4" s="15">
        <v>60</v>
      </c>
      <c r="I4" s="15" t="s">
        <v>74</v>
      </c>
      <c r="J4" s="15" t="s">
        <v>75</v>
      </c>
      <c r="K4" s="15" t="s">
        <v>76</v>
      </c>
      <c r="L4" s="15" t="s">
        <v>77</v>
      </c>
      <c r="M4" s="16">
        <v>73200</v>
      </c>
      <c r="N4" s="22">
        <f>M4/H4</f>
        <v>1220</v>
      </c>
      <c r="O4">
        <v>20155</v>
      </c>
    </row>
    <row r="5" spans="3:15" ht="29.4" thickBot="1">
      <c r="C5">
        <v>2</v>
      </c>
      <c r="D5" s="17" t="s">
        <v>78</v>
      </c>
      <c r="E5" s="18" t="s">
        <v>79</v>
      </c>
      <c r="F5" s="18"/>
      <c r="G5" s="18">
        <v>2</v>
      </c>
      <c r="H5" s="18">
        <v>74</v>
      </c>
      <c r="I5" s="18" t="s">
        <v>80</v>
      </c>
      <c r="J5" s="18" t="s">
        <v>75</v>
      </c>
      <c r="K5" s="18" t="s">
        <v>76</v>
      </c>
      <c r="L5" s="18" t="s">
        <v>77</v>
      </c>
      <c r="M5" s="19">
        <v>147186</v>
      </c>
      <c r="N5" s="22">
        <f t="shared" ref="N5:N35" si="0">M5/H5</f>
        <v>1989</v>
      </c>
      <c r="O5">
        <v>20136</v>
      </c>
    </row>
    <row r="6" spans="3:15" ht="43.8" thickBot="1">
      <c r="C6">
        <v>3</v>
      </c>
      <c r="D6" s="17" t="s">
        <v>81</v>
      </c>
      <c r="E6" s="20" t="s">
        <v>82</v>
      </c>
      <c r="F6" s="20"/>
      <c r="G6" s="20">
        <v>2</v>
      </c>
      <c r="H6" s="20">
        <v>77</v>
      </c>
      <c r="I6" s="20" t="s">
        <v>74</v>
      </c>
      <c r="J6" s="20" t="s">
        <v>75</v>
      </c>
      <c r="K6" s="20" t="s">
        <v>76</v>
      </c>
      <c r="L6" s="20" t="s">
        <v>77</v>
      </c>
      <c r="M6" s="21">
        <v>115028</v>
      </c>
      <c r="N6" s="22">
        <f t="shared" si="0"/>
        <v>1493.8701298701299</v>
      </c>
      <c r="O6">
        <v>20133</v>
      </c>
    </row>
    <row r="7" spans="3:15" ht="43.8" thickBot="1">
      <c r="C7">
        <v>4</v>
      </c>
      <c r="D7" s="17" t="s">
        <v>83</v>
      </c>
      <c r="E7" s="18" t="s">
        <v>82</v>
      </c>
      <c r="F7" s="18"/>
      <c r="G7" s="18">
        <v>4</v>
      </c>
      <c r="H7" s="18">
        <v>93</v>
      </c>
      <c r="I7" s="18" t="s">
        <v>80</v>
      </c>
      <c r="J7" s="18" t="s">
        <v>75</v>
      </c>
      <c r="K7" s="18" t="s">
        <v>76</v>
      </c>
      <c r="L7" s="18" t="s">
        <v>77</v>
      </c>
      <c r="M7" s="19">
        <v>214028</v>
      </c>
      <c r="N7" s="22">
        <f t="shared" si="0"/>
        <v>2301.3763440860216</v>
      </c>
      <c r="O7">
        <v>20143</v>
      </c>
    </row>
    <row r="8" spans="3:15" ht="29.4" thickBot="1">
      <c r="C8">
        <v>5</v>
      </c>
      <c r="D8" s="17" t="s">
        <v>84</v>
      </c>
      <c r="E8" s="20" t="s">
        <v>85</v>
      </c>
      <c r="F8" s="20"/>
      <c r="G8" s="20">
        <v>2</v>
      </c>
      <c r="H8" s="20">
        <v>56</v>
      </c>
      <c r="I8" s="20" t="s">
        <v>74</v>
      </c>
      <c r="J8" s="20" t="s">
        <v>75</v>
      </c>
      <c r="K8" s="20" t="s">
        <v>76</v>
      </c>
      <c r="L8" s="20" t="s">
        <v>77</v>
      </c>
      <c r="M8" s="21">
        <v>83657</v>
      </c>
      <c r="N8" s="22">
        <f t="shared" si="0"/>
        <v>1493.875</v>
      </c>
      <c r="O8">
        <v>20133</v>
      </c>
    </row>
    <row r="9" spans="3:15" ht="58.2" thickBot="1">
      <c r="C9">
        <v>6</v>
      </c>
      <c r="D9" s="17" t="s">
        <v>86</v>
      </c>
      <c r="E9" s="18" t="s">
        <v>87</v>
      </c>
      <c r="F9" s="18"/>
      <c r="G9" s="18">
        <v>3</v>
      </c>
      <c r="H9" s="18">
        <v>70</v>
      </c>
      <c r="I9" s="18" t="s">
        <v>74</v>
      </c>
      <c r="J9" s="18" t="s">
        <v>75</v>
      </c>
      <c r="K9" s="18" t="s">
        <v>76</v>
      </c>
      <c r="L9" s="18" t="s">
        <v>77</v>
      </c>
      <c r="M9" s="19">
        <v>66640</v>
      </c>
      <c r="N9" s="22">
        <f t="shared" si="0"/>
        <v>952</v>
      </c>
      <c r="O9">
        <v>20148</v>
      </c>
    </row>
    <row r="10" spans="3:15" ht="43.8" thickBot="1">
      <c r="C10">
        <v>7</v>
      </c>
      <c r="D10" s="17" t="s">
        <v>88</v>
      </c>
      <c r="E10" s="20" t="s">
        <v>89</v>
      </c>
      <c r="F10" s="20" t="s">
        <v>90</v>
      </c>
      <c r="G10" s="20">
        <v>2</v>
      </c>
      <c r="H10" s="20">
        <v>49</v>
      </c>
      <c r="I10" s="20" t="s">
        <v>74</v>
      </c>
      <c r="J10" s="20" t="s">
        <v>75</v>
      </c>
      <c r="K10" s="20" t="s">
        <v>76</v>
      </c>
      <c r="L10" s="20" t="s">
        <v>77</v>
      </c>
      <c r="M10" s="21">
        <v>73200</v>
      </c>
      <c r="N10" s="22">
        <f t="shared" si="0"/>
        <v>1493.8775510204082</v>
      </c>
      <c r="O10">
        <v>20133</v>
      </c>
    </row>
    <row r="11" spans="3:15" ht="43.8" thickBot="1">
      <c r="C11">
        <v>8</v>
      </c>
      <c r="D11" s="17" t="s">
        <v>88</v>
      </c>
      <c r="E11" s="18" t="s">
        <v>89</v>
      </c>
      <c r="F11" s="18" t="s">
        <v>91</v>
      </c>
      <c r="G11" s="18">
        <v>2</v>
      </c>
      <c r="H11" s="18">
        <v>55</v>
      </c>
      <c r="I11" s="18" t="s">
        <v>74</v>
      </c>
      <c r="J11" s="18" t="s">
        <v>75</v>
      </c>
      <c r="K11" s="18" t="s">
        <v>76</v>
      </c>
      <c r="L11" s="18" t="s">
        <v>77</v>
      </c>
      <c r="M11" s="19">
        <v>82163</v>
      </c>
      <c r="N11" s="22">
        <f t="shared" si="0"/>
        <v>1493.8727272727272</v>
      </c>
      <c r="O11">
        <v>20133</v>
      </c>
    </row>
    <row r="12" spans="3:15" ht="29.4" thickBot="1">
      <c r="C12">
        <v>9</v>
      </c>
      <c r="D12" s="17" t="s">
        <v>92</v>
      </c>
      <c r="E12" s="18" t="s">
        <v>93</v>
      </c>
      <c r="F12" s="18"/>
      <c r="G12" s="18">
        <v>2</v>
      </c>
      <c r="H12" s="18">
        <v>55</v>
      </c>
      <c r="I12" s="18" t="s">
        <v>74</v>
      </c>
      <c r="J12" s="18" t="s">
        <v>75</v>
      </c>
      <c r="K12" s="18" t="s">
        <v>76</v>
      </c>
      <c r="L12" s="18" t="s">
        <v>77</v>
      </c>
      <c r="M12" s="19">
        <v>82163</v>
      </c>
      <c r="N12" s="22">
        <f t="shared" si="0"/>
        <v>1493.8727272727272</v>
      </c>
      <c r="O12">
        <v>20133</v>
      </c>
    </row>
    <row r="13" spans="3:15" ht="43.8" thickBot="1">
      <c r="C13">
        <v>10</v>
      </c>
      <c r="D13" s="17" t="s">
        <v>94</v>
      </c>
      <c r="E13" s="20" t="s">
        <v>95</v>
      </c>
      <c r="F13" s="20"/>
      <c r="G13" s="20">
        <v>3</v>
      </c>
      <c r="H13" s="20">
        <v>81</v>
      </c>
      <c r="I13" s="20" t="s">
        <v>80</v>
      </c>
      <c r="J13" s="20" t="s">
        <v>75</v>
      </c>
      <c r="K13" s="20" t="s">
        <v>76</v>
      </c>
      <c r="L13" s="20" t="s">
        <v>77</v>
      </c>
      <c r="M13" s="21">
        <v>93960</v>
      </c>
      <c r="N13" s="22">
        <f t="shared" si="0"/>
        <v>1160</v>
      </c>
      <c r="O13">
        <v>20147</v>
      </c>
    </row>
    <row r="14" spans="3:15" ht="43.8" thickBot="1">
      <c r="C14">
        <v>11</v>
      </c>
      <c r="D14" s="17" t="s">
        <v>96</v>
      </c>
      <c r="E14" s="18" t="s">
        <v>97</v>
      </c>
      <c r="F14" s="18"/>
      <c r="G14" s="18">
        <v>2</v>
      </c>
      <c r="H14" s="18">
        <v>54</v>
      </c>
      <c r="I14" s="18" t="s">
        <v>74</v>
      </c>
      <c r="J14" s="18" t="s">
        <v>75</v>
      </c>
      <c r="K14" s="18" t="s">
        <v>76</v>
      </c>
      <c r="L14" s="18" t="s">
        <v>77</v>
      </c>
      <c r="M14" s="19">
        <v>62640</v>
      </c>
      <c r="N14" s="22">
        <f t="shared" si="0"/>
        <v>1160</v>
      </c>
      <c r="O14">
        <v>20147</v>
      </c>
    </row>
    <row r="15" spans="3:15" ht="43.8" thickBot="1">
      <c r="C15">
        <v>12</v>
      </c>
      <c r="D15" s="17" t="s">
        <v>96</v>
      </c>
      <c r="E15" s="20" t="s">
        <v>98</v>
      </c>
      <c r="F15" s="20"/>
      <c r="G15" s="20">
        <v>3</v>
      </c>
      <c r="H15" s="20">
        <v>81</v>
      </c>
      <c r="I15" s="20" t="s">
        <v>74</v>
      </c>
      <c r="J15" s="20" t="s">
        <v>99</v>
      </c>
      <c r="K15" s="20" t="s">
        <v>76</v>
      </c>
      <c r="L15" s="20" t="s">
        <v>77</v>
      </c>
      <c r="M15" s="21">
        <v>93960</v>
      </c>
      <c r="N15" s="22">
        <f t="shared" si="0"/>
        <v>1160</v>
      </c>
      <c r="O15">
        <v>20147</v>
      </c>
    </row>
    <row r="16" spans="3:15" ht="29.4" thickBot="1">
      <c r="C16">
        <v>13</v>
      </c>
      <c r="D16" s="17" t="s">
        <v>100</v>
      </c>
      <c r="E16" s="18" t="s">
        <v>93</v>
      </c>
      <c r="F16" s="18"/>
      <c r="G16" s="18">
        <v>3</v>
      </c>
      <c r="H16" s="18">
        <v>79</v>
      </c>
      <c r="I16" s="18" t="s">
        <v>74</v>
      </c>
      <c r="J16" s="18" t="s">
        <v>101</v>
      </c>
      <c r="K16" s="18" t="s">
        <v>76</v>
      </c>
      <c r="L16" s="18" t="s">
        <v>77</v>
      </c>
      <c r="M16" s="19">
        <v>84333</v>
      </c>
      <c r="N16" s="22">
        <f t="shared" si="0"/>
        <v>1067.506329113924</v>
      </c>
      <c r="O16">
        <v>20156</v>
      </c>
    </row>
    <row r="17" spans="3:15" ht="29.4" thickBot="1">
      <c r="C17">
        <v>14</v>
      </c>
      <c r="D17" s="17" t="s">
        <v>102</v>
      </c>
      <c r="E17" s="20" t="s">
        <v>103</v>
      </c>
      <c r="F17" s="20" t="s">
        <v>90</v>
      </c>
      <c r="G17" s="20">
        <v>3</v>
      </c>
      <c r="H17" s="20">
        <v>74</v>
      </c>
      <c r="I17" s="20" t="s">
        <v>74</v>
      </c>
      <c r="J17" s="20" t="s">
        <v>75</v>
      </c>
      <c r="K17" s="20" t="s">
        <v>76</v>
      </c>
      <c r="L17" s="20" t="s">
        <v>77</v>
      </c>
      <c r="M17" s="21">
        <v>96200</v>
      </c>
      <c r="N17" s="22">
        <f t="shared" si="0"/>
        <v>1300</v>
      </c>
      <c r="O17">
        <v>20139</v>
      </c>
    </row>
    <row r="18" spans="3:15" ht="29.4" thickBot="1">
      <c r="C18">
        <v>15</v>
      </c>
      <c r="D18" s="17" t="s">
        <v>102</v>
      </c>
      <c r="E18" s="18" t="s">
        <v>103</v>
      </c>
      <c r="F18" s="18" t="s">
        <v>91</v>
      </c>
      <c r="G18" s="18">
        <v>2</v>
      </c>
      <c r="H18" s="18">
        <v>48</v>
      </c>
      <c r="I18" s="18" t="s">
        <v>74</v>
      </c>
      <c r="J18" s="18" t="s">
        <v>75</v>
      </c>
      <c r="K18" s="18" t="s">
        <v>76</v>
      </c>
      <c r="L18" s="18" t="s">
        <v>77</v>
      </c>
      <c r="M18" s="19">
        <v>62400</v>
      </c>
      <c r="N18" s="22">
        <f t="shared" si="0"/>
        <v>1300</v>
      </c>
      <c r="O18">
        <v>20139</v>
      </c>
    </row>
    <row r="19" spans="3:15" ht="43.8" thickBot="1">
      <c r="C19">
        <v>16</v>
      </c>
      <c r="D19" s="17" t="s">
        <v>104</v>
      </c>
      <c r="E19" s="20" t="s">
        <v>105</v>
      </c>
      <c r="F19" s="20" t="s">
        <v>90</v>
      </c>
      <c r="G19" s="20">
        <v>2</v>
      </c>
      <c r="H19" s="20">
        <v>69</v>
      </c>
      <c r="I19" s="20" t="s">
        <v>74</v>
      </c>
      <c r="J19" s="20" t="s">
        <v>75</v>
      </c>
      <c r="K19" s="20" t="s">
        <v>76</v>
      </c>
      <c r="L19" s="20" t="s">
        <v>77</v>
      </c>
      <c r="M19" s="21">
        <v>89700</v>
      </c>
      <c r="N19" s="22">
        <f t="shared" si="0"/>
        <v>1300</v>
      </c>
      <c r="O19">
        <v>20141</v>
      </c>
    </row>
    <row r="20" spans="3:15" ht="43.8" thickBot="1">
      <c r="C20">
        <v>17</v>
      </c>
      <c r="D20" s="17" t="s">
        <v>104</v>
      </c>
      <c r="E20" s="18" t="s">
        <v>105</v>
      </c>
      <c r="F20" s="18" t="s">
        <v>91</v>
      </c>
      <c r="G20" s="18">
        <v>2</v>
      </c>
      <c r="H20" s="18">
        <v>70</v>
      </c>
      <c r="I20" s="18" t="s">
        <v>74</v>
      </c>
      <c r="J20" s="18" t="s">
        <v>75</v>
      </c>
      <c r="K20" s="18" t="s">
        <v>76</v>
      </c>
      <c r="L20" s="18" t="s">
        <v>77</v>
      </c>
      <c r="M20" s="19">
        <v>91000</v>
      </c>
      <c r="N20" s="22">
        <f t="shared" si="0"/>
        <v>1300</v>
      </c>
      <c r="O20">
        <v>20141</v>
      </c>
    </row>
    <row r="21" spans="3:15" ht="29.4" thickBot="1">
      <c r="C21">
        <v>18</v>
      </c>
      <c r="D21" s="17" t="s">
        <v>106</v>
      </c>
      <c r="E21" s="20" t="s">
        <v>107</v>
      </c>
      <c r="F21" s="20"/>
      <c r="G21" s="20">
        <v>2</v>
      </c>
      <c r="H21" s="20">
        <v>68</v>
      </c>
      <c r="I21" s="20" t="s">
        <v>80</v>
      </c>
      <c r="J21" s="20" t="s">
        <v>99</v>
      </c>
      <c r="K21" s="20" t="s">
        <v>76</v>
      </c>
      <c r="L21" s="20" t="s">
        <v>77</v>
      </c>
      <c r="M21" s="21">
        <v>87040</v>
      </c>
      <c r="N21" s="22">
        <f t="shared" si="0"/>
        <v>1280</v>
      </c>
      <c r="O21">
        <v>20132</v>
      </c>
    </row>
    <row r="22" spans="3:15" ht="29.4" thickBot="1">
      <c r="C22">
        <v>19</v>
      </c>
      <c r="D22" s="17" t="s">
        <v>106</v>
      </c>
      <c r="E22" s="18" t="s">
        <v>89</v>
      </c>
      <c r="F22" s="18" t="s">
        <v>90</v>
      </c>
      <c r="G22" s="18">
        <v>2</v>
      </c>
      <c r="H22" s="18">
        <v>64</v>
      </c>
      <c r="I22" s="18" t="s">
        <v>74</v>
      </c>
      <c r="J22" s="18" t="s">
        <v>101</v>
      </c>
      <c r="K22" s="18" t="s">
        <v>76</v>
      </c>
      <c r="L22" s="18" t="s">
        <v>77</v>
      </c>
      <c r="M22" s="19">
        <v>81920</v>
      </c>
      <c r="N22" s="22">
        <f t="shared" si="0"/>
        <v>1280</v>
      </c>
      <c r="O22">
        <v>20132</v>
      </c>
    </row>
    <row r="23" spans="3:15" ht="29.4" thickBot="1">
      <c r="C23">
        <v>20</v>
      </c>
      <c r="D23" s="17" t="s">
        <v>106</v>
      </c>
      <c r="E23" s="20" t="s">
        <v>89</v>
      </c>
      <c r="F23" s="20" t="s">
        <v>91</v>
      </c>
      <c r="G23" s="20">
        <v>2</v>
      </c>
      <c r="H23" s="20">
        <v>65</v>
      </c>
      <c r="I23" s="20" t="s">
        <v>74</v>
      </c>
      <c r="J23" s="20" t="s">
        <v>101</v>
      </c>
      <c r="K23" s="20" t="s">
        <v>76</v>
      </c>
      <c r="L23" s="20" t="s">
        <v>77</v>
      </c>
      <c r="M23" s="21">
        <v>83200</v>
      </c>
      <c r="N23" s="22">
        <f t="shared" si="0"/>
        <v>1280</v>
      </c>
      <c r="O23">
        <v>20132</v>
      </c>
    </row>
    <row r="24" spans="3:15" ht="29.4" thickBot="1">
      <c r="C24">
        <v>21</v>
      </c>
      <c r="D24" s="17" t="s">
        <v>108</v>
      </c>
      <c r="E24" s="18" t="s">
        <v>89</v>
      </c>
      <c r="F24" s="18"/>
      <c r="G24" s="18">
        <v>3</v>
      </c>
      <c r="H24" s="18">
        <v>101</v>
      </c>
      <c r="I24" s="18" t="s">
        <v>80</v>
      </c>
      <c r="J24" s="18" t="s">
        <v>109</v>
      </c>
      <c r="K24" s="18" t="s">
        <v>76</v>
      </c>
      <c r="L24" s="18" t="s">
        <v>77</v>
      </c>
      <c r="M24" s="19">
        <v>113625</v>
      </c>
      <c r="N24" s="22">
        <f t="shared" si="0"/>
        <v>1125</v>
      </c>
      <c r="O24">
        <v>20161</v>
      </c>
    </row>
    <row r="25" spans="3:15" ht="29.4" thickBot="1">
      <c r="C25">
        <v>22</v>
      </c>
      <c r="D25" s="17" t="s">
        <v>110</v>
      </c>
      <c r="E25" s="20" t="s">
        <v>111</v>
      </c>
      <c r="F25" s="20"/>
      <c r="G25" s="20">
        <v>2</v>
      </c>
      <c r="H25" s="20">
        <v>64</v>
      </c>
      <c r="I25" s="20" t="s">
        <v>80</v>
      </c>
      <c r="J25" s="20" t="s">
        <v>101</v>
      </c>
      <c r="K25" s="20" t="s">
        <v>76</v>
      </c>
      <c r="L25" s="20" t="s">
        <v>77</v>
      </c>
      <c r="M25" s="21">
        <v>69600</v>
      </c>
      <c r="N25" s="22">
        <f t="shared" si="0"/>
        <v>1087.5</v>
      </c>
      <c r="O25">
        <v>20152</v>
      </c>
    </row>
    <row r="26" spans="3:15" ht="29.4" thickBot="1">
      <c r="C26">
        <v>23</v>
      </c>
      <c r="D26" s="17" t="s">
        <v>112</v>
      </c>
      <c r="E26" s="18" t="s">
        <v>113</v>
      </c>
      <c r="F26" s="18"/>
      <c r="G26" s="18">
        <v>2</v>
      </c>
      <c r="H26" s="18">
        <v>66</v>
      </c>
      <c r="I26" s="18" t="s">
        <v>80</v>
      </c>
      <c r="J26" s="18" t="s">
        <v>101</v>
      </c>
      <c r="K26" s="18" t="s">
        <v>76</v>
      </c>
      <c r="L26" s="18" t="s">
        <v>77</v>
      </c>
      <c r="M26" s="19">
        <v>71775</v>
      </c>
      <c r="N26" s="22">
        <f t="shared" si="0"/>
        <v>1087.5</v>
      </c>
      <c r="O26">
        <v>20152</v>
      </c>
    </row>
    <row r="27" spans="3:15" ht="29.4" thickBot="1">
      <c r="C27">
        <v>24</v>
      </c>
      <c r="D27" s="17" t="s">
        <v>114</v>
      </c>
      <c r="E27" s="20" t="s">
        <v>115</v>
      </c>
      <c r="F27" s="20"/>
      <c r="G27" s="20">
        <v>2</v>
      </c>
      <c r="H27" s="20">
        <v>66</v>
      </c>
      <c r="I27" s="20" t="s">
        <v>80</v>
      </c>
      <c r="J27" s="20" t="s">
        <v>101</v>
      </c>
      <c r="K27" s="20" t="s">
        <v>76</v>
      </c>
      <c r="L27" s="20" t="s">
        <v>77</v>
      </c>
      <c r="M27" s="21">
        <v>71775</v>
      </c>
      <c r="N27" s="22">
        <f t="shared" si="0"/>
        <v>1087.5</v>
      </c>
      <c r="O27">
        <v>20152</v>
      </c>
    </row>
    <row r="28" spans="3:15" ht="29.4" thickBot="1">
      <c r="C28">
        <v>25</v>
      </c>
      <c r="D28" s="17" t="s">
        <v>116</v>
      </c>
      <c r="E28" s="18" t="s">
        <v>117</v>
      </c>
      <c r="F28" s="18"/>
      <c r="G28" s="18">
        <v>3</v>
      </c>
      <c r="H28" s="18">
        <v>86</v>
      </c>
      <c r="I28" s="18" t="s">
        <v>80</v>
      </c>
      <c r="J28" s="18" t="s">
        <v>101</v>
      </c>
      <c r="K28" s="18" t="s">
        <v>76</v>
      </c>
      <c r="L28" s="18" t="s">
        <v>77</v>
      </c>
      <c r="M28" s="19">
        <v>93525</v>
      </c>
      <c r="N28" s="22">
        <f t="shared" si="0"/>
        <v>1087.5</v>
      </c>
      <c r="O28">
        <v>20152</v>
      </c>
    </row>
    <row r="29" spans="3:15" ht="43.8" thickBot="1">
      <c r="C29">
        <v>26</v>
      </c>
      <c r="D29" s="17" t="s">
        <v>118</v>
      </c>
      <c r="E29" s="20" t="s">
        <v>89</v>
      </c>
      <c r="F29" s="20"/>
      <c r="G29" s="20">
        <v>2</v>
      </c>
      <c r="H29" s="20">
        <v>70</v>
      </c>
      <c r="I29" s="20" t="s">
        <v>80</v>
      </c>
      <c r="J29" s="20" t="s">
        <v>101</v>
      </c>
      <c r="K29" s="20" t="s">
        <v>76</v>
      </c>
      <c r="L29" s="20" t="s">
        <v>77</v>
      </c>
      <c r="M29" s="21">
        <v>76125</v>
      </c>
      <c r="N29" s="22">
        <f t="shared" si="0"/>
        <v>1087.5</v>
      </c>
      <c r="O29">
        <v>20152</v>
      </c>
    </row>
    <row r="30" spans="3:15" ht="43.8" thickBot="1">
      <c r="C30">
        <v>27</v>
      </c>
      <c r="D30" s="17" t="s">
        <v>119</v>
      </c>
      <c r="E30" s="18" t="s">
        <v>105</v>
      </c>
      <c r="F30" s="18"/>
      <c r="G30" s="18">
        <v>5</v>
      </c>
      <c r="H30" s="18">
        <v>110</v>
      </c>
      <c r="I30" s="18" t="s">
        <v>80</v>
      </c>
      <c r="J30" s="18" t="s">
        <v>75</v>
      </c>
      <c r="K30" s="18" t="s">
        <v>76</v>
      </c>
      <c r="L30" s="18" t="s">
        <v>77</v>
      </c>
      <c r="M30" s="19">
        <v>96800</v>
      </c>
      <c r="N30" s="22">
        <f t="shared" si="0"/>
        <v>880</v>
      </c>
      <c r="O30">
        <v>20142</v>
      </c>
    </row>
    <row r="31" spans="3:15" ht="43.8" thickBot="1">
      <c r="C31">
        <v>28</v>
      </c>
      <c r="D31" s="17" t="s">
        <v>119</v>
      </c>
      <c r="E31" s="20" t="s">
        <v>120</v>
      </c>
      <c r="F31" s="20"/>
      <c r="G31" s="20">
        <v>4</v>
      </c>
      <c r="H31" s="20">
        <v>113</v>
      </c>
      <c r="I31" s="20" t="s">
        <v>80</v>
      </c>
      <c r="J31" s="20" t="s">
        <v>75</v>
      </c>
      <c r="K31" s="20" t="s">
        <v>76</v>
      </c>
      <c r="L31" s="20" t="s">
        <v>77</v>
      </c>
      <c r="M31" s="21">
        <v>99440</v>
      </c>
      <c r="N31" s="22">
        <f t="shared" si="0"/>
        <v>880</v>
      </c>
      <c r="O31">
        <v>20142</v>
      </c>
    </row>
    <row r="32" spans="3:15" ht="72.599999999999994" thickBot="1">
      <c r="C32">
        <v>29</v>
      </c>
      <c r="D32" s="17" t="s">
        <v>121</v>
      </c>
      <c r="E32" s="18" t="s">
        <v>122</v>
      </c>
      <c r="F32" s="18"/>
      <c r="G32" s="18">
        <v>4</v>
      </c>
      <c r="H32" s="18">
        <v>102</v>
      </c>
      <c r="I32" s="18" t="s">
        <v>80</v>
      </c>
      <c r="J32" s="18" t="s">
        <v>99</v>
      </c>
      <c r="K32" s="18" t="s">
        <v>76</v>
      </c>
      <c r="L32" s="18" t="s">
        <v>77</v>
      </c>
      <c r="M32" s="19">
        <v>114750</v>
      </c>
      <c r="N32" s="22">
        <f t="shared" si="0"/>
        <v>1125</v>
      </c>
      <c r="O32">
        <v>20161</v>
      </c>
    </row>
    <row r="33" spans="3:15" ht="72.599999999999994" thickBot="1">
      <c r="C33">
        <v>30</v>
      </c>
      <c r="D33" s="17" t="s">
        <v>121</v>
      </c>
      <c r="E33" s="20" t="s">
        <v>123</v>
      </c>
      <c r="F33" s="20"/>
      <c r="G33" s="20">
        <v>1</v>
      </c>
      <c r="H33" s="20">
        <v>31</v>
      </c>
      <c r="I33" s="20" t="s">
        <v>74</v>
      </c>
      <c r="J33" s="20" t="s">
        <v>101</v>
      </c>
      <c r="K33" s="20" t="s">
        <v>76</v>
      </c>
      <c r="L33" s="20" t="s">
        <v>77</v>
      </c>
      <c r="M33" s="21">
        <v>34875</v>
      </c>
      <c r="N33" s="22">
        <f t="shared" si="0"/>
        <v>1125</v>
      </c>
      <c r="O33">
        <v>20161</v>
      </c>
    </row>
    <row r="34" spans="3:15" ht="43.8" thickBot="1">
      <c r="C34">
        <v>31</v>
      </c>
      <c r="D34" s="17" t="s">
        <v>124</v>
      </c>
      <c r="E34" s="18" t="s">
        <v>125</v>
      </c>
      <c r="F34" s="18"/>
      <c r="G34" s="18">
        <v>3</v>
      </c>
      <c r="H34" s="18">
        <v>82</v>
      </c>
      <c r="I34" s="18" t="s">
        <v>80</v>
      </c>
      <c r="J34" s="18" t="s">
        <v>75</v>
      </c>
      <c r="K34" s="18" t="s">
        <v>76</v>
      </c>
      <c r="L34" s="18" t="s">
        <v>77</v>
      </c>
      <c r="M34" s="19">
        <v>82656</v>
      </c>
      <c r="N34" s="22">
        <f t="shared" si="0"/>
        <v>1008</v>
      </c>
      <c r="O34">
        <v>20157</v>
      </c>
    </row>
    <row r="35" spans="3:15" ht="43.8" thickBot="1">
      <c r="C35">
        <v>32</v>
      </c>
      <c r="D35" s="17" t="s">
        <v>124</v>
      </c>
      <c r="E35" s="20" t="s">
        <v>126</v>
      </c>
      <c r="F35" s="20"/>
      <c r="G35" s="20">
        <v>3</v>
      </c>
      <c r="H35" s="20">
        <v>84</v>
      </c>
      <c r="I35" s="20" t="s">
        <v>80</v>
      </c>
      <c r="J35" s="20" t="s">
        <v>75</v>
      </c>
      <c r="K35" s="20" t="s">
        <v>76</v>
      </c>
      <c r="L35" s="20" t="s">
        <v>77</v>
      </c>
      <c r="M35" s="21">
        <v>84672</v>
      </c>
      <c r="N35" s="22">
        <f t="shared" si="0"/>
        <v>1008</v>
      </c>
      <c r="O35">
        <v>20157</v>
      </c>
    </row>
    <row r="36" spans="3:15" ht="29.4" thickBot="1">
      <c r="C36">
        <v>33</v>
      </c>
      <c r="D36" s="17" t="s">
        <v>127</v>
      </c>
      <c r="E36" s="18" t="s">
        <v>128</v>
      </c>
      <c r="F36" s="18"/>
      <c r="G36" s="18">
        <v>3</v>
      </c>
      <c r="H36" s="18">
        <v>81</v>
      </c>
      <c r="I36" s="18" t="s">
        <v>80</v>
      </c>
      <c r="J36" s="18" t="s">
        <v>75</v>
      </c>
      <c r="K36" s="18" t="s">
        <v>76</v>
      </c>
      <c r="L36" s="18" t="s">
        <v>77</v>
      </c>
      <c r="M36" s="19">
        <v>81648</v>
      </c>
      <c r="N36" s="22">
        <f t="shared" ref="N36:N53" si="1">M36/H36</f>
        <v>1008</v>
      </c>
      <c r="O36">
        <v>20157</v>
      </c>
    </row>
    <row r="37" spans="3:15" ht="29.4" thickBot="1">
      <c r="C37">
        <v>34</v>
      </c>
      <c r="D37" s="17" t="s">
        <v>127</v>
      </c>
      <c r="E37" s="20" t="s">
        <v>85</v>
      </c>
      <c r="F37" s="20"/>
      <c r="G37" s="20">
        <v>3</v>
      </c>
      <c r="H37" s="20">
        <v>83</v>
      </c>
      <c r="I37" s="20" t="s">
        <v>80</v>
      </c>
      <c r="J37" s="20" t="s">
        <v>75</v>
      </c>
      <c r="K37" s="20" t="s">
        <v>76</v>
      </c>
      <c r="L37" s="20" t="s">
        <v>77</v>
      </c>
      <c r="M37" s="21">
        <v>83664</v>
      </c>
      <c r="N37" s="22">
        <f t="shared" si="1"/>
        <v>1008</v>
      </c>
      <c r="O37">
        <v>20157</v>
      </c>
    </row>
    <row r="38" spans="3:15" ht="29.4" thickBot="1">
      <c r="C38">
        <v>35</v>
      </c>
      <c r="D38" s="17" t="s">
        <v>129</v>
      </c>
      <c r="E38" s="18" t="s">
        <v>130</v>
      </c>
      <c r="F38" s="18"/>
      <c r="G38" s="18">
        <v>3</v>
      </c>
      <c r="H38" s="18">
        <v>85</v>
      </c>
      <c r="I38" s="18" t="s">
        <v>80</v>
      </c>
      <c r="J38" s="18" t="s">
        <v>75</v>
      </c>
      <c r="K38" s="18" t="s">
        <v>76</v>
      </c>
      <c r="L38" s="18" t="s">
        <v>77</v>
      </c>
      <c r="M38" s="19">
        <v>113794</v>
      </c>
      <c r="N38" s="22">
        <f t="shared" si="1"/>
        <v>1338.7529411764706</v>
      </c>
      <c r="O38">
        <v>20157</v>
      </c>
    </row>
    <row r="39" spans="3:15" ht="29.4" thickBot="1">
      <c r="C39">
        <v>36</v>
      </c>
      <c r="D39" s="17" t="s">
        <v>131</v>
      </c>
      <c r="E39" s="20" t="s">
        <v>132</v>
      </c>
      <c r="F39" s="20"/>
      <c r="G39" s="20">
        <v>4</v>
      </c>
      <c r="H39" s="20">
        <v>107</v>
      </c>
      <c r="I39" s="20" t="s">
        <v>80</v>
      </c>
      <c r="J39" s="20" t="s">
        <v>75</v>
      </c>
      <c r="K39" s="20" t="s">
        <v>76</v>
      </c>
      <c r="L39" s="20" t="s">
        <v>77</v>
      </c>
      <c r="M39" s="21">
        <v>143246</v>
      </c>
      <c r="N39" s="22">
        <f t="shared" si="1"/>
        <v>1338.747663551402</v>
      </c>
      <c r="O39">
        <v>20151</v>
      </c>
    </row>
    <row r="40" spans="3:15" ht="43.8" thickBot="1">
      <c r="C40">
        <v>37</v>
      </c>
      <c r="D40" s="17" t="s">
        <v>133</v>
      </c>
      <c r="E40" s="18" t="s">
        <v>134</v>
      </c>
      <c r="F40" s="18"/>
      <c r="G40" s="18">
        <v>3</v>
      </c>
      <c r="H40" s="18">
        <v>86</v>
      </c>
      <c r="I40" s="18" t="s">
        <v>80</v>
      </c>
      <c r="J40" s="18" t="s">
        <v>75</v>
      </c>
      <c r="K40" s="18" t="s">
        <v>76</v>
      </c>
      <c r="L40" s="18" t="s">
        <v>77</v>
      </c>
      <c r="M40" s="19">
        <v>115133</v>
      </c>
      <c r="N40" s="22">
        <f t="shared" si="1"/>
        <v>1338.7558139534883</v>
      </c>
      <c r="O40">
        <v>20151</v>
      </c>
    </row>
    <row r="41" spans="3:15" ht="43.8" thickBot="1">
      <c r="C41">
        <v>38</v>
      </c>
      <c r="D41" s="17" t="s">
        <v>133</v>
      </c>
      <c r="E41" s="20" t="s">
        <v>135</v>
      </c>
      <c r="F41" s="20"/>
      <c r="G41" s="20">
        <v>2</v>
      </c>
      <c r="H41" s="20">
        <v>71</v>
      </c>
      <c r="I41" s="20" t="s">
        <v>80</v>
      </c>
      <c r="J41" s="20" t="s">
        <v>75</v>
      </c>
      <c r="K41" s="20" t="s">
        <v>76</v>
      </c>
      <c r="L41" s="20" t="s">
        <v>77</v>
      </c>
      <c r="M41" s="21">
        <v>95051</v>
      </c>
      <c r="N41" s="22">
        <f t="shared" si="1"/>
        <v>1338.7464788732395</v>
      </c>
      <c r="O41">
        <v>20151</v>
      </c>
    </row>
    <row r="42" spans="3:15" ht="29.4" thickBot="1">
      <c r="C42">
        <v>39</v>
      </c>
      <c r="D42" s="17" t="s">
        <v>129</v>
      </c>
      <c r="E42" s="18" t="s">
        <v>136</v>
      </c>
      <c r="F42" s="18"/>
      <c r="G42" s="18">
        <v>2</v>
      </c>
      <c r="H42" s="18">
        <v>63</v>
      </c>
      <c r="I42" s="18" t="s">
        <v>80</v>
      </c>
      <c r="J42" s="18" t="s">
        <v>99</v>
      </c>
      <c r="K42" s="18" t="s">
        <v>76</v>
      </c>
      <c r="L42" s="18" t="s">
        <v>77</v>
      </c>
      <c r="M42" s="19">
        <v>79380</v>
      </c>
      <c r="N42" s="22">
        <f t="shared" si="1"/>
        <v>1260</v>
      </c>
      <c r="O42">
        <v>20151</v>
      </c>
    </row>
    <row r="43" spans="3:15" ht="29.4" thickBot="1">
      <c r="C43">
        <v>40</v>
      </c>
      <c r="D43" s="17" t="s">
        <v>129</v>
      </c>
      <c r="E43" s="20" t="s">
        <v>137</v>
      </c>
      <c r="F43" s="20"/>
      <c r="G43" s="20">
        <v>2</v>
      </c>
      <c r="H43" s="20">
        <v>71</v>
      </c>
      <c r="I43" s="20" t="s">
        <v>80</v>
      </c>
      <c r="J43" s="20" t="s">
        <v>75</v>
      </c>
      <c r="K43" s="20" t="s">
        <v>76</v>
      </c>
      <c r="L43" s="20" t="s">
        <v>77</v>
      </c>
      <c r="M43" s="21">
        <v>95051</v>
      </c>
      <c r="N43" s="22">
        <f t="shared" si="1"/>
        <v>1338.7464788732395</v>
      </c>
      <c r="O43">
        <v>20151</v>
      </c>
    </row>
    <row r="44" spans="3:15" ht="43.8" thickBot="1">
      <c r="C44">
        <v>41</v>
      </c>
      <c r="D44" s="17" t="s">
        <v>133</v>
      </c>
      <c r="E44" s="18" t="s">
        <v>138</v>
      </c>
      <c r="F44" s="18"/>
      <c r="G44" s="18">
        <v>2</v>
      </c>
      <c r="H44" s="18">
        <v>77</v>
      </c>
      <c r="I44" s="18" t="s">
        <v>80</v>
      </c>
      <c r="J44" s="18" t="s">
        <v>101</v>
      </c>
      <c r="K44" s="18" t="s">
        <v>76</v>
      </c>
      <c r="L44" s="18" t="s">
        <v>77</v>
      </c>
      <c r="M44" s="19">
        <v>97020</v>
      </c>
      <c r="N44" s="22">
        <f t="shared" si="1"/>
        <v>1260</v>
      </c>
      <c r="O44">
        <v>20151</v>
      </c>
    </row>
    <row r="45" spans="3:15" ht="43.8" thickBot="1">
      <c r="C45">
        <v>42</v>
      </c>
      <c r="D45" s="17" t="s">
        <v>139</v>
      </c>
      <c r="E45" s="18" t="s">
        <v>140</v>
      </c>
      <c r="F45" s="18"/>
      <c r="G45" s="18">
        <v>2</v>
      </c>
      <c r="H45" s="18">
        <v>70</v>
      </c>
      <c r="I45" s="18" t="s">
        <v>80</v>
      </c>
      <c r="J45" s="18" t="s">
        <v>101</v>
      </c>
      <c r="K45" s="18" t="s">
        <v>76</v>
      </c>
      <c r="L45" s="18" t="s">
        <v>77</v>
      </c>
      <c r="M45" s="19">
        <v>80850</v>
      </c>
      <c r="N45" s="22">
        <f t="shared" si="1"/>
        <v>1155</v>
      </c>
      <c r="O45">
        <v>20142</v>
      </c>
    </row>
    <row r="46" spans="3:15" ht="29.4" thickBot="1">
      <c r="C46">
        <v>43</v>
      </c>
      <c r="D46" s="17" t="s">
        <v>141</v>
      </c>
      <c r="E46" s="20" t="s">
        <v>93</v>
      </c>
      <c r="F46" s="20" t="s">
        <v>90</v>
      </c>
      <c r="G46" s="20">
        <v>3</v>
      </c>
      <c r="H46" s="20">
        <v>88</v>
      </c>
      <c r="I46" s="20" t="s">
        <v>80</v>
      </c>
      <c r="J46" s="20" t="s">
        <v>75</v>
      </c>
      <c r="K46" s="20" t="s">
        <v>76</v>
      </c>
      <c r="L46" s="20" t="s">
        <v>77</v>
      </c>
      <c r="M46" s="21">
        <v>114576</v>
      </c>
      <c r="N46" s="22">
        <f t="shared" si="1"/>
        <v>1302</v>
      </c>
      <c r="O46">
        <v>20147</v>
      </c>
    </row>
    <row r="47" spans="3:15" ht="29.4" thickBot="1">
      <c r="C47">
        <v>44</v>
      </c>
      <c r="D47" s="17" t="s">
        <v>141</v>
      </c>
      <c r="E47" s="18" t="s">
        <v>93</v>
      </c>
      <c r="F47" s="18" t="s">
        <v>91</v>
      </c>
      <c r="G47" s="18">
        <v>2</v>
      </c>
      <c r="H47" s="18">
        <v>74</v>
      </c>
      <c r="I47" s="18" t="s">
        <v>80</v>
      </c>
      <c r="J47" s="18" t="s">
        <v>75</v>
      </c>
      <c r="K47" s="18" t="s">
        <v>76</v>
      </c>
      <c r="L47" s="18" t="s">
        <v>77</v>
      </c>
      <c r="M47" s="19">
        <v>96348</v>
      </c>
      <c r="N47" s="22">
        <f t="shared" si="1"/>
        <v>1302</v>
      </c>
      <c r="O47">
        <v>20147</v>
      </c>
    </row>
    <row r="48" spans="3:15" ht="43.8" thickBot="1">
      <c r="C48">
        <v>45</v>
      </c>
      <c r="D48" s="17" t="s">
        <v>142</v>
      </c>
      <c r="E48" s="20" t="s">
        <v>143</v>
      </c>
      <c r="F48" s="20"/>
      <c r="G48" s="20">
        <v>2</v>
      </c>
      <c r="H48" s="20">
        <v>63</v>
      </c>
      <c r="I48" s="20" t="s">
        <v>80</v>
      </c>
      <c r="J48" s="20" t="s">
        <v>75</v>
      </c>
      <c r="K48" s="20" t="s">
        <v>76</v>
      </c>
      <c r="L48" s="20" t="s">
        <v>77</v>
      </c>
      <c r="M48" s="21">
        <v>78120</v>
      </c>
      <c r="N48" s="22">
        <f t="shared" si="1"/>
        <v>1240</v>
      </c>
      <c r="O48">
        <v>20147</v>
      </c>
    </row>
    <row r="49" spans="3:15" ht="43.8" thickBot="1">
      <c r="C49">
        <v>46</v>
      </c>
      <c r="D49" s="17" t="s">
        <v>144</v>
      </c>
      <c r="E49" s="20" t="s">
        <v>145</v>
      </c>
      <c r="F49" s="20"/>
      <c r="G49" s="20">
        <v>5</v>
      </c>
      <c r="H49" s="20">
        <v>139</v>
      </c>
      <c r="I49" s="20" t="s">
        <v>80</v>
      </c>
      <c r="J49" s="20" t="s">
        <v>146</v>
      </c>
      <c r="K49" s="20" t="s">
        <v>76</v>
      </c>
      <c r="L49" s="20" t="s">
        <v>77</v>
      </c>
      <c r="M49" s="21">
        <v>170535</v>
      </c>
      <c r="N49" s="22">
        <f t="shared" si="1"/>
        <v>1226.8705035971223</v>
      </c>
      <c r="O49">
        <v>20153</v>
      </c>
    </row>
    <row r="50" spans="3:15" ht="43.8" thickBot="1">
      <c r="C50">
        <v>47</v>
      </c>
      <c r="D50" s="17" t="s">
        <v>144</v>
      </c>
      <c r="E50" s="20" t="s">
        <v>82</v>
      </c>
      <c r="F50" s="20"/>
      <c r="G50" s="20">
        <v>5</v>
      </c>
      <c r="H50" s="20">
        <v>139</v>
      </c>
      <c r="I50" s="20" t="s">
        <v>80</v>
      </c>
      <c r="J50" s="20" t="s">
        <v>146</v>
      </c>
      <c r="K50" s="20" t="s">
        <v>76</v>
      </c>
      <c r="L50" s="20" t="s">
        <v>77</v>
      </c>
      <c r="M50" s="21">
        <v>170535</v>
      </c>
      <c r="N50" s="22">
        <f t="shared" si="1"/>
        <v>1226.8705035971223</v>
      </c>
      <c r="O50">
        <v>20153</v>
      </c>
    </row>
    <row r="51" spans="3:15" ht="29.4" thickBot="1">
      <c r="C51">
        <v>48</v>
      </c>
      <c r="D51" s="17" t="s">
        <v>147</v>
      </c>
      <c r="E51" s="20" t="s">
        <v>148</v>
      </c>
      <c r="F51" s="20"/>
      <c r="G51" s="20">
        <v>4</v>
      </c>
      <c r="H51" s="20">
        <v>102</v>
      </c>
      <c r="I51" s="20" t="s">
        <v>80</v>
      </c>
      <c r="J51" s="20" t="s">
        <v>75</v>
      </c>
      <c r="K51" s="20" t="s">
        <v>76</v>
      </c>
      <c r="L51" s="20" t="s">
        <v>77</v>
      </c>
      <c r="M51" s="21">
        <v>127566</v>
      </c>
      <c r="N51" s="22">
        <f t="shared" si="1"/>
        <v>1250.6470588235295</v>
      </c>
      <c r="O51">
        <v>20153</v>
      </c>
    </row>
    <row r="52" spans="3:15" ht="29.4" thickBot="1">
      <c r="C52">
        <v>49</v>
      </c>
      <c r="D52" s="17" t="s">
        <v>147</v>
      </c>
      <c r="E52" s="20" t="s">
        <v>149</v>
      </c>
      <c r="F52" s="20"/>
      <c r="G52" s="20">
        <v>4</v>
      </c>
      <c r="H52" s="20">
        <v>112</v>
      </c>
      <c r="I52" s="20" t="s">
        <v>80</v>
      </c>
      <c r="J52" s="20" t="s">
        <v>75</v>
      </c>
      <c r="K52" s="20" t="s">
        <v>76</v>
      </c>
      <c r="L52" s="20" t="s">
        <v>77</v>
      </c>
      <c r="M52" s="21">
        <v>131936</v>
      </c>
      <c r="N52" s="22">
        <f t="shared" si="1"/>
        <v>1178</v>
      </c>
      <c r="O52">
        <v>20153</v>
      </c>
    </row>
    <row r="53" spans="3:15" ht="28.8">
      <c r="C53">
        <v>50</v>
      </c>
      <c r="D53" s="17" t="s">
        <v>150</v>
      </c>
      <c r="E53" s="18" t="s">
        <v>89</v>
      </c>
      <c r="F53" s="18"/>
      <c r="G53" s="18">
        <v>4</v>
      </c>
      <c r="H53" s="18">
        <v>98</v>
      </c>
      <c r="I53" s="18" t="s">
        <v>80</v>
      </c>
      <c r="J53" s="18" t="s">
        <v>75</v>
      </c>
      <c r="K53" s="18" t="s">
        <v>76</v>
      </c>
      <c r="L53" s="18" t="s">
        <v>77</v>
      </c>
      <c r="M53" s="19">
        <v>130302</v>
      </c>
      <c r="N53" s="22">
        <f t="shared" si="1"/>
        <v>1329.6122448979593</v>
      </c>
      <c r="O53">
        <v>20143</v>
      </c>
    </row>
    <row r="54" spans="3:15">
      <c r="M54" s="23"/>
    </row>
  </sheetData>
  <hyperlinks>
    <hyperlink ref="D4" r:id="rId1" display="https://alermipianovendite.it/downloads/CEAL/asta19maggio2022/PLANIMETRIE/146-22.pdf" xr:uid="{E72460F0-964E-40AD-97F0-C518B1A68CE2}"/>
    <hyperlink ref="D5" r:id="rId2" display="https://alermipianovendite.it/downloads/CEAL/asta19maggio2022/PLANIMETRIE/147-22.pdf" xr:uid="{7E5AF421-3EE0-40D6-97B0-33E74C6A71EA}"/>
    <hyperlink ref="D6" r:id="rId3" display="https://alermipianovendite.it/downloads/CEAL/asta19maggio2022/PLANIMETRIE/148-22.pdf" xr:uid="{94FD057C-84F8-4351-B187-EE27FE40715D}"/>
    <hyperlink ref="D7" r:id="rId4" display="https://alermipianovendite.it/downloads/CEAL/asta19maggio2022/PLANIMETRIE/149-22.pdf" xr:uid="{DE35757B-5C22-4EF0-8660-349D8F6AA10A}"/>
    <hyperlink ref="D8" r:id="rId5" display="https://alermipianovendite.it/downloads/CEAL/asta19maggio2022/PLANIMETRIE/150-22.pdf" xr:uid="{B4659C8C-5245-44D5-A63D-DC59DA539E9A}"/>
    <hyperlink ref="D9" r:id="rId6" display="https://alermipianovendite.it/downloads/CEAL/asta19maggio2022/PLANIMETRIE/151-22.pdf" xr:uid="{4D54A447-FBDE-4453-A60B-44C79866BBD6}"/>
    <hyperlink ref="D10" r:id="rId7" display="https://alermipianovendite.it/downloads/CEAL/asta19maggio2022/PLANIMETRIE/152-22.pdf" xr:uid="{6AADD52A-5FDD-455F-A603-62850E63D3C0}"/>
    <hyperlink ref="D11" r:id="rId8" display="https://alermipianovendite.it/downloads/CEAL/asta19maggio2022/PLANIMETRIE/153-22.pdf" xr:uid="{88C68CA3-B092-4879-912C-BAF3F0E14C1E}"/>
    <hyperlink ref="D12" r:id="rId9" display="https://alermipianovendite.it/downloads/CEAL/asta19maggio2022/PLANIMETRIE/155-22.pdf" xr:uid="{01354BBE-91EE-413E-AF5F-424DE65085D9}"/>
    <hyperlink ref="D13" r:id="rId10" display="https://alermipianovendite.it/downloads/CEAL/asta19maggio2022/PLANIMETRIE/156-22.pdf" xr:uid="{EAB5D575-64C5-4E22-AE51-811B7D8EC296}"/>
    <hyperlink ref="D14" r:id="rId11" display="https://alermipianovendite.it/downloads/CEAL/asta19maggio2022/PLANIMETRIE/157-22.pdf" xr:uid="{703EE494-B4CA-432D-81EF-CB5B1656F898}"/>
    <hyperlink ref="D15" r:id="rId12" display="https://alermipianovendite.it/downloads/CEAL/asta19maggio2022/PLANIMETRIE/158-22.pdf" xr:uid="{4584880C-24E9-4085-A23F-85494DDAD572}"/>
    <hyperlink ref="D16" r:id="rId13" display="https://alermipianovendite.it/downloads/CEAL/asta19maggio2022/PLANIMETRIE/159-22.pdf" xr:uid="{FB351E6D-D5FA-441F-9C05-E91B58E9CAE0}"/>
    <hyperlink ref="D17" r:id="rId14" display="https://alermipianovendite.it/downloads/CEAL/asta19maggio2022/PLANIMETRIE/160-22.pdf" xr:uid="{623B1DB0-5270-4E16-AFBE-E61F76BFF008}"/>
    <hyperlink ref="D18" r:id="rId15" display="https://alermipianovendite.it/downloads/CEAL/asta19maggio2022/PLANIMETRIE/161-22.pdf" xr:uid="{DF67700C-AB3C-4F17-AB0F-CF1362CBC220}"/>
    <hyperlink ref="D19" r:id="rId16" display="https://alermipianovendite.it/downloads/CEAL/asta19maggio2022/PLANIMETRIE/162-22.pdf" xr:uid="{757A2A98-73A3-4350-A1BD-C668578667B8}"/>
    <hyperlink ref="D20" r:id="rId17" display="https://alermipianovendite.it/downloads/CEAL/asta19maggio2022/PLANIMETRIE/163-22.pdf" xr:uid="{8F463CA8-F06A-4FA8-BC99-312204CE403F}"/>
    <hyperlink ref="D21" r:id="rId18" display="https://alermipianovendite.it/downloads/CEAL/asta19maggio2022/PLANIMETRIE/164-22.pdf" xr:uid="{5F11082D-92DF-4AD2-B115-C2C3CF00A596}"/>
    <hyperlink ref="D22" r:id="rId19" display="https://alermipianovendite.it/downloads/CEAL/asta19maggio2022/PLANIMETRIE/165-22.pdf" xr:uid="{7C98EF3E-003E-4879-A34B-3C31068B47E5}"/>
    <hyperlink ref="D23" r:id="rId20" display="https://alermipianovendite.it/downloads/CEAL/asta19maggio2022/PLANIMETRIE/166-22.pdf" xr:uid="{2DB9E4B2-1610-4477-8A5A-32EACE6EB0B5}"/>
    <hyperlink ref="D24" r:id="rId21" display="https://alermipianovendite.it/downloads/CEAL/asta19maggio2022/PLANIMETRIE/167-22.pdf" xr:uid="{38B88AE1-76A0-4AFE-A58A-FFE52E0E3992}"/>
    <hyperlink ref="D25" r:id="rId22" display="https://alermipianovendite.it/downloads/CEAL/asta19maggio2022/PLANIMETRIE/168-22.pdf" xr:uid="{BC737A32-6125-47B3-AC82-FB425469C2CF}"/>
    <hyperlink ref="D26" r:id="rId23" display="https://alermipianovendite.it/downloads/CEAL/asta19maggio2022/PLANIMETRIE/169-22.pdf" xr:uid="{1ACD39BC-5D82-4532-81C4-4665648F8235}"/>
    <hyperlink ref="D27" r:id="rId24" display="https://alermipianovendite.it/downloads/CEAL/asta19maggio2022/PLANIMETRIE/170-22.pdf" xr:uid="{A2C5B8FB-B715-4A36-B8B0-01402F577A3B}"/>
    <hyperlink ref="D28" r:id="rId25" display="https://alermipianovendite.it/downloads/CEAL/asta19maggio2022/PLANIMETRIE/171-22.pdf" xr:uid="{96BD4BB6-EEBC-4016-B09B-ECE088CE6586}"/>
    <hyperlink ref="D29" r:id="rId26" display="https://alermipianovendite.it/downloads/CEAL/asta19maggio2022/PLANIMETRIE/172-22.pdf" xr:uid="{85D2EFB2-3C5A-4C6C-A3B3-35EB5302235E}"/>
    <hyperlink ref="D30" r:id="rId27" display="https://alermipianovendite.it/downloads/CEAL/asta19maggio2022/PLANIMETRIE/173-22.pdf" xr:uid="{8B0356DB-7F9E-400E-A37D-D289B14D381B}"/>
    <hyperlink ref="D31" r:id="rId28" display="https://alermipianovendite.it/downloads/CEAL/asta19maggio2022/PLANIMETRIE/174-22.pdf" xr:uid="{E6A883E3-5340-4EE8-89F4-9B8C5914F1DA}"/>
    <hyperlink ref="D32" r:id="rId29" display="https://alermipianovendite.it/downloads/CEAL/asta19maggio2022/PLANIMETRIE/175-22.pdf" xr:uid="{58BAAF42-6FB0-44D6-8FAA-D67984554628}"/>
    <hyperlink ref="D33" r:id="rId30" display="https://alermipianovendite.it/downloads/CEAL/asta19maggio2022/PLANIMETRIE/176-22.pdf" xr:uid="{2672EB10-DDB5-4305-ABAD-91E6237AF910}"/>
    <hyperlink ref="D34" r:id="rId31" display="https://alermipianovendite.it/downloads/CEAL/asta19maggio2022/PLANIMETRIE/177-22.pdf" xr:uid="{8A86FB21-E3F5-484F-B267-3042FE60D95A}"/>
    <hyperlink ref="D35" r:id="rId32" display="https://alermipianovendite.it/downloads/CEAL/asta19maggio2022/PLANIMETRIE/178-22.pdf" xr:uid="{1FCD2F0B-18F1-4CC0-B826-EDD74D5CB393}"/>
    <hyperlink ref="D36" r:id="rId33" display="https://alermipianovendite.it/downloads/CEAL/asta19maggio2022/PLANIMETRIE/179-22.pdf" xr:uid="{4349DEE9-63FA-4F45-ACE4-4A22ADC231F2}"/>
    <hyperlink ref="D37" r:id="rId34" display="https://alermipianovendite.it/downloads/CEAL/asta19maggio2022/PLANIMETRIE/180-22.pdf" xr:uid="{89D52DE8-7D48-4469-ABC7-BA90A96C6672}"/>
    <hyperlink ref="D38" r:id="rId35" display="https://alermipianovendite.it/downloads/CEAL/asta19maggio2022/PLANIMETRIE/181-22.pdf" xr:uid="{E72E2F20-7A98-4AB6-A61D-A174A996175C}"/>
    <hyperlink ref="D39" r:id="rId36" display="https://alermipianovendite.it/downloads/CEAL/asta19maggio2022/PLANIMETRIE/182-22.pdf" xr:uid="{5DD4FC61-C108-4CDB-97FB-F797472C1496}"/>
    <hyperlink ref="D40" r:id="rId37" display="https://alermipianovendite.it/downloads/CEAL/asta19maggio2022/PLANIMETRIE/183-22.pdf" xr:uid="{7757E50C-EBF5-475D-899B-A210C8228643}"/>
    <hyperlink ref="D41" r:id="rId38" display="https://alermipianovendite.it/downloads/CEAL/asta19maggio2022/PLANIMETRIE/184-22.pdf" xr:uid="{7136FAD1-1663-4C19-8B45-38F07D121F11}"/>
    <hyperlink ref="D42" r:id="rId39" display="https://alermipianovendite.it/downloads/CEAL/asta19maggio2022/PLANIMETRIE/185-22.pdf" xr:uid="{2A781015-3010-4E18-8BDE-4C77C133634D}"/>
    <hyperlink ref="D43" r:id="rId40" display="https://alermipianovendite.it/downloads/CEAL/asta19maggio2022/PLANIMETRIE/186-22.pdf" xr:uid="{88027441-525B-4243-8AA6-FC7195D3D9E9}"/>
    <hyperlink ref="D44" r:id="rId41" display="https://alermipianovendite.it/downloads/CEAL/asta19maggio2022/PLANIMETRIE/187-22.pdf" xr:uid="{6C8609B5-39AD-40DD-9D31-8BE9216E361D}"/>
    <hyperlink ref="D45" r:id="rId42" display="https://alermipianovendite.it/downloads/CEAL/asta19maggio2022/PLANIMETRIE/193-22.pdf" xr:uid="{B63FAD13-BEE8-4592-8DE7-5A268886B9AA}"/>
    <hyperlink ref="D46" r:id="rId43" display="https://alermipianovendite.it/downloads/CEAL/asta19maggio2022/PLANIMETRIE/198-22.pdf" xr:uid="{87BDF893-BA4B-476A-9931-DB7EE08300C5}"/>
    <hyperlink ref="D47" r:id="rId44" display="https://alermipianovendite.it/downloads/CEAL/asta19maggio2022/PLANIMETRIE/199-22.pdf" xr:uid="{FD062B98-AE7E-46CA-8B82-355AA3E34F17}"/>
    <hyperlink ref="D48" r:id="rId45" display="https://alermipianovendite.it/downloads/CEAL/asta19maggio2022/PLANIMETRIE/200-22.pdf" xr:uid="{6345730C-34D8-46DF-AA30-B1D3F89A882B}"/>
    <hyperlink ref="D49" r:id="rId46" display="https://alermipianovendite.it/downloads/CEAL/asta19maggio2022/PLANIMETRIE/206-22_ALL.pdf" xr:uid="{EF8DDC0E-3778-45D0-81DC-F4715C82536F}"/>
    <hyperlink ref="D50" r:id="rId47" display="https://alermipianovendite.it/downloads/CEAL/asta19maggio2022/PLANIMETRIE/207-22_ALL.pdf" xr:uid="{80461F64-2354-456E-BD78-866CE83507A4}"/>
    <hyperlink ref="D51" r:id="rId48" display="https://alermipianovendite.it/downloads/CEAL/asta19maggio2022/PLANIMETRIE/208-22_ALL.pdf" xr:uid="{B0E817E5-E4EF-4712-B858-7C9E5D48A0FD}"/>
    <hyperlink ref="D52" r:id="rId49" display="https://alermipianovendite.it/downloads/CEAL/asta19maggio2022/PLANIMETRIE/209-22.pdf" xr:uid="{18EBB891-D039-450D-A7DF-8A6D055FE0B4}"/>
    <hyperlink ref="D53" r:id="rId50" display="https://alermipianovendite.it/downloads/CEAL/asta19maggio2022/PLANIMETRIE/210-22_ALL.pdf" xr:uid="{AB8997BA-8D77-400F-9D8C-084B700FAB25}"/>
  </hyperlinks>
  <pageMargins left="0.7" right="0.7" top="0.75" bottom="0.75" header="0.3" footer="0.3"/>
  <tableParts count="1">
    <tablePart r:id="rId5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4E04-687B-4022-B619-97B709DFDE71}">
  <dimension ref="C1:Q65"/>
  <sheetViews>
    <sheetView topLeftCell="C49" workbookViewId="0">
      <selection activeCell="I68" sqref="I68"/>
    </sheetView>
  </sheetViews>
  <sheetFormatPr defaultRowHeight="14.4"/>
  <cols>
    <col min="3" max="3" width="8.88671875" customWidth="1"/>
    <col min="6" max="6" width="27.6640625" customWidth="1"/>
    <col min="7" max="7" width="12.109375" customWidth="1"/>
    <col min="8" max="8" width="12.33203125" customWidth="1"/>
    <col min="13" max="13" width="22.6640625" customWidth="1"/>
    <col min="14" max="14" width="18.6640625" customWidth="1"/>
    <col min="15" max="17" width="17.5546875" customWidth="1"/>
  </cols>
  <sheetData>
    <row r="1" spans="3:17">
      <c r="P1" t="s">
        <v>350</v>
      </c>
    </row>
    <row r="2" spans="3:17" ht="15" thickBot="1">
      <c r="C2" t="s">
        <v>215</v>
      </c>
      <c r="D2" t="s">
        <v>216</v>
      </c>
      <c r="E2" t="s">
        <v>217</v>
      </c>
      <c r="F2" t="s">
        <v>88</v>
      </c>
      <c r="G2" t="s">
        <v>107</v>
      </c>
      <c r="I2">
        <v>2</v>
      </c>
      <c r="J2">
        <v>53</v>
      </c>
      <c r="K2" t="s">
        <v>74</v>
      </c>
      <c r="L2" t="s">
        <v>75</v>
      </c>
      <c r="M2" t="s">
        <v>76</v>
      </c>
      <c r="N2" t="s">
        <v>77</v>
      </c>
      <c r="O2" s="22">
        <v>79175</v>
      </c>
      <c r="P2" s="65">
        <f>O2/J2</f>
        <v>1493.867924528302</v>
      </c>
      <c r="Q2" s="65"/>
    </row>
    <row r="3" spans="3:17" ht="15" thickBot="1">
      <c r="C3" s="59" t="s">
        <v>218</v>
      </c>
      <c r="D3" s="53" t="s">
        <v>216</v>
      </c>
      <c r="E3" s="53" t="s">
        <v>217</v>
      </c>
      <c r="F3" s="60" t="s">
        <v>88</v>
      </c>
      <c r="G3" s="53" t="s">
        <v>89</v>
      </c>
      <c r="H3" s="53"/>
      <c r="I3" s="53">
        <v>2</v>
      </c>
      <c r="J3" s="53">
        <v>57</v>
      </c>
      <c r="K3" s="53" t="s">
        <v>74</v>
      </c>
      <c r="L3" s="53" t="s">
        <v>75</v>
      </c>
      <c r="M3" s="53" t="s">
        <v>76</v>
      </c>
      <c r="N3" s="53" t="s">
        <v>77</v>
      </c>
      <c r="O3" s="56">
        <v>85151</v>
      </c>
      <c r="P3" s="65">
        <f>O3/J3</f>
        <v>1493.8771929824561</v>
      </c>
      <c r="Q3" s="65"/>
    </row>
    <row r="4" spans="3:17" ht="15" thickBot="1">
      <c r="C4" s="61" t="s">
        <v>219</v>
      </c>
      <c r="D4" s="54" t="s">
        <v>216</v>
      </c>
      <c r="E4" s="54" t="s">
        <v>217</v>
      </c>
      <c r="F4" s="62" t="s">
        <v>92</v>
      </c>
      <c r="G4" s="54" t="s">
        <v>220</v>
      </c>
      <c r="H4" s="54" t="s">
        <v>90</v>
      </c>
      <c r="I4" s="54">
        <v>3</v>
      </c>
      <c r="J4" s="54">
        <v>72</v>
      </c>
      <c r="K4" s="54" t="s">
        <v>74</v>
      </c>
      <c r="L4" s="54" t="s">
        <v>75</v>
      </c>
      <c r="M4" s="54" t="s">
        <v>76</v>
      </c>
      <c r="N4" s="54" t="s">
        <v>77</v>
      </c>
      <c r="O4" s="57">
        <v>107559</v>
      </c>
      <c r="P4" s="65">
        <f t="shared" ref="P4:P65" si="0">O4/J4</f>
        <v>1493.875</v>
      </c>
      <c r="Q4" s="65"/>
    </row>
    <row r="5" spans="3:17" ht="15" thickBot="1">
      <c r="C5" s="59" t="s">
        <v>221</v>
      </c>
      <c r="D5" s="53" t="s">
        <v>216</v>
      </c>
      <c r="E5" s="53" t="s">
        <v>217</v>
      </c>
      <c r="F5" s="60" t="s">
        <v>92</v>
      </c>
      <c r="G5" s="53" t="s">
        <v>220</v>
      </c>
      <c r="H5" s="53" t="s">
        <v>91</v>
      </c>
      <c r="I5" s="53">
        <v>2</v>
      </c>
      <c r="J5" s="53">
        <v>59</v>
      </c>
      <c r="K5" s="53" t="s">
        <v>74</v>
      </c>
      <c r="L5" s="53" t="s">
        <v>75</v>
      </c>
      <c r="M5" s="53" t="s">
        <v>76</v>
      </c>
      <c r="N5" s="53" t="s">
        <v>77</v>
      </c>
      <c r="O5" s="56">
        <v>88139</v>
      </c>
      <c r="P5" s="65">
        <f t="shared" si="0"/>
        <v>1493.8813559322034</v>
      </c>
      <c r="Q5" s="65"/>
    </row>
    <row r="6" spans="3:17" ht="15" thickBot="1">
      <c r="C6" s="61" t="s">
        <v>222</v>
      </c>
      <c r="D6" s="54" t="s">
        <v>216</v>
      </c>
      <c r="E6" s="54" t="s">
        <v>217</v>
      </c>
      <c r="F6" s="62" t="s">
        <v>92</v>
      </c>
      <c r="G6" s="54" t="s">
        <v>93</v>
      </c>
      <c r="H6" s="54" t="s">
        <v>90</v>
      </c>
      <c r="I6" s="54">
        <v>2</v>
      </c>
      <c r="J6" s="54">
        <v>52</v>
      </c>
      <c r="K6" s="54" t="s">
        <v>74</v>
      </c>
      <c r="L6" s="54" t="s">
        <v>75</v>
      </c>
      <c r="M6" s="54" t="s">
        <v>76</v>
      </c>
      <c r="N6" s="54" t="s">
        <v>77</v>
      </c>
      <c r="O6" s="57">
        <v>77682</v>
      </c>
      <c r="P6" s="65">
        <f t="shared" si="0"/>
        <v>1493.8846153846155</v>
      </c>
      <c r="Q6" s="65"/>
    </row>
    <row r="7" spans="3:17" ht="15" thickBot="1">
      <c r="C7" s="59" t="s">
        <v>223</v>
      </c>
      <c r="D7" s="53" t="s">
        <v>216</v>
      </c>
      <c r="E7" s="53" t="s">
        <v>217</v>
      </c>
      <c r="F7" s="60" t="s">
        <v>92</v>
      </c>
      <c r="G7" s="53" t="s">
        <v>93</v>
      </c>
      <c r="H7" s="53" t="s">
        <v>91</v>
      </c>
      <c r="I7" s="53">
        <v>2</v>
      </c>
      <c r="J7" s="53">
        <v>51</v>
      </c>
      <c r="K7" s="53" t="s">
        <v>74</v>
      </c>
      <c r="L7" s="53" t="s">
        <v>75</v>
      </c>
      <c r="M7" s="53" t="s">
        <v>76</v>
      </c>
      <c r="N7" s="53" t="s">
        <v>77</v>
      </c>
      <c r="O7" s="56">
        <v>76188</v>
      </c>
      <c r="P7" s="65">
        <f t="shared" si="0"/>
        <v>1493.8823529411766</v>
      </c>
      <c r="Q7" s="65"/>
    </row>
    <row r="8" spans="3:17" ht="15" thickBot="1">
      <c r="C8" s="61" t="s">
        <v>224</v>
      </c>
      <c r="D8" s="54" t="s">
        <v>225</v>
      </c>
      <c r="E8" s="54" t="s">
        <v>217</v>
      </c>
      <c r="F8" s="62" t="s">
        <v>72</v>
      </c>
      <c r="G8" s="54" t="s">
        <v>226</v>
      </c>
      <c r="H8" s="54"/>
      <c r="I8" s="54">
        <v>4</v>
      </c>
      <c r="J8" s="54">
        <v>100</v>
      </c>
      <c r="K8" s="54" t="s">
        <v>74</v>
      </c>
      <c r="L8" s="54" t="s">
        <v>99</v>
      </c>
      <c r="M8" s="54" t="s">
        <v>76</v>
      </c>
      <c r="N8" s="54" t="s">
        <v>77</v>
      </c>
      <c r="O8" s="57">
        <v>122000</v>
      </c>
      <c r="P8" s="65">
        <f t="shared" si="0"/>
        <v>1220</v>
      </c>
      <c r="Q8" s="65"/>
    </row>
    <row r="9" spans="3:17" ht="15" thickBot="1">
      <c r="C9" s="59" t="s">
        <v>227</v>
      </c>
      <c r="D9" s="53" t="s">
        <v>216</v>
      </c>
      <c r="E9" s="53" t="s">
        <v>217</v>
      </c>
      <c r="F9" s="60" t="s">
        <v>228</v>
      </c>
      <c r="G9" s="53" t="s">
        <v>93</v>
      </c>
      <c r="H9" s="53"/>
      <c r="I9" s="53">
        <v>3</v>
      </c>
      <c r="J9" s="53">
        <v>82</v>
      </c>
      <c r="K9" s="53" t="s">
        <v>74</v>
      </c>
      <c r="L9" s="53" t="s">
        <v>75</v>
      </c>
      <c r="M9" s="53" t="s">
        <v>76</v>
      </c>
      <c r="N9" s="53" t="s">
        <v>77</v>
      </c>
      <c r="O9" s="56">
        <v>106600</v>
      </c>
      <c r="P9" s="65">
        <f t="shared" si="0"/>
        <v>1300</v>
      </c>
      <c r="Q9" s="65"/>
    </row>
    <row r="10" spans="3:17" ht="15" thickBot="1">
      <c r="C10" s="61" t="s">
        <v>229</v>
      </c>
      <c r="D10" s="54" t="s">
        <v>225</v>
      </c>
      <c r="E10" s="54" t="s">
        <v>217</v>
      </c>
      <c r="F10" s="62" t="s">
        <v>230</v>
      </c>
      <c r="G10" s="54" t="s">
        <v>231</v>
      </c>
      <c r="H10" s="54" t="s">
        <v>90</v>
      </c>
      <c r="I10" s="54">
        <v>2</v>
      </c>
      <c r="J10" s="54">
        <v>59</v>
      </c>
      <c r="K10" s="54" t="s">
        <v>80</v>
      </c>
      <c r="L10" s="54" t="s">
        <v>75</v>
      </c>
      <c r="M10" s="54" t="s">
        <v>76</v>
      </c>
      <c r="N10" s="54" t="s">
        <v>77</v>
      </c>
      <c r="O10" s="57">
        <v>70800</v>
      </c>
      <c r="P10" s="65">
        <f t="shared" si="0"/>
        <v>1200</v>
      </c>
      <c r="Q10" s="65"/>
    </row>
    <row r="11" spans="3:17" ht="15" thickBot="1">
      <c r="C11" s="59" t="s">
        <v>232</v>
      </c>
      <c r="D11" s="53" t="s">
        <v>225</v>
      </c>
      <c r="E11" s="53" t="s">
        <v>217</v>
      </c>
      <c r="F11" s="60" t="s">
        <v>230</v>
      </c>
      <c r="G11" s="53" t="s">
        <v>231</v>
      </c>
      <c r="H11" s="53" t="s">
        <v>91</v>
      </c>
      <c r="I11" s="53">
        <v>2</v>
      </c>
      <c r="J11" s="53">
        <v>57</v>
      </c>
      <c r="K11" s="53" t="s">
        <v>80</v>
      </c>
      <c r="L11" s="53" t="s">
        <v>75</v>
      </c>
      <c r="M11" s="53" t="s">
        <v>76</v>
      </c>
      <c r="N11" s="53" t="s">
        <v>77</v>
      </c>
      <c r="O11" s="56">
        <v>68400</v>
      </c>
      <c r="P11" s="65">
        <f t="shared" si="0"/>
        <v>1200</v>
      </c>
      <c r="Q11" s="65"/>
    </row>
    <row r="12" spans="3:17" ht="15" thickBot="1">
      <c r="C12" s="61" t="s">
        <v>233</v>
      </c>
      <c r="D12" s="54" t="s">
        <v>225</v>
      </c>
      <c r="E12" s="54" t="s">
        <v>217</v>
      </c>
      <c r="F12" s="62" t="s">
        <v>234</v>
      </c>
      <c r="G12" s="54" t="s">
        <v>235</v>
      </c>
      <c r="H12" s="54"/>
      <c r="I12" s="54">
        <v>3</v>
      </c>
      <c r="J12" s="54">
        <v>85</v>
      </c>
      <c r="K12" s="54" t="s">
        <v>74</v>
      </c>
      <c r="L12" s="54" t="s">
        <v>75</v>
      </c>
      <c r="M12" s="54" t="s">
        <v>76</v>
      </c>
      <c r="N12" s="54" t="s">
        <v>77</v>
      </c>
      <c r="O12" s="57">
        <v>95625</v>
      </c>
      <c r="P12" s="65">
        <f t="shared" si="0"/>
        <v>1125</v>
      </c>
      <c r="Q12" s="65"/>
    </row>
    <row r="13" spans="3:17" ht="15" thickBot="1">
      <c r="C13" s="59" t="s">
        <v>236</v>
      </c>
      <c r="D13" s="53" t="s">
        <v>225</v>
      </c>
      <c r="E13" s="53" t="s">
        <v>217</v>
      </c>
      <c r="F13" s="60" t="s">
        <v>237</v>
      </c>
      <c r="G13" s="53" t="s">
        <v>89</v>
      </c>
      <c r="H13" s="53" t="s">
        <v>90</v>
      </c>
      <c r="I13" s="53">
        <v>3</v>
      </c>
      <c r="J13" s="53">
        <v>78</v>
      </c>
      <c r="K13" s="53" t="s">
        <v>80</v>
      </c>
      <c r="L13" s="53" t="s">
        <v>75</v>
      </c>
      <c r="M13" s="53" t="s">
        <v>76</v>
      </c>
      <c r="N13" s="53" t="s">
        <v>77</v>
      </c>
      <c r="O13" s="56">
        <v>93600</v>
      </c>
      <c r="P13" s="65">
        <f t="shared" si="0"/>
        <v>1200</v>
      </c>
      <c r="Q13" s="65"/>
    </row>
    <row r="14" spans="3:17" ht="29.4" thickBot="1">
      <c r="C14" s="61" t="s">
        <v>238</v>
      </c>
      <c r="D14" s="54" t="s">
        <v>225</v>
      </c>
      <c r="E14" s="54" t="s">
        <v>217</v>
      </c>
      <c r="F14" s="62" t="s">
        <v>239</v>
      </c>
      <c r="G14" s="54" t="s">
        <v>93</v>
      </c>
      <c r="H14" s="54"/>
      <c r="I14" s="54">
        <v>3</v>
      </c>
      <c r="J14" s="54">
        <v>96</v>
      </c>
      <c r="K14" s="54" t="s">
        <v>80</v>
      </c>
      <c r="L14" s="54" t="s">
        <v>75</v>
      </c>
      <c r="M14" s="54" t="s">
        <v>76</v>
      </c>
      <c r="N14" s="54" t="s">
        <v>77</v>
      </c>
      <c r="O14" s="57">
        <v>115200</v>
      </c>
      <c r="P14" s="65">
        <f t="shared" si="0"/>
        <v>1200</v>
      </c>
      <c r="Q14" s="65"/>
    </row>
    <row r="15" spans="3:17" ht="15" thickBot="1">
      <c r="C15" s="59" t="s">
        <v>240</v>
      </c>
      <c r="D15" s="53" t="s">
        <v>225</v>
      </c>
      <c r="E15" s="53" t="s">
        <v>217</v>
      </c>
      <c r="F15" s="60" t="s">
        <v>237</v>
      </c>
      <c r="G15" s="53" t="s">
        <v>89</v>
      </c>
      <c r="H15" s="53" t="s">
        <v>91</v>
      </c>
      <c r="I15" s="53">
        <v>2</v>
      </c>
      <c r="J15" s="53">
        <v>68</v>
      </c>
      <c r="K15" s="53" t="s">
        <v>74</v>
      </c>
      <c r="L15" s="53" t="s">
        <v>75</v>
      </c>
      <c r="M15" s="53" t="s">
        <v>76</v>
      </c>
      <c r="N15" s="53" t="s">
        <v>77</v>
      </c>
      <c r="O15" s="56">
        <v>81600</v>
      </c>
      <c r="P15" s="65">
        <f t="shared" si="0"/>
        <v>1200</v>
      </c>
      <c r="Q15" s="65"/>
    </row>
    <row r="16" spans="3:17" ht="15" thickBot="1">
      <c r="C16" s="61" t="s">
        <v>241</v>
      </c>
      <c r="D16" s="54" t="s">
        <v>225</v>
      </c>
      <c r="E16" s="54" t="s">
        <v>217</v>
      </c>
      <c r="F16" s="62" t="s">
        <v>237</v>
      </c>
      <c r="G16" s="54" t="s">
        <v>89</v>
      </c>
      <c r="H16" s="54" t="s">
        <v>242</v>
      </c>
      <c r="I16" s="54">
        <v>2</v>
      </c>
      <c r="J16" s="54">
        <v>70</v>
      </c>
      <c r="K16" s="54" t="s">
        <v>74</v>
      </c>
      <c r="L16" s="54" t="s">
        <v>75</v>
      </c>
      <c r="M16" s="54" t="s">
        <v>76</v>
      </c>
      <c r="N16" s="54" t="s">
        <v>77</v>
      </c>
      <c r="O16" s="57">
        <v>84000</v>
      </c>
      <c r="P16" s="65">
        <f t="shared" si="0"/>
        <v>1200</v>
      </c>
      <c r="Q16" s="65"/>
    </row>
    <row r="17" spans="3:17" ht="29.4" thickBot="1">
      <c r="C17" s="59" t="s">
        <v>243</v>
      </c>
      <c r="D17" s="53" t="s">
        <v>225</v>
      </c>
      <c r="E17" s="53" t="s">
        <v>217</v>
      </c>
      <c r="F17" s="60" t="s">
        <v>244</v>
      </c>
      <c r="G17" s="53" t="s">
        <v>89</v>
      </c>
      <c r="H17" s="53" t="s">
        <v>90</v>
      </c>
      <c r="I17" s="53">
        <v>2</v>
      </c>
      <c r="J17" s="53">
        <v>64</v>
      </c>
      <c r="K17" s="53" t="s">
        <v>80</v>
      </c>
      <c r="L17" s="53" t="s">
        <v>75</v>
      </c>
      <c r="M17" s="53" t="s">
        <v>76</v>
      </c>
      <c r="N17" s="53" t="s">
        <v>77</v>
      </c>
      <c r="O17" s="56">
        <v>76800</v>
      </c>
      <c r="P17" s="65">
        <f t="shared" si="0"/>
        <v>1200</v>
      </c>
      <c r="Q17" s="65"/>
    </row>
    <row r="18" spans="3:17" ht="29.4" thickBot="1">
      <c r="C18" s="61" t="s">
        <v>245</v>
      </c>
      <c r="D18" s="54" t="s">
        <v>225</v>
      </c>
      <c r="E18" s="54" t="s">
        <v>217</v>
      </c>
      <c r="F18" s="62" t="s">
        <v>244</v>
      </c>
      <c r="G18" s="54" t="s">
        <v>89</v>
      </c>
      <c r="H18" s="54" t="s">
        <v>91</v>
      </c>
      <c r="I18" s="54">
        <v>3</v>
      </c>
      <c r="J18" s="54">
        <v>87</v>
      </c>
      <c r="K18" s="54" t="s">
        <v>80</v>
      </c>
      <c r="L18" s="54" t="s">
        <v>75</v>
      </c>
      <c r="M18" s="54" t="s">
        <v>76</v>
      </c>
      <c r="N18" s="54" t="s">
        <v>77</v>
      </c>
      <c r="O18" s="57">
        <v>104400</v>
      </c>
      <c r="P18" s="65">
        <f t="shared" si="0"/>
        <v>1200</v>
      </c>
      <c r="Q18" s="65"/>
    </row>
    <row r="19" spans="3:17" ht="29.4" thickBot="1">
      <c r="C19" s="59" t="s">
        <v>246</v>
      </c>
      <c r="D19" s="53" t="s">
        <v>225</v>
      </c>
      <c r="E19" s="53" t="s">
        <v>217</v>
      </c>
      <c r="F19" s="60" t="s">
        <v>244</v>
      </c>
      <c r="G19" s="53" t="s">
        <v>89</v>
      </c>
      <c r="H19" s="53" t="s">
        <v>242</v>
      </c>
      <c r="I19" s="53">
        <v>4</v>
      </c>
      <c r="J19" s="53">
        <v>86</v>
      </c>
      <c r="K19" s="53" t="s">
        <v>80</v>
      </c>
      <c r="L19" s="53" t="s">
        <v>75</v>
      </c>
      <c r="M19" s="53" t="s">
        <v>76</v>
      </c>
      <c r="N19" s="53" t="s">
        <v>77</v>
      </c>
      <c r="O19" s="56">
        <v>103200</v>
      </c>
      <c r="P19" s="65">
        <f t="shared" si="0"/>
        <v>1200</v>
      </c>
      <c r="Q19" s="65"/>
    </row>
    <row r="20" spans="3:17" ht="29.4" thickBot="1">
      <c r="C20" s="61" t="s">
        <v>247</v>
      </c>
      <c r="D20" s="54" t="s">
        <v>225</v>
      </c>
      <c r="E20" s="54" t="s">
        <v>217</v>
      </c>
      <c r="F20" s="62" t="s">
        <v>244</v>
      </c>
      <c r="G20" s="54" t="s">
        <v>89</v>
      </c>
      <c r="H20" s="54" t="s">
        <v>109</v>
      </c>
      <c r="I20" s="54">
        <v>2</v>
      </c>
      <c r="J20" s="54">
        <v>57</v>
      </c>
      <c r="K20" s="54" t="s">
        <v>74</v>
      </c>
      <c r="L20" s="54" t="s">
        <v>75</v>
      </c>
      <c r="M20" s="54" t="s">
        <v>76</v>
      </c>
      <c r="N20" s="54" t="s">
        <v>77</v>
      </c>
      <c r="O20" s="57">
        <v>68400</v>
      </c>
      <c r="P20" s="65">
        <f t="shared" si="0"/>
        <v>1200</v>
      </c>
      <c r="Q20" s="65"/>
    </row>
    <row r="21" spans="3:17" ht="15" thickBot="1">
      <c r="C21" s="59" t="s">
        <v>248</v>
      </c>
      <c r="D21" s="53" t="s">
        <v>216</v>
      </c>
      <c r="E21" s="53" t="s">
        <v>217</v>
      </c>
      <c r="F21" s="60" t="s">
        <v>249</v>
      </c>
      <c r="G21" s="53" t="s">
        <v>250</v>
      </c>
      <c r="H21" s="53"/>
      <c r="I21" s="53">
        <v>2</v>
      </c>
      <c r="J21" s="53">
        <v>75</v>
      </c>
      <c r="K21" s="53" t="s">
        <v>80</v>
      </c>
      <c r="L21" s="53" t="s">
        <v>75</v>
      </c>
      <c r="M21" s="53" t="s">
        <v>76</v>
      </c>
      <c r="N21" s="53" t="s">
        <v>77</v>
      </c>
      <c r="O21" s="56">
        <v>95700</v>
      </c>
      <c r="P21" s="65">
        <f t="shared" si="0"/>
        <v>1276</v>
      </c>
      <c r="Q21" s="65"/>
    </row>
    <row r="22" spans="3:17" ht="15" thickBot="1">
      <c r="C22" s="61" t="s">
        <v>251</v>
      </c>
      <c r="D22" s="54" t="s">
        <v>216</v>
      </c>
      <c r="E22" s="54" t="s">
        <v>217</v>
      </c>
      <c r="F22" s="62" t="s">
        <v>249</v>
      </c>
      <c r="G22" s="54" t="s">
        <v>252</v>
      </c>
      <c r="H22" s="54" t="s">
        <v>90</v>
      </c>
      <c r="I22" s="54">
        <v>3</v>
      </c>
      <c r="J22" s="54">
        <v>71</v>
      </c>
      <c r="K22" s="54" t="s">
        <v>80</v>
      </c>
      <c r="L22" s="54" t="s">
        <v>75</v>
      </c>
      <c r="M22" s="54" t="s">
        <v>76</v>
      </c>
      <c r="N22" s="54" t="s">
        <v>77</v>
      </c>
      <c r="O22" s="57">
        <v>90596</v>
      </c>
      <c r="P22" s="65">
        <f t="shared" si="0"/>
        <v>1276</v>
      </c>
      <c r="Q22" s="65"/>
    </row>
    <row r="23" spans="3:17" ht="15" thickBot="1">
      <c r="C23" s="59" t="s">
        <v>253</v>
      </c>
      <c r="D23" s="53" t="s">
        <v>216</v>
      </c>
      <c r="E23" s="53" t="s">
        <v>217</v>
      </c>
      <c r="F23" s="60" t="s">
        <v>249</v>
      </c>
      <c r="G23" s="53" t="s">
        <v>252</v>
      </c>
      <c r="H23" s="53" t="s">
        <v>91</v>
      </c>
      <c r="I23" s="53">
        <v>3</v>
      </c>
      <c r="J23" s="53">
        <v>76</v>
      </c>
      <c r="K23" s="53" t="s">
        <v>80</v>
      </c>
      <c r="L23" s="53" t="s">
        <v>75</v>
      </c>
      <c r="M23" s="53" t="s">
        <v>76</v>
      </c>
      <c r="N23" s="53" t="s">
        <v>77</v>
      </c>
      <c r="O23" s="56">
        <v>96976</v>
      </c>
      <c r="P23" s="65">
        <f t="shared" si="0"/>
        <v>1276</v>
      </c>
      <c r="Q23" s="65"/>
    </row>
    <row r="24" spans="3:17" ht="15" thickBot="1">
      <c r="C24" s="61" t="s">
        <v>254</v>
      </c>
      <c r="D24" s="54" t="s">
        <v>255</v>
      </c>
      <c r="E24" s="54" t="s">
        <v>217</v>
      </c>
      <c r="F24" s="62" t="s">
        <v>110</v>
      </c>
      <c r="G24" s="54" t="s">
        <v>256</v>
      </c>
      <c r="H24" s="54" t="s">
        <v>90</v>
      </c>
      <c r="I24" s="54">
        <v>3</v>
      </c>
      <c r="J24" s="54">
        <v>88</v>
      </c>
      <c r="K24" s="54" t="s">
        <v>80</v>
      </c>
      <c r="L24" s="54" t="s">
        <v>101</v>
      </c>
      <c r="M24" s="54" t="s">
        <v>76</v>
      </c>
      <c r="N24" s="54" t="s">
        <v>77</v>
      </c>
      <c r="O24" s="57">
        <v>95700</v>
      </c>
      <c r="P24" s="65">
        <f t="shared" si="0"/>
        <v>1087.5</v>
      </c>
      <c r="Q24" s="65"/>
    </row>
    <row r="25" spans="3:17" ht="15" thickBot="1">
      <c r="C25" s="59" t="s">
        <v>257</v>
      </c>
      <c r="D25" s="53" t="s">
        <v>255</v>
      </c>
      <c r="E25" s="53" t="s">
        <v>217</v>
      </c>
      <c r="F25" s="60" t="s">
        <v>110</v>
      </c>
      <c r="G25" s="53" t="s">
        <v>256</v>
      </c>
      <c r="H25" s="53" t="s">
        <v>91</v>
      </c>
      <c r="I25" s="53">
        <v>2</v>
      </c>
      <c r="J25" s="53">
        <v>66</v>
      </c>
      <c r="K25" s="53" t="s">
        <v>80</v>
      </c>
      <c r="L25" s="53" t="s">
        <v>101</v>
      </c>
      <c r="M25" s="53" t="s">
        <v>76</v>
      </c>
      <c r="N25" s="53" t="s">
        <v>77</v>
      </c>
      <c r="O25" s="56">
        <v>71775</v>
      </c>
      <c r="P25" s="65">
        <f t="shared" si="0"/>
        <v>1087.5</v>
      </c>
      <c r="Q25" s="65"/>
    </row>
    <row r="26" spans="3:17" ht="15" thickBot="1">
      <c r="C26" s="61" t="s">
        <v>258</v>
      </c>
      <c r="D26" s="54" t="s">
        <v>255</v>
      </c>
      <c r="E26" s="54" t="s">
        <v>217</v>
      </c>
      <c r="F26" s="62" t="s">
        <v>110</v>
      </c>
      <c r="G26" s="54" t="s">
        <v>252</v>
      </c>
      <c r="H26" s="54"/>
      <c r="I26" s="54">
        <v>3</v>
      </c>
      <c r="J26" s="54">
        <v>85</v>
      </c>
      <c r="K26" s="54" t="s">
        <v>80</v>
      </c>
      <c r="L26" s="54" t="s">
        <v>101</v>
      </c>
      <c r="M26" s="54" t="s">
        <v>76</v>
      </c>
      <c r="N26" s="54" t="s">
        <v>77</v>
      </c>
      <c r="O26" s="57">
        <v>92438</v>
      </c>
      <c r="P26" s="65">
        <f t="shared" si="0"/>
        <v>1087.5058823529412</v>
      </c>
      <c r="Q26" s="65"/>
    </row>
    <row r="27" spans="3:17" ht="15" thickBot="1">
      <c r="C27" s="59" t="s">
        <v>259</v>
      </c>
      <c r="D27" s="53" t="s">
        <v>255</v>
      </c>
      <c r="E27" s="53" t="s">
        <v>217</v>
      </c>
      <c r="F27" s="60" t="s">
        <v>112</v>
      </c>
      <c r="G27" s="53" t="s">
        <v>93</v>
      </c>
      <c r="H27" s="53"/>
      <c r="I27" s="53">
        <v>3</v>
      </c>
      <c r="J27" s="53">
        <v>89</v>
      </c>
      <c r="K27" s="53" t="s">
        <v>80</v>
      </c>
      <c r="L27" s="53" t="s">
        <v>101</v>
      </c>
      <c r="M27" s="53" t="s">
        <v>76</v>
      </c>
      <c r="N27" s="53" t="s">
        <v>77</v>
      </c>
      <c r="O27" s="56">
        <v>96788</v>
      </c>
      <c r="P27" s="65">
        <f t="shared" si="0"/>
        <v>1087.5056179775281</v>
      </c>
      <c r="Q27" s="65"/>
    </row>
    <row r="28" spans="3:17" ht="15" thickBot="1">
      <c r="C28" s="61" t="s">
        <v>260</v>
      </c>
      <c r="D28" s="54" t="s">
        <v>255</v>
      </c>
      <c r="E28" s="54" t="s">
        <v>217</v>
      </c>
      <c r="F28" s="62" t="s">
        <v>114</v>
      </c>
      <c r="G28" s="54" t="s">
        <v>148</v>
      </c>
      <c r="H28" s="54"/>
      <c r="I28" s="54">
        <v>2</v>
      </c>
      <c r="J28" s="54">
        <v>66</v>
      </c>
      <c r="K28" s="54" t="s">
        <v>80</v>
      </c>
      <c r="L28" s="54" t="s">
        <v>101</v>
      </c>
      <c r="M28" s="54" t="s">
        <v>76</v>
      </c>
      <c r="N28" s="54" t="s">
        <v>77</v>
      </c>
      <c r="O28" s="57">
        <v>71775</v>
      </c>
      <c r="P28" s="65">
        <f t="shared" si="0"/>
        <v>1087.5</v>
      </c>
      <c r="Q28" s="65"/>
    </row>
    <row r="29" spans="3:17" ht="15" thickBot="1">
      <c r="C29" s="59" t="s">
        <v>261</v>
      </c>
      <c r="D29" s="53" t="s">
        <v>255</v>
      </c>
      <c r="E29" s="53" t="s">
        <v>217</v>
      </c>
      <c r="F29" s="60" t="s">
        <v>116</v>
      </c>
      <c r="G29" s="53" t="s">
        <v>73</v>
      </c>
      <c r="H29" s="53"/>
      <c r="I29" s="53">
        <v>2</v>
      </c>
      <c r="J29" s="53">
        <v>65</v>
      </c>
      <c r="K29" s="53" t="s">
        <v>80</v>
      </c>
      <c r="L29" s="53" t="s">
        <v>101</v>
      </c>
      <c r="M29" s="53" t="s">
        <v>76</v>
      </c>
      <c r="N29" s="53" t="s">
        <v>77</v>
      </c>
      <c r="O29" s="56">
        <v>70688</v>
      </c>
      <c r="P29" s="65">
        <f t="shared" si="0"/>
        <v>1087.5076923076922</v>
      </c>
      <c r="Q29" s="65"/>
    </row>
    <row r="30" spans="3:17" ht="15" thickBot="1">
      <c r="C30" s="61" t="s">
        <v>262</v>
      </c>
      <c r="D30" s="54" t="s">
        <v>255</v>
      </c>
      <c r="E30" s="54" t="s">
        <v>217</v>
      </c>
      <c r="F30" s="62" t="s">
        <v>112</v>
      </c>
      <c r="G30" s="54" t="s">
        <v>263</v>
      </c>
      <c r="H30" s="54"/>
      <c r="I30" s="54">
        <v>3</v>
      </c>
      <c r="J30" s="54">
        <v>87</v>
      </c>
      <c r="K30" s="54" t="s">
        <v>80</v>
      </c>
      <c r="L30" s="54" t="s">
        <v>101</v>
      </c>
      <c r="M30" s="54" t="s">
        <v>76</v>
      </c>
      <c r="N30" s="54" t="s">
        <v>77</v>
      </c>
      <c r="O30" s="57">
        <v>94613</v>
      </c>
      <c r="P30" s="65">
        <f t="shared" si="0"/>
        <v>1087.5057471264367</v>
      </c>
      <c r="Q30" s="65"/>
    </row>
    <row r="31" spans="3:17" ht="15" thickBot="1">
      <c r="C31" s="59" t="s">
        <v>264</v>
      </c>
      <c r="D31" s="53" t="s">
        <v>255</v>
      </c>
      <c r="E31" s="53" t="s">
        <v>217</v>
      </c>
      <c r="F31" s="60" t="s">
        <v>265</v>
      </c>
      <c r="G31" s="53" t="s">
        <v>93</v>
      </c>
      <c r="H31" s="53"/>
      <c r="I31" s="53">
        <v>3</v>
      </c>
      <c r="J31" s="53">
        <v>90</v>
      </c>
      <c r="K31" s="53" t="s">
        <v>80</v>
      </c>
      <c r="L31" s="53" t="s">
        <v>75</v>
      </c>
      <c r="M31" s="53" t="s">
        <v>76</v>
      </c>
      <c r="N31" s="53" t="s">
        <v>77</v>
      </c>
      <c r="O31" s="56">
        <v>97875</v>
      </c>
      <c r="P31" s="65">
        <f t="shared" si="0"/>
        <v>1087.5</v>
      </c>
      <c r="Q31" s="65"/>
    </row>
    <row r="32" spans="3:17" ht="15" thickBot="1">
      <c r="C32" s="61" t="s">
        <v>266</v>
      </c>
      <c r="D32" s="54" t="s">
        <v>225</v>
      </c>
      <c r="E32" s="54" t="s">
        <v>217</v>
      </c>
      <c r="F32" s="62" t="s">
        <v>124</v>
      </c>
      <c r="G32" s="54" t="s">
        <v>267</v>
      </c>
      <c r="H32" s="54"/>
      <c r="I32" s="54">
        <v>2</v>
      </c>
      <c r="J32" s="54">
        <v>73</v>
      </c>
      <c r="K32" s="54" t="s">
        <v>80</v>
      </c>
      <c r="L32" s="54" t="s">
        <v>75</v>
      </c>
      <c r="M32" s="54" t="s">
        <v>76</v>
      </c>
      <c r="N32" s="54" t="s">
        <v>77</v>
      </c>
      <c r="O32" s="57">
        <v>73584</v>
      </c>
      <c r="P32" s="65">
        <f t="shared" si="0"/>
        <v>1008</v>
      </c>
      <c r="Q32" s="65"/>
    </row>
    <row r="33" spans="3:17" ht="15" thickBot="1">
      <c r="C33" s="59" t="s">
        <v>268</v>
      </c>
      <c r="D33" s="53" t="s">
        <v>225</v>
      </c>
      <c r="E33" s="53" t="s">
        <v>217</v>
      </c>
      <c r="F33" s="60" t="s">
        <v>127</v>
      </c>
      <c r="G33" s="53" t="s">
        <v>269</v>
      </c>
      <c r="H33" s="53"/>
      <c r="I33" s="53">
        <v>4</v>
      </c>
      <c r="J33" s="53">
        <v>101</v>
      </c>
      <c r="K33" s="53" t="s">
        <v>80</v>
      </c>
      <c r="L33" s="53" t="s">
        <v>75</v>
      </c>
      <c r="M33" s="53" t="s">
        <v>76</v>
      </c>
      <c r="N33" s="53" t="s">
        <v>77</v>
      </c>
      <c r="O33" s="56">
        <v>101808</v>
      </c>
      <c r="P33" s="65">
        <f t="shared" si="0"/>
        <v>1008</v>
      </c>
      <c r="Q33" s="65"/>
    </row>
    <row r="34" spans="3:17" ht="15" thickBot="1">
      <c r="C34" s="61" t="s">
        <v>270</v>
      </c>
      <c r="D34" s="54" t="s">
        <v>225</v>
      </c>
      <c r="E34" s="54" t="s">
        <v>217</v>
      </c>
      <c r="F34" s="62" t="s">
        <v>127</v>
      </c>
      <c r="G34" s="54" t="s">
        <v>140</v>
      </c>
      <c r="H34" s="54"/>
      <c r="I34" s="54">
        <v>3</v>
      </c>
      <c r="J34" s="54">
        <v>84</v>
      </c>
      <c r="K34" s="54" t="s">
        <v>80</v>
      </c>
      <c r="L34" s="54" t="s">
        <v>75</v>
      </c>
      <c r="M34" s="54" t="s">
        <v>76</v>
      </c>
      <c r="N34" s="54" t="s">
        <v>77</v>
      </c>
      <c r="O34" s="57">
        <v>84672</v>
      </c>
      <c r="P34" s="65">
        <f t="shared" si="0"/>
        <v>1008</v>
      </c>
      <c r="Q34" s="65"/>
    </row>
    <row r="35" spans="3:17" ht="15" thickBot="1">
      <c r="C35" s="59" t="s">
        <v>271</v>
      </c>
      <c r="D35" s="53" t="s">
        <v>225</v>
      </c>
      <c r="E35" s="53" t="s">
        <v>217</v>
      </c>
      <c r="F35" s="60" t="s">
        <v>127</v>
      </c>
      <c r="G35" s="53" t="s">
        <v>272</v>
      </c>
      <c r="H35" s="53"/>
      <c r="I35" s="53">
        <v>3</v>
      </c>
      <c r="J35" s="53">
        <v>82</v>
      </c>
      <c r="K35" s="53" t="s">
        <v>80</v>
      </c>
      <c r="L35" s="53" t="s">
        <v>75</v>
      </c>
      <c r="M35" s="53" t="s">
        <v>76</v>
      </c>
      <c r="N35" s="53" t="s">
        <v>77</v>
      </c>
      <c r="O35" s="56">
        <v>82656</v>
      </c>
      <c r="P35" s="65">
        <f t="shared" si="0"/>
        <v>1008</v>
      </c>
      <c r="Q35" s="65"/>
    </row>
    <row r="36" spans="3:17" ht="15" thickBot="1">
      <c r="C36" s="61" t="s">
        <v>273</v>
      </c>
      <c r="D36" s="54" t="s">
        <v>225</v>
      </c>
      <c r="E36" s="54" t="s">
        <v>217</v>
      </c>
      <c r="F36" s="62" t="s">
        <v>131</v>
      </c>
      <c r="G36" s="54" t="s">
        <v>132</v>
      </c>
      <c r="H36" s="54"/>
      <c r="I36" s="54">
        <v>3</v>
      </c>
      <c r="J36" s="54">
        <v>82</v>
      </c>
      <c r="K36" s="54" t="s">
        <v>80</v>
      </c>
      <c r="L36" s="54" t="s">
        <v>75</v>
      </c>
      <c r="M36" s="54" t="s">
        <v>76</v>
      </c>
      <c r="N36" s="54" t="s">
        <v>77</v>
      </c>
      <c r="O36" s="57">
        <v>109778</v>
      </c>
      <c r="P36" s="65">
        <f t="shared" si="0"/>
        <v>1338.7560975609756</v>
      </c>
      <c r="Q36" s="65"/>
    </row>
    <row r="37" spans="3:17" ht="15" thickBot="1">
      <c r="C37" s="59" t="s">
        <v>274</v>
      </c>
      <c r="D37" s="53" t="s">
        <v>225</v>
      </c>
      <c r="E37" s="53" t="s">
        <v>217</v>
      </c>
      <c r="F37" s="60" t="s">
        <v>133</v>
      </c>
      <c r="G37" s="53" t="s">
        <v>250</v>
      </c>
      <c r="H37" s="53"/>
      <c r="I37" s="53">
        <v>3</v>
      </c>
      <c r="J37" s="53">
        <v>86</v>
      </c>
      <c r="K37" s="53" t="s">
        <v>80</v>
      </c>
      <c r="L37" s="53" t="s">
        <v>75</v>
      </c>
      <c r="M37" s="53" t="s">
        <v>76</v>
      </c>
      <c r="N37" s="53" t="s">
        <v>77</v>
      </c>
      <c r="O37" s="56">
        <v>115133</v>
      </c>
      <c r="P37" s="65">
        <f t="shared" si="0"/>
        <v>1338.7558139534883</v>
      </c>
      <c r="Q37" s="65"/>
    </row>
    <row r="38" spans="3:17" ht="15" thickBot="1">
      <c r="C38" s="61" t="s">
        <v>275</v>
      </c>
      <c r="D38" s="54" t="s">
        <v>225</v>
      </c>
      <c r="E38" s="54" t="s">
        <v>217</v>
      </c>
      <c r="F38" s="62" t="s">
        <v>129</v>
      </c>
      <c r="G38" s="54" t="s">
        <v>276</v>
      </c>
      <c r="H38" s="54"/>
      <c r="I38" s="54">
        <v>2</v>
      </c>
      <c r="J38" s="54">
        <v>67</v>
      </c>
      <c r="K38" s="54" t="s">
        <v>80</v>
      </c>
      <c r="L38" s="54" t="s">
        <v>101</v>
      </c>
      <c r="M38" s="54" t="s">
        <v>76</v>
      </c>
      <c r="N38" s="54" t="s">
        <v>77</v>
      </c>
      <c r="O38" s="57">
        <v>84420</v>
      </c>
      <c r="P38" s="65">
        <f t="shared" si="0"/>
        <v>1260</v>
      </c>
      <c r="Q38" s="65"/>
    </row>
    <row r="39" spans="3:17" ht="15" thickBot="1">
      <c r="C39" s="59" t="s">
        <v>277</v>
      </c>
      <c r="D39" s="53" t="s">
        <v>225</v>
      </c>
      <c r="E39" s="53" t="s">
        <v>217</v>
      </c>
      <c r="F39" s="60" t="s">
        <v>129</v>
      </c>
      <c r="G39" s="53" t="s">
        <v>278</v>
      </c>
      <c r="H39" s="53"/>
      <c r="I39" s="53">
        <v>3</v>
      </c>
      <c r="J39" s="53">
        <v>87</v>
      </c>
      <c r="K39" s="53" t="s">
        <v>80</v>
      </c>
      <c r="L39" s="53" t="s">
        <v>75</v>
      </c>
      <c r="M39" s="53" t="s">
        <v>76</v>
      </c>
      <c r="N39" s="53" t="s">
        <v>77</v>
      </c>
      <c r="O39" s="56">
        <v>116471</v>
      </c>
      <c r="P39" s="65">
        <f t="shared" si="0"/>
        <v>1338.7471264367816</v>
      </c>
      <c r="Q39" s="65"/>
    </row>
    <row r="40" spans="3:17" ht="15" thickBot="1">
      <c r="C40" s="61" t="s">
        <v>279</v>
      </c>
      <c r="D40" s="54" t="s">
        <v>225</v>
      </c>
      <c r="E40" s="54" t="s">
        <v>217</v>
      </c>
      <c r="F40" s="62" t="s">
        <v>133</v>
      </c>
      <c r="G40" s="54" t="s">
        <v>280</v>
      </c>
      <c r="H40" s="54"/>
      <c r="I40" s="54">
        <v>3</v>
      </c>
      <c r="J40" s="54">
        <v>92</v>
      </c>
      <c r="K40" s="54" t="s">
        <v>80</v>
      </c>
      <c r="L40" s="54" t="s">
        <v>75</v>
      </c>
      <c r="M40" s="54" t="s">
        <v>76</v>
      </c>
      <c r="N40" s="54" t="s">
        <v>77</v>
      </c>
      <c r="O40" s="57">
        <v>123165</v>
      </c>
      <c r="P40" s="65">
        <f t="shared" si="0"/>
        <v>1338.75</v>
      </c>
      <c r="Q40" s="65"/>
    </row>
    <row r="41" spans="3:17" ht="15" thickBot="1">
      <c r="C41" s="59" t="s">
        <v>281</v>
      </c>
      <c r="D41" s="53" t="s">
        <v>282</v>
      </c>
      <c r="E41" s="53" t="s">
        <v>283</v>
      </c>
      <c r="F41" s="60" t="s">
        <v>284</v>
      </c>
      <c r="G41" s="53" t="s">
        <v>130</v>
      </c>
      <c r="H41" s="53"/>
      <c r="I41" s="53">
        <v>3</v>
      </c>
      <c r="J41" s="53">
        <v>82</v>
      </c>
      <c r="K41" s="53" t="s">
        <v>80</v>
      </c>
      <c r="L41" s="53" t="s">
        <v>285</v>
      </c>
      <c r="M41" s="53" t="s">
        <v>76</v>
      </c>
      <c r="N41" s="53" t="s">
        <v>77</v>
      </c>
      <c r="O41" s="56">
        <v>87084</v>
      </c>
      <c r="P41" s="65">
        <f t="shared" si="0"/>
        <v>1062</v>
      </c>
      <c r="Q41" s="65"/>
    </row>
    <row r="42" spans="3:17" ht="15" thickBot="1">
      <c r="C42" s="61" t="s">
        <v>286</v>
      </c>
      <c r="D42" s="54" t="s">
        <v>282</v>
      </c>
      <c r="E42" s="54" t="s">
        <v>283</v>
      </c>
      <c r="F42" s="62" t="s">
        <v>284</v>
      </c>
      <c r="G42" s="54" t="s">
        <v>287</v>
      </c>
      <c r="H42" s="54"/>
      <c r="I42" s="54">
        <v>3</v>
      </c>
      <c r="J42" s="54">
        <v>87</v>
      </c>
      <c r="K42" s="54" t="s">
        <v>80</v>
      </c>
      <c r="L42" s="54" t="s">
        <v>75</v>
      </c>
      <c r="M42" s="54" t="s">
        <v>76</v>
      </c>
      <c r="N42" s="54" t="s">
        <v>77</v>
      </c>
      <c r="O42" s="57">
        <v>92394</v>
      </c>
      <c r="P42" s="65">
        <f t="shared" si="0"/>
        <v>1062</v>
      </c>
      <c r="Q42" s="65"/>
    </row>
    <row r="43" spans="3:17" ht="15" thickBot="1">
      <c r="C43" s="59" t="s">
        <v>288</v>
      </c>
      <c r="D43" s="53" t="s">
        <v>282</v>
      </c>
      <c r="E43" s="53" t="s">
        <v>283</v>
      </c>
      <c r="F43" s="60" t="s">
        <v>284</v>
      </c>
      <c r="G43" s="53" t="s">
        <v>103</v>
      </c>
      <c r="H43" s="53" t="s">
        <v>90</v>
      </c>
      <c r="I43" s="53">
        <v>2</v>
      </c>
      <c r="J43" s="53">
        <v>66</v>
      </c>
      <c r="K43" s="53" t="s">
        <v>80</v>
      </c>
      <c r="L43" s="53" t="s">
        <v>75</v>
      </c>
      <c r="M43" s="53" t="s">
        <v>76</v>
      </c>
      <c r="N43" s="53" t="s">
        <v>77</v>
      </c>
      <c r="O43" s="56">
        <v>70092</v>
      </c>
      <c r="P43" s="65">
        <f t="shared" si="0"/>
        <v>1062</v>
      </c>
      <c r="Q43" s="65"/>
    </row>
    <row r="44" spans="3:17" ht="15" thickBot="1">
      <c r="C44" s="61" t="s">
        <v>289</v>
      </c>
      <c r="D44" s="54" t="s">
        <v>282</v>
      </c>
      <c r="E44" s="54" t="s">
        <v>283</v>
      </c>
      <c r="F44" s="62" t="s">
        <v>284</v>
      </c>
      <c r="G44" s="54" t="s">
        <v>103</v>
      </c>
      <c r="H44" s="54" t="s">
        <v>91</v>
      </c>
      <c r="I44" s="54">
        <v>3</v>
      </c>
      <c r="J44" s="54">
        <v>88</v>
      </c>
      <c r="K44" s="54" t="s">
        <v>80</v>
      </c>
      <c r="L44" s="54" t="s">
        <v>75</v>
      </c>
      <c r="M44" s="54" t="s">
        <v>76</v>
      </c>
      <c r="N44" s="54" t="s">
        <v>77</v>
      </c>
      <c r="O44" s="57">
        <v>93456</v>
      </c>
      <c r="P44" s="65">
        <f t="shared" si="0"/>
        <v>1062</v>
      </c>
      <c r="Q44" s="65"/>
    </row>
    <row r="45" spans="3:17" ht="15" thickBot="1">
      <c r="C45" s="59" t="s">
        <v>290</v>
      </c>
      <c r="D45" s="53" t="s">
        <v>225</v>
      </c>
      <c r="E45" s="53" t="s">
        <v>217</v>
      </c>
      <c r="F45" s="60" t="s">
        <v>291</v>
      </c>
      <c r="G45" s="53" t="s">
        <v>292</v>
      </c>
      <c r="H45" s="53"/>
      <c r="I45" s="53">
        <v>3</v>
      </c>
      <c r="J45" s="53">
        <v>77</v>
      </c>
      <c r="K45" s="53" t="s">
        <v>74</v>
      </c>
      <c r="L45" s="53" t="s">
        <v>75</v>
      </c>
      <c r="M45" s="53" t="s">
        <v>76</v>
      </c>
      <c r="N45" s="53" t="s">
        <v>77</v>
      </c>
      <c r="O45" s="56">
        <v>110880</v>
      </c>
      <c r="P45" s="65">
        <f t="shared" si="0"/>
        <v>1440</v>
      </c>
      <c r="Q45" s="65"/>
    </row>
    <row r="46" spans="3:17" ht="15" thickBot="1">
      <c r="C46" s="61" t="s">
        <v>293</v>
      </c>
      <c r="D46" s="54" t="s">
        <v>294</v>
      </c>
      <c r="E46" s="54" t="s">
        <v>295</v>
      </c>
      <c r="F46" s="62" t="s">
        <v>296</v>
      </c>
      <c r="G46" s="54" t="s">
        <v>103</v>
      </c>
      <c r="H46" s="54"/>
      <c r="I46" s="54">
        <v>3</v>
      </c>
      <c r="J46" s="54">
        <v>81</v>
      </c>
      <c r="K46" s="54" t="s">
        <v>74</v>
      </c>
      <c r="L46" s="54" t="s">
        <v>75</v>
      </c>
      <c r="M46" s="54" t="s">
        <v>76</v>
      </c>
      <c r="N46" s="54" t="s">
        <v>77</v>
      </c>
      <c r="O46" s="57">
        <v>100440</v>
      </c>
      <c r="P46" s="65">
        <f t="shared" si="0"/>
        <v>1240</v>
      </c>
      <c r="Q46" s="65"/>
    </row>
    <row r="47" spans="3:17" ht="31.2" thickBot="1">
      <c r="C47" s="59" t="s">
        <v>297</v>
      </c>
      <c r="D47" s="53" t="s">
        <v>294</v>
      </c>
      <c r="E47" s="53" t="s">
        <v>298</v>
      </c>
      <c r="F47" s="60" t="s">
        <v>299</v>
      </c>
      <c r="G47" s="53" t="s">
        <v>300</v>
      </c>
      <c r="H47" s="53"/>
      <c r="I47" s="53">
        <v>2</v>
      </c>
      <c r="J47" s="53">
        <v>63</v>
      </c>
      <c r="K47" s="53" t="s">
        <v>74</v>
      </c>
      <c r="L47" s="53" t="s">
        <v>75</v>
      </c>
      <c r="M47" s="53" t="s">
        <v>76</v>
      </c>
      <c r="N47" s="53" t="s">
        <v>77</v>
      </c>
      <c r="O47" s="56">
        <v>81900</v>
      </c>
      <c r="P47" s="65">
        <f t="shared" si="0"/>
        <v>1300</v>
      </c>
      <c r="Q47" s="65"/>
    </row>
    <row r="48" spans="3:17" ht="15" thickBot="1">
      <c r="C48" s="61" t="s">
        <v>301</v>
      </c>
      <c r="D48" s="54" t="s">
        <v>294</v>
      </c>
      <c r="E48" s="54" t="s">
        <v>302</v>
      </c>
      <c r="F48" s="62" t="s">
        <v>303</v>
      </c>
      <c r="G48" s="54" t="s">
        <v>304</v>
      </c>
      <c r="H48" s="54"/>
      <c r="I48" s="54">
        <v>2</v>
      </c>
      <c r="J48" s="54">
        <v>69</v>
      </c>
      <c r="K48" s="54" t="s">
        <v>80</v>
      </c>
      <c r="L48" s="54" t="s">
        <v>99</v>
      </c>
      <c r="M48" s="54" t="s">
        <v>76</v>
      </c>
      <c r="N48" s="54" t="s">
        <v>77</v>
      </c>
      <c r="O48" s="57">
        <v>74520</v>
      </c>
      <c r="P48" s="65">
        <f t="shared" si="0"/>
        <v>1080</v>
      </c>
      <c r="Q48" s="65"/>
    </row>
    <row r="49" spans="3:17" ht="15" thickBot="1">
      <c r="C49" s="59" t="s">
        <v>305</v>
      </c>
      <c r="D49" s="53" t="s">
        <v>282</v>
      </c>
      <c r="E49" s="53" t="s">
        <v>306</v>
      </c>
      <c r="F49" s="60" t="s">
        <v>307</v>
      </c>
      <c r="G49" s="53" t="s">
        <v>113</v>
      </c>
      <c r="H49" s="53"/>
      <c r="I49" s="53">
        <v>2</v>
      </c>
      <c r="J49" s="53">
        <v>73</v>
      </c>
      <c r="K49" s="53" t="s">
        <v>80</v>
      </c>
      <c r="L49" s="53" t="s">
        <v>101</v>
      </c>
      <c r="M49" s="53" t="s">
        <v>76</v>
      </c>
      <c r="N49" s="53" t="s">
        <v>77</v>
      </c>
      <c r="O49" s="56">
        <v>61594</v>
      </c>
      <c r="P49" s="65">
        <f t="shared" si="0"/>
        <v>843.7534246575342</v>
      </c>
      <c r="Q49" s="65"/>
    </row>
    <row r="50" spans="3:17" ht="15" thickBot="1">
      <c r="C50" s="61" t="s">
        <v>308</v>
      </c>
      <c r="D50" s="54" t="s">
        <v>255</v>
      </c>
      <c r="E50" s="54" t="s">
        <v>217</v>
      </c>
      <c r="F50" s="62" t="s">
        <v>141</v>
      </c>
      <c r="G50" s="54" t="s">
        <v>93</v>
      </c>
      <c r="H50" s="54"/>
      <c r="I50" s="54">
        <v>2</v>
      </c>
      <c r="J50" s="54">
        <v>70</v>
      </c>
      <c r="K50" s="54" t="s">
        <v>80</v>
      </c>
      <c r="L50" s="54" t="s">
        <v>75</v>
      </c>
      <c r="M50" s="54" t="s">
        <v>76</v>
      </c>
      <c r="N50" s="54" t="s">
        <v>77</v>
      </c>
      <c r="O50" s="57">
        <v>91140</v>
      </c>
      <c r="P50" s="65">
        <f t="shared" si="0"/>
        <v>1302</v>
      </c>
      <c r="Q50" s="65"/>
    </row>
    <row r="51" spans="3:17" ht="15" thickBot="1">
      <c r="C51" s="59" t="s">
        <v>309</v>
      </c>
      <c r="D51" s="53" t="s">
        <v>225</v>
      </c>
      <c r="E51" s="53" t="s">
        <v>217</v>
      </c>
      <c r="F51" s="60" t="s">
        <v>310</v>
      </c>
      <c r="G51" s="53" t="s">
        <v>311</v>
      </c>
      <c r="H51" s="53"/>
      <c r="I51" s="53">
        <v>4</v>
      </c>
      <c r="J51" s="53">
        <v>123</v>
      </c>
      <c r="K51" s="53" t="s">
        <v>80</v>
      </c>
      <c r="L51" s="53" t="s">
        <v>75</v>
      </c>
      <c r="M51" s="53" t="s">
        <v>76</v>
      </c>
      <c r="N51" s="53" t="s">
        <v>77</v>
      </c>
      <c r="O51" s="56">
        <v>164666</v>
      </c>
      <c r="P51" s="65">
        <f t="shared" si="0"/>
        <v>1338.7479674796748</v>
      </c>
      <c r="Q51" s="65"/>
    </row>
    <row r="52" spans="3:17" ht="15" thickBot="1">
      <c r="C52" s="61" t="s">
        <v>312</v>
      </c>
      <c r="D52" s="54" t="s">
        <v>255</v>
      </c>
      <c r="E52" s="54" t="s">
        <v>217</v>
      </c>
      <c r="F52" s="62" t="s">
        <v>142</v>
      </c>
      <c r="G52" s="54" t="s">
        <v>313</v>
      </c>
      <c r="H52" s="54" t="s">
        <v>90</v>
      </c>
      <c r="I52" s="54">
        <v>2</v>
      </c>
      <c r="J52" s="54">
        <v>67</v>
      </c>
      <c r="K52" s="54" t="s">
        <v>80</v>
      </c>
      <c r="L52" s="54" t="s">
        <v>75</v>
      </c>
      <c r="M52" s="54" t="s">
        <v>76</v>
      </c>
      <c r="N52" s="54" t="s">
        <v>77</v>
      </c>
      <c r="O52" s="57">
        <v>83080</v>
      </c>
      <c r="P52" s="65">
        <f t="shared" si="0"/>
        <v>1240</v>
      </c>
      <c r="Q52" s="65"/>
    </row>
    <row r="53" spans="3:17" ht="15" thickBot="1">
      <c r="C53" s="59" t="s">
        <v>314</v>
      </c>
      <c r="D53" s="53" t="s">
        <v>255</v>
      </c>
      <c r="E53" s="53" t="s">
        <v>217</v>
      </c>
      <c r="F53" s="60" t="s">
        <v>142</v>
      </c>
      <c r="G53" s="53" t="s">
        <v>313</v>
      </c>
      <c r="H53" s="53" t="s">
        <v>91</v>
      </c>
      <c r="I53" s="53">
        <v>3</v>
      </c>
      <c r="J53" s="53">
        <v>79</v>
      </c>
      <c r="K53" s="53" t="s">
        <v>80</v>
      </c>
      <c r="L53" s="53" t="s">
        <v>75</v>
      </c>
      <c r="M53" s="53" t="s">
        <v>76</v>
      </c>
      <c r="N53" s="53" t="s">
        <v>77</v>
      </c>
      <c r="O53" s="56">
        <v>97960</v>
      </c>
      <c r="P53" s="65">
        <f t="shared" si="0"/>
        <v>1240</v>
      </c>
      <c r="Q53" s="65"/>
    </row>
    <row r="54" spans="3:17" ht="15" thickBot="1">
      <c r="C54" s="61" t="s">
        <v>315</v>
      </c>
      <c r="D54" s="54" t="s">
        <v>225</v>
      </c>
      <c r="E54" s="54" t="s">
        <v>217</v>
      </c>
      <c r="F54" s="62" t="s">
        <v>316</v>
      </c>
      <c r="G54" s="54" t="s">
        <v>317</v>
      </c>
      <c r="H54" s="54"/>
      <c r="I54" s="54">
        <v>3</v>
      </c>
      <c r="J54" s="54">
        <v>98</v>
      </c>
      <c r="K54" s="54" t="s">
        <v>80</v>
      </c>
      <c r="L54" s="54" t="s">
        <v>75</v>
      </c>
      <c r="M54" s="54" t="s">
        <v>76</v>
      </c>
      <c r="N54" s="54" t="s">
        <v>77</v>
      </c>
      <c r="O54" s="57">
        <v>105840</v>
      </c>
      <c r="P54" s="65">
        <f t="shared" si="0"/>
        <v>1080</v>
      </c>
      <c r="Q54" s="65"/>
    </row>
    <row r="55" spans="3:17" ht="21" thickBot="1">
      <c r="C55" s="59" t="s">
        <v>318</v>
      </c>
      <c r="D55" s="53" t="s">
        <v>282</v>
      </c>
      <c r="E55" s="53" t="s">
        <v>319</v>
      </c>
      <c r="F55" s="60" t="s">
        <v>320</v>
      </c>
      <c r="G55" s="53" t="s">
        <v>93</v>
      </c>
      <c r="H55" s="53"/>
      <c r="I55" s="53">
        <v>2</v>
      </c>
      <c r="J55" s="53">
        <v>62</v>
      </c>
      <c r="K55" s="53" t="s">
        <v>74</v>
      </c>
      <c r="L55" s="53" t="s">
        <v>101</v>
      </c>
      <c r="M55" s="53" t="s">
        <v>76</v>
      </c>
      <c r="N55" s="53" t="s">
        <v>77</v>
      </c>
      <c r="O55" s="56">
        <v>31541</v>
      </c>
      <c r="P55" s="65">
        <f t="shared" si="0"/>
        <v>508.72580645161293</v>
      </c>
      <c r="Q55" s="65"/>
    </row>
    <row r="56" spans="3:17" ht="15" thickBot="1">
      <c r="C56" s="61" t="s">
        <v>321</v>
      </c>
      <c r="D56" s="54" t="s">
        <v>225</v>
      </c>
      <c r="E56" s="54" t="s">
        <v>217</v>
      </c>
      <c r="F56" s="62" t="s">
        <v>322</v>
      </c>
      <c r="G56" s="54" t="s">
        <v>73</v>
      </c>
      <c r="H56" s="54"/>
      <c r="I56" s="54">
        <v>3</v>
      </c>
      <c r="J56" s="54">
        <v>84</v>
      </c>
      <c r="K56" s="54" t="s">
        <v>80</v>
      </c>
      <c r="L56" s="54" t="s">
        <v>75</v>
      </c>
      <c r="M56" s="54" t="s">
        <v>76</v>
      </c>
      <c r="N56" s="54" t="s">
        <v>77</v>
      </c>
      <c r="O56" s="57">
        <v>112455</v>
      </c>
      <c r="P56" s="65">
        <f t="shared" si="0"/>
        <v>1338.75</v>
      </c>
      <c r="Q56" s="65"/>
    </row>
    <row r="57" spans="3:17" ht="15" thickBot="1">
      <c r="C57" s="59" t="s">
        <v>323</v>
      </c>
      <c r="D57" s="53" t="s">
        <v>294</v>
      </c>
      <c r="E57" s="53" t="s">
        <v>324</v>
      </c>
      <c r="F57" s="60" t="s">
        <v>325</v>
      </c>
      <c r="G57" s="53" t="s">
        <v>326</v>
      </c>
      <c r="H57" s="53"/>
      <c r="I57" s="53">
        <v>4</v>
      </c>
      <c r="J57" s="53">
        <v>114</v>
      </c>
      <c r="K57" s="53" t="s">
        <v>80</v>
      </c>
      <c r="L57" s="53" t="s">
        <v>75</v>
      </c>
      <c r="M57" s="53" t="s">
        <v>76</v>
      </c>
      <c r="N57" s="53" t="s">
        <v>77</v>
      </c>
      <c r="O57" s="56">
        <v>118560</v>
      </c>
      <c r="P57" s="65">
        <f t="shared" si="0"/>
        <v>1040</v>
      </c>
      <c r="Q57" s="65"/>
    </row>
    <row r="58" spans="3:17" ht="21" thickBot="1">
      <c r="C58" s="61" t="s">
        <v>327</v>
      </c>
      <c r="D58" s="54" t="s">
        <v>294</v>
      </c>
      <c r="E58" s="54" t="s">
        <v>328</v>
      </c>
      <c r="F58" s="62" t="s">
        <v>329</v>
      </c>
      <c r="G58" s="54" t="s">
        <v>87</v>
      </c>
      <c r="H58" s="54"/>
      <c r="I58" s="54">
        <v>4</v>
      </c>
      <c r="J58" s="54">
        <v>118</v>
      </c>
      <c r="K58" s="54" t="s">
        <v>74</v>
      </c>
      <c r="L58" s="54" t="s">
        <v>75</v>
      </c>
      <c r="M58" s="54" t="s">
        <v>76</v>
      </c>
      <c r="N58" s="54" t="s">
        <v>77</v>
      </c>
      <c r="O58" s="57">
        <v>118000</v>
      </c>
      <c r="P58" s="65">
        <f t="shared" si="0"/>
        <v>1000</v>
      </c>
      <c r="Q58" s="65"/>
    </row>
    <row r="59" spans="3:17" ht="15" thickBot="1">
      <c r="C59" s="59" t="s">
        <v>330</v>
      </c>
      <c r="D59" s="53" t="s">
        <v>294</v>
      </c>
      <c r="E59" s="53" t="s">
        <v>331</v>
      </c>
      <c r="F59" s="60" t="s">
        <v>332</v>
      </c>
      <c r="G59" s="53" t="s">
        <v>107</v>
      </c>
      <c r="H59" s="53"/>
      <c r="I59" s="53">
        <v>3</v>
      </c>
      <c r="J59" s="53">
        <v>84</v>
      </c>
      <c r="K59" s="53" t="s">
        <v>80</v>
      </c>
      <c r="L59" s="53" t="s">
        <v>75</v>
      </c>
      <c r="M59" s="53" t="s">
        <v>76</v>
      </c>
      <c r="N59" s="53" t="s">
        <v>77</v>
      </c>
      <c r="O59" s="56">
        <v>100800</v>
      </c>
      <c r="P59" s="65">
        <f t="shared" si="0"/>
        <v>1200</v>
      </c>
      <c r="Q59" s="65"/>
    </row>
    <row r="60" spans="3:17" ht="15" thickBot="1">
      <c r="C60" s="61" t="s">
        <v>333</v>
      </c>
      <c r="D60" s="54" t="s">
        <v>334</v>
      </c>
      <c r="E60" s="54" t="s">
        <v>217</v>
      </c>
      <c r="F60" s="62" t="s">
        <v>150</v>
      </c>
      <c r="G60" s="54" t="s">
        <v>93</v>
      </c>
      <c r="H60" s="54"/>
      <c r="I60" s="54">
        <v>4</v>
      </c>
      <c r="J60" s="54">
        <v>116</v>
      </c>
      <c r="K60" s="54" t="s">
        <v>80</v>
      </c>
      <c r="L60" s="54" t="s">
        <v>75</v>
      </c>
      <c r="M60" s="54" t="s">
        <v>76</v>
      </c>
      <c r="N60" s="54" t="s">
        <v>77</v>
      </c>
      <c r="O60" s="57">
        <v>145464</v>
      </c>
      <c r="P60" s="65">
        <f t="shared" si="0"/>
        <v>1254</v>
      </c>
      <c r="Q60" s="65"/>
    </row>
    <row r="61" spans="3:17" ht="15" thickBot="1">
      <c r="C61" s="59" t="s">
        <v>335</v>
      </c>
      <c r="D61" s="53" t="s">
        <v>255</v>
      </c>
      <c r="E61" s="53" t="s">
        <v>217</v>
      </c>
      <c r="F61" s="60" t="s">
        <v>336</v>
      </c>
      <c r="G61" s="53" t="s">
        <v>337</v>
      </c>
      <c r="H61" s="53"/>
      <c r="I61" s="53">
        <v>4</v>
      </c>
      <c r="J61" s="53">
        <v>100</v>
      </c>
      <c r="K61" s="53" t="s">
        <v>80</v>
      </c>
      <c r="L61" s="53" t="s">
        <v>75</v>
      </c>
      <c r="M61" s="53" t="s">
        <v>76</v>
      </c>
      <c r="N61" s="53" t="s">
        <v>338</v>
      </c>
      <c r="O61" s="56">
        <v>131750</v>
      </c>
      <c r="P61" s="65">
        <f t="shared" si="0"/>
        <v>1317.5</v>
      </c>
      <c r="Q61" s="65"/>
    </row>
    <row r="62" spans="3:17" ht="21" thickBot="1">
      <c r="C62" s="61" t="s">
        <v>339</v>
      </c>
      <c r="D62" s="54" t="s">
        <v>282</v>
      </c>
      <c r="E62" s="54" t="s">
        <v>340</v>
      </c>
      <c r="F62" s="62" t="s">
        <v>341</v>
      </c>
      <c r="G62" s="54" t="s">
        <v>107</v>
      </c>
      <c r="H62" s="54"/>
      <c r="I62" s="54">
        <v>2</v>
      </c>
      <c r="J62" s="54">
        <v>64</v>
      </c>
      <c r="K62" s="54" t="s">
        <v>74</v>
      </c>
      <c r="L62" s="54" t="s">
        <v>99</v>
      </c>
      <c r="M62" s="54" t="s">
        <v>76</v>
      </c>
      <c r="N62" s="54" t="s">
        <v>77</v>
      </c>
      <c r="O62" s="57">
        <v>34048</v>
      </c>
      <c r="P62" s="65">
        <f t="shared" si="0"/>
        <v>532</v>
      </c>
      <c r="Q62" s="65"/>
    </row>
    <row r="63" spans="3:17" ht="21" thickBot="1">
      <c r="C63" s="63" t="s">
        <v>342</v>
      </c>
      <c r="D63" s="55" t="s">
        <v>282</v>
      </c>
      <c r="E63" s="55" t="s">
        <v>343</v>
      </c>
      <c r="F63" s="64" t="s">
        <v>344</v>
      </c>
      <c r="G63" s="55" t="s">
        <v>115</v>
      </c>
      <c r="H63" s="55"/>
      <c r="I63" s="55">
        <v>2</v>
      </c>
      <c r="J63" s="55">
        <v>62</v>
      </c>
      <c r="K63" s="55" t="s">
        <v>74</v>
      </c>
      <c r="L63" s="55" t="s">
        <v>146</v>
      </c>
      <c r="M63" s="55" t="s">
        <v>76</v>
      </c>
      <c r="N63" s="55" t="s">
        <v>77</v>
      </c>
      <c r="O63" s="58">
        <v>44322</v>
      </c>
      <c r="P63" s="65">
        <f t="shared" si="0"/>
        <v>714.87096774193549</v>
      </c>
      <c r="Q63" s="65"/>
    </row>
    <row r="64" spans="3:17" ht="15" thickBot="1">
      <c r="C64" s="61" t="s">
        <v>345</v>
      </c>
      <c r="D64" s="54" t="s">
        <v>225</v>
      </c>
      <c r="E64" s="54" t="s">
        <v>217</v>
      </c>
      <c r="F64" s="62" t="s">
        <v>346</v>
      </c>
      <c r="G64" s="54" t="s">
        <v>347</v>
      </c>
      <c r="H64" s="54"/>
      <c r="I64" s="54">
        <v>3</v>
      </c>
      <c r="J64" s="54">
        <v>100</v>
      </c>
      <c r="K64" s="54" t="s">
        <v>74</v>
      </c>
      <c r="L64" s="54" t="s">
        <v>75</v>
      </c>
      <c r="M64" s="54" t="s">
        <v>76</v>
      </c>
      <c r="N64" s="54" t="s">
        <v>77</v>
      </c>
      <c r="O64" s="57">
        <v>106875</v>
      </c>
      <c r="P64" s="65">
        <f t="shared" si="0"/>
        <v>1068.75</v>
      </c>
      <c r="Q64" s="65"/>
    </row>
    <row r="65" spans="3:17">
      <c r="C65" s="59" t="s">
        <v>348</v>
      </c>
      <c r="D65" s="53" t="s">
        <v>225</v>
      </c>
      <c r="E65" s="53" t="s">
        <v>217</v>
      </c>
      <c r="F65" s="60" t="s">
        <v>349</v>
      </c>
      <c r="G65" s="53" t="s">
        <v>145</v>
      </c>
      <c r="H65" s="53"/>
      <c r="I65" s="53">
        <v>3</v>
      </c>
      <c r="J65" s="53">
        <v>90</v>
      </c>
      <c r="K65" s="53" t="s">
        <v>74</v>
      </c>
      <c r="L65" s="53" t="s">
        <v>75</v>
      </c>
      <c r="M65" s="53" t="s">
        <v>76</v>
      </c>
      <c r="N65" s="53" t="s">
        <v>77</v>
      </c>
      <c r="O65" s="56">
        <v>120488</v>
      </c>
      <c r="P65" s="65">
        <f t="shared" si="0"/>
        <v>1338.7555555555555</v>
      </c>
      <c r="Q65" s="65"/>
    </row>
  </sheetData>
  <hyperlinks>
    <hyperlink ref="F3" r:id="rId1" display="https://alermipianovendite.it/downloads/CEAL/asta16giugno2022/planimetrie/212-22.pdf" xr:uid="{823F2719-3BDC-4707-840C-8F1C284C3B03}"/>
    <hyperlink ref="F4" r:id="rId2" display="https://alermipianovendite.it/downloads/CEAL/asta16giugno2022/planimetrie/213-22.pdf" xr:uid="{D2351E7A-538E-411A-84A5-B7F9469244CA}"/>
    <hyperlink ref="F5" r:id="rId3" display="https://alermipianovendite.it/downloads/CEAL/asta16giugno2022/planimetrie/214-22.pdf" xr:uid="{F2DCEB8C-8836-4A07-A0C3-3B3984A3B967}"/>
    <hyperlink ref="F6" r:id="rId4" display="https://alermipianovendite.it/downloads/CEAL/asta16giugno2022/planimetrie/215-22.pdf" xr:uid="{F249A287-C7E2-4DAF-8C25-704F7D774C38}"/>
    <hyperlink ref="F7" r:id="rId5" display="https://alermipianovendite.it/downloads/CEAL/asta16giugno2022/planimetrie/216-22.pdf" xr:uid="{52EA628D-DE44-4895-859C-9053BB1B4C3F}"/>
    <hyperlink ref="F8" r:id="rId6" display="https://alermipianovendite.it/downloads/CEAL/asta16giugno2022/planimetrie/217-22.pdf" xr:uid="{A82EF49B-C2B0-44F6-9C7A-921901D1B1E0}"/>
    <hyperlink ref="F9" r:id="rId7" display="https://alermipianovendite.it/downloads/CEAL/asta16giugno2022/planimetrie/218-22.pdf" xr:uid="{85935C2E-145D-427E-9DCA-243EA6E4D11C}"/>
    <hyperlink ref="F10" r:id="rId8" display="https://alermipianovendite.it/downloads/CEAL/asta16giugno2022/planimetrie/219-22.pdf" xr:uid="{CDDEAD9F-00DB-48FA-883C-20C772E35FAD}"/>
    <hyperlink ref="F11" r:id="rId9" display="https://alermipianovendite.it/downloads/CEAL/asta16giugno2022/planimetrie/220-22.pdf" xr:uid="{DCC7227E-2FBD-4147-8119-078DFD5E504F}"/>
    <hyperlink ref="F12" r:id="rId10" display="https://alermipianovendite.it/downloads/CEAL/asta16giugno2022/planimetrie/221-22.pdf" xr:uid="{C1030A8D-04BC-4DEA-9315-6781F934FA7C}"/>
    <hyperlink ref="F13" r:id="rId11" display="https://alermipianovendite.it/downloads/CEAL/asta16giugno2022/planimetrie/222-22.pdf" xr:uid="{D7214210-587D-44A2-B68E-2F5CF118868F}"/>
    <hyperlink ref="F14" r:id="rId12" display="https://alermipianovendite.it/downloads/CEAL/asta16giugno2022/planimetrie/223-22.pdf" xr:uid="{1695DF00-3A3F-472B-B589-175D0F5FF5CF}"/>
    <hyperlink ref="F15" r:id="rId13" display="https://alermipianovendite.it/downloads/CEAL/asta16giugno2022/planimetrie/224-22.pdf" xr:uid="{1E40F093-35B8-4568-AE2A-9E928BC13A0A}"/>
    <hyperlink ref="F16" r:id="rId14" display="https://alermipianovendite.it/downloads/CEAL/asta16giugno2022/planimetrie/225-22.pdf" xr:uid="{5A1D8032-C1DB-4DB6-BED8-0BB9B42815BC}"/>
    <hyperlink ref="F17" r:id="rId15" display="https://alermipianovendite.it/downloads/CEAL/asta16giugno2022/planimetrie/226-22.pdf" xr:uid="{899B9D8A-C4BE-483B-B96C-03683B978349}"/>
    <hyperlink ref="F18" r:id="rId16" display="https://alermipianovendite.it/downloads/CEAL/asta16giugno2022/planimetrie/227-22.pdf" xr:uid="{ECAF167B-1A23-44BF-BA6F-A6249019AFEC}"/>
    <hyperlink ref="F19" r:id="rId17" display="https://alermipianovendite.it/downloads/CEAL/asta16giugno2022/planimetrie/228-22.pdf" xr:uid="{E05D6FA1-1A1B-4535-802D-80CBDCE7B29A}"/>
    <hyperlink ref="F20" r:id="rId18" display="https://alermipianovendite.it/downloads/CEAL/asta16giugno2022/planimetrie/229-22.pdf" xr:uid="{2EE9247E-79EF-4DD6-840F-B04171EB9AB6}"/>
    <hyperlink ref="F21" r:id="rId19" display="https://alermipianovendite.it/downloads/CEAL/asta16giugno2022/planimetrie/230-22.pdf" xr:uid="{4420310A-A04A-46EE-ABAD-A9104DC244EA}"/>
    <hyperlink ref="F22" r:id="rId20" display="https://alermipianovendite.it/downloads/CEAL/asta16giugno2022/planimetrie/231-22.pdf" xr:uid="{4D89114A-73CB-4AAE-92A3-0EC40B12796A}"/>
    <hyperlink ref="F23" r:id="rId21" display="https://alermipianovendite.it/downloads/CEAL/asta16giugno2022/planimetrie/232-22.pdf" xr:uid="{01D8E2A1-28AD-4402-842D-DB251090385C}"/>
    <hyperlink ref="F24" r:id="rId22" display="https://alermipianovendite.it/downloads/CEAL/asta16giugno2022/planimetrie/233-22.pdf" xr:uid="{9C28B95B-8C69-46D2-BF65-86DD08CD5E25}"/>
    <hyperlink ref="F25" r:id="rId23" display="https://alermipianovendite.it/downloads/CEAL/asta16giugno2022/planimetrie/234-22.pdf" xr:uid="{EB4AC300-B17F-40B5-A250-2FABB13C1B0E}"/>
    <hyperlink ref="F26" r:id="rId24" display="https://alermipianovendite.it/downloads/CEAL/asta16giugno2022/planimetrie/235-22.pdf" xr:uid="{72FBDB45-92F9-4F28-AABC-4F0BDC902642}"/>
    <hyperlink ref="F27" r:id="rId25" display="https://alermipianovendite.it/downloads/CEAL/asta16giugno2022/planimetrie/236-22.pdf" xr:uid="{0B628F4D-4060-40C4-A7F9-5336AD1A9FB6}"/>
    <hyperlink ref="F28" r:id="rId26" display="https://alermipianovendite.it/downloads/CEAL/asta16giugno2022/planimetrie/237-22.pdf" xr:uid="{ECA1BD0E-3923-4323-B950-0BD96CE38F61}"/>
    <hyperlink ref="F29" r:id="rId27" display="https://alermipianovendite.it/downloads/CEAL/asta16giugno2022/planimetrie/238-22.pdf" xr:uid="{594AA74A-E165-4B87-8C2A-53CB2FF3B245}"/>
    <hyperlink ref="F30" r:id="rId28" display="https://alermipianovendite.it/downloads/CEAL/asta16giugno2022/planimetrie/239-22.pdf" xr:uid="{755BF572-9F3C-4C90-A352-25571FAE00FA}"/>
    <hyperlink ref="F31" r:id="rId29" display="https://alermipianovendite.it/downloads/CEAL/asta16giugno2022/planimetrie/240-22.pdf" xr:uid="{93AD6C6A-33D2-447E-8060-2FB2917B978C}"/>
    <hyperlink ref="F32" r:id="rId30" display="https://alermipianovendite.it/downloads/CEAL/asta16giugno2022/planimetrie/241-22.pdf" xr:uid="{EA263F0B-0C6B-4EF3-9BE5-5FC741688CB0}"/>
    <hyperlink ref="F33" r:id="rId31" display="https://alermipianovendite.it/downloads/CEAL/asta16giugno2022/planimetrie/242-22.pdf" xr:uid="{CBC443C2-5773-4F59-819F-6F40A2B3E575}"/>
    <hyperlink ref="F34" r:id="rId32" display="https://alermipianovendite.it/downloads/CEAL/asta16giugno2022/planimetrie/243-22.pdf" xr:uid="{6F10FA9D-A395-42A4-8821-984BD578764E}"/>
    <hyperlink ref="F35" r:id="rId33" display="https://alermipianovendite.it/downloads/CEAL/asta16giugno2022/planimetrie/244-22.pdf" xr:uid="{ED89FD8C-5374-4838-B1A3-1F7702D5CB98}"/>
    <hyperlink ref="F36" r:id="rId34" display="https://alermipianovendite.it/downloads/CEAL/asta16giugno2022/planimetrie/245-22.pdf" xr:uid="{18E93AFA-914C-47CC-837C-91613E7462E0}"/>
    <hyperlink ref="F37" r:id="rId35" display="https://alermipianovendite.it/downloads/CEAL/asta16giugno2022/planimetrie/246-22.pdf" xr:uid="{FB846DAA-B1B4-4656-85A6-9458A0603BEF}"/>
    <hyperlink ref="F38" r:id="rId36" display="https://alermipianovendite.it/downloads/CEAL/asta16giugno2022/planimetrie/247-22.pdf" xr:uid="{E41990CC-DA06-4ECF-82CE-04441CEF2BF4}"/>
    <hyperlink ref="F39" r:id="rId37" display="https://alermipianovendite.it/downloads/CEAL/asta16giugno2022/planimetrie/248-22.pdf" xr:uid="{87539676-F6A3-4FD3-8A0D-08002FC6FB68}"/>
    <hyperlink ref="F40" r:id="rId38" display="https://alermipianovendite.it/downloads/CEAL/asta16giugno2022/planimetrie/249-22.pdf" xr:uid="{B127C160-AE9B-4955-A05B-EA7835DA3EC4}"/>
    <hyperlink ref="F41" r:id="rId39" display="https://alermipianovendite.it/downloads/CEAL/asta16giugno2022/planimetrie/250-22.pdf" xr:uid="{6501ED5D-5578-4BB4-9EA3-8A1BB0A44638}"/>
    <hyperlink ref="F42" r:id="rId40" display="https://alermipianovendite.it/downloads/CEAL/asta16giugno2022/planimetrie/251-22.pdf" xr:uid="{8CBBFE90-8A46-445B-B31B-9D8FAB4137DE}"/>
    <hyperlink ref="F43" r:id="rId41" display="https://alermipianovendite.it/downloads/CEAL/asta16giugno2022/planimetrie/252-22.pdf" xr:uid="{7DB0B555-D46A-46CD-B746-D6AB0AA56E3E}"/>
    <hyperlink ref="F44" r:id="rId42" display="https://alermipianovendite.it/downloads/CEAL/asta16giugno2022/planimetrie/253-22.pdf" xr:uid="{4264C6B5-302E-4043-9BDE-6D2C0EB22B09}"/>
    <hyperlink ref="F45" r:id="rId43" display="https://alermipianovendite.it/downloads/CEAL/asta16giugno2022/planimetrie/254-22.pdf" xr:uid="{40A8B7EF-822A-4F3B-9663-14BEE78F40EA}"/>
    <hyperlink ref="F46" r:id="rId44" display="https://alermipianovendite.it/downloads/CEAL/asta16giugno2022/planimetrie/255-22.pdf" xr:uid="{85A57C3A-0E69-414C-83F1-9BE8F34E16CB}"/>
    <hyperlink ref="F47" r:id="rId45" display="https://alermipianovendite.it/downloads/CEAL/asta16giugno2022/planimetrie/256-22.pdf" xr:uid="{34F7E977-4BD6-4577-BE63-750BFC72CF26}"/>
    <hyperlink ref="F48" r:id="rId46" display="https://alermipianovendite.it/downloads/CEAL/asta16giugno2022/planimetrie/257-22.pdf" xr:uid="{ED097E87-6AD3-4861-97FE-37931C0B470D}"/>
    <hyperlink ref="F49" r:id="rId47" display="https://alermipianovendite.it/downloads/CEAL/asta16giugno2022/planimetrie/258-22.pdf" xr:uid="{D3C40BD7-FAB0-485B-9CDD-9E24221B2F7C}"/>
    <hyperlink ref="F50" r:id="rId48" display="https://alermipianovendite.it/downloads/CEAL/asta16giugno2022/planimetrie/259-22.pdf" xr:uid="{DEACBD8D-0157-420C-8752-46333FDB0C55}"/>
    <hyperlink ref="F51" r:id="rId49" display="https://alermipianovendite.it/downloads/CEAL/asta16giugno2022/planimetrie/260-22.pdf" xr:uid="{8287207A-5C4D-427D-AD5A-4F8B23D3801E}"/>
    <hyperlink ref="F52" r:id="rId50" display="https://alermipianovendite.it/downloads/CEAL/asta16giugno2022/planimetrie/261-22.pdf" xr:uid="{4E3C663A-BE5B-4111-9134-B9F32298EDB8}"/>
    <hyperlink ref="F53" r:id="rId51" display="https://alermipianovendite.it/downloads/CEAL/asta16giugno2022/planimetrie/262-22.pdf" xr:uid="{57B1DE3F-B7BC-49EF-B511-2B24B39F2EB3}"/>
    <hyperlink ref="F54" r:id="rId52" display="https://alermipianovendite.it/downloads/CEAL/asta16giugno2022/planimetrie/263-22.pdf" xr:uid="{9FEE126B-99B7-4976-AC38-EE0B6F571F0D}"/>
    <hyperlink ref="F55" r:id="rId53" display="https://alermipianovendite.it/downloads/CEAL/asta16giugno2022/planimetrie/264-22.pdf" xr:uid="{BC147C86-0084-470B-AF38-0607E5611651}"/>
    <hyperlink ref="F56" r:id="rId54" display="https://alermipianovendite.it/downloads/CEAL/asta16giugno2022/planimetrie/265-22.pdf" xr:uid="{4EE4E9DE-75B3-4538-8AC2-68559E83898C}"/>
    <hyperlink ref="F57" r:id="rId55" display="https://alermipianovendite.it/downloads/CEAL/asta16giugno2022/planimetrie/266-22.pdf" xr:uid="{FFD8E1B4-0135-4084-837A-C2E993CBAD9E}"/>
    <hyperlink ref="F58" r:id="rId56" display="https://alermipianovendite.it/downloads/CEAL/asta16giugno2022/planimetrie/267-22.pdf" xr:uid="{5FEC5A33-CD7A-4D72-B7E5-1B3D75C1D26E}"/>
    <hyperlink ref="F59" r:id="rId57" display="https://alermipianovendite.it/downloads/CEAL/asta16giugno2022/planimetrie/268-22.pdf" xr:uid="{CA48DE1A-6387-4287-9F84-5121BD940A87}"/>
    <hyperlink ref="F60" r:id="rId58" display="https://alermipianovendite.it/downloads/CEAL/asta16giugno2022/planimetrie/269-22.pdf" xr:uid="{7EFE203D-3114-4105-88EE-42658410305F}"/>
    <hyperlink ref="F61" r:id="rId59" display="https://alermipianovendite.it/downloads/CEAL/asta16giugno2022/planimetrie/270-22.pdf" xr:uid="{F2A12B05-2C3F-4EFC-AD7C-2C743FB75180}"/>
    <hyperlink ref="F62" r:id="rId60" display="https://alermipianovendite.it/downloads/CEAL/asta16giugno2022/planimetrie/271-22.pdf" xr:uid="{DD629CED-ECFC-4AA7-87B8-153DC3695355}"/>
    <hyperlink ref="F63" r:id="rId61" display="https://alermipianovendite.it/downloads/CEAL/asta16giugno2022/planimetrie/272-22.pdf" xr:uid="{14BB3D0E-F4B3-4ABC-A343-1907CE0B0474}"/>
    <hyperlink ref="F64" r:id="rId62" display="https://alermipianovendite.it/downloads/CEAL/asta16giugno2022/planimetrie/273-22.pdf" xr:uid="{3D90AA78-D016-40A9-BBC0-396A50610AD7}"/>
    <hyperlink ref="F65" r:id="rId63" display="https://alermipianovendite.it/downloads/CEAL/asta16giugno2022/planimetrie/274-22.pdf" xr:uid="{7AE4425D-85DD-4D4A-8EF3-3DFA07C12824}"/>
  </hyperlinks>
  <pageMargins left="0.7" right="0.7" top="0.75" bottom="0.75" header="0.3" footer="0.3"/>
  <pageSetup paperSize="9" orientation="portrait" horizontalDpi="0" verticalDpi="0" r:id="rId64"/>
  <drawing r:id="rId6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5F05-5144-4B05-99BE-1881BA5134B9}">
  <dimension ref="A2:M37"/>
  <sheetViews>
    <sheetView workbookViewId="0">
      <selection activeCell="K17" sqref="K17"/>
    </sheetView>
  </sheetViews>
  <sheetFormatPr defaultRowHeight="14.4"/>
  <cols>
    <col min="4" max="4" width="34.33203125" customWidth="1"/>
    <col min="5" max="5" width="13.88671875" customWidth="1"/>
    <col min="6" max="6" width="12.6640625" customWidth="1"/>
    <col min="7" max="7" width="12.88671875" customWidth="1"/>
    <col min="8" max="8" width="13.21875" customWidth="1"/>
    <col min="9" max="9" width="12.33203125" customWidth="1"/>
    <col min="11" max="11" width="11.77734375" customWidth="1"/>
    <col min="12" max="12" width="18.88671875" customWidth="1"/>
    <col min="13" max="13" width="12.5546875" customWidth="1"/>
  </cols>
  <sheetData>
    <row r="2" spans="1:13">
      <c r="E2" t="s">
        <v>419</v>
      </c>
      <c r="F2" t="s">
        <v>420</v>
      </c>
      <c r="G2" t="s">
        <v>192</v>
      </c>
      <c r="H2" t="s">
        <v>421</v>
      </c>
      <c r="L2" t="s">
        <v>422</v>
      </c>
      <c r="M2" t="s">
        <v>423</v>
      </c>
    </row>
    <row r="3" spans="1:13">
      <c r="A3" t="s">
        <v>356</v>
      </c>
      <c r="B3" t="s">
        <v>216</v>
      </c>
      <c r="C3" t="s">
        <v>217</v>
      </c>
      <c r="D3" t="s">
        <v>357</v>
      </c>
      <c r="E3" t="s">
        <v>107</v>
      </c>
      <c r="F3">
        <v>1</v>
      </c>
      <c r="G3">
        <v>44</v>
      </c>
      <c r="H3" t="s">
        <v>74</v>
      </c>
      <c r="I3" t="s">
        <v>75</v>
      </c>
      <c r="J3" t="s">
        <v>76</v>
      </c>
      <c r="K3" t="s">
        <v>77</v>
      </c>
      <c r="L3" s="22">
        <v>69190</v>
      </c>
      <c r="M3" s="22">
        <f>L3/G3</f>
        <v>1572.5</v>
      </c>
    </row>
    <row r="4" spans="1:13">
      <c r="A4" t="s">
        <v>358</v>
      </c>
      <c r="B4" t="s">
        <v>225</v>
      </c>
      <c r="C4" t="s">
        <v>217</v>
      </c>
      <c r="D4" t="s">
        <v>359</v>
      </c>
      <c r="E4" t="s">
        <v>130</v>
      </c>
      <c r="F4">
        <v>2</v>
      </c>
      <c r="G4">
        <v>61</v>
      </c>
      <c r="H4" t="s">
        <v>74</v>
      </c>
      <c r="I4" t="s">
        <v>75</v>
      </c>
      <c r="J4" t="s">
        <v>76</v>
      </c>
      <c r="K4" t="s">
        <v>77</v>
      </c>
      <c r="L4" s="22">
        <v>70913</v>
      </c>
      <c r="M4" s="22">
        <f t="shared" ref="M4:M37" si="0">L4/G4</f>
        <v>1162.5081967213114</v>
      </c>
    </row>
    <row r="5" spans="1:13">
      <c r="A5" t="s">
        <v>360</v>
      </c>
      <c r="B5" t="s">
        <v>225</v>
      </c>
      <c r="C5" t="s">
        <v>217</v>
      </c>
      <c r="D5" t="s">
        <v>237</v>
      </c>
      <c r="E5" t="s">
        <v>89</v>
      </c>
      <c r="F5">
        <v>2</v>
      </c>
      <c r="G5">
        <v>70</v>
      </c>
      <c r="H5" t="s">
        <v>74</v>
      </c>
      <c r="I5" t="s">
        <v>99</v>
      </c>
      <c r="J5" t="s">
        <v>76</v>
      </c>
      <c r="K5" t="s">
        <v>77</v>
      </c>
      <c r="L5" s="22">
        <v>79800</v>
      </c>
      <c r="M5" s="22">
        <f t="shared" si="0"/>
        <v>1140</v>
      </c>
    </row>
    <row r="6" spans="1:13">
      <c r="A6" t="s">
        <v>361</v>
      </c>
      <c r="B6" t="s">
        <v>225</v>
      </c>
      <c r="C6" t="s">
        <v>217</v>
      </c>
      <c r="D6" t="s">
        <v>362</v>
      </c>
      <c r="E6" t="s">
        <v>363</v>
      </c>
      <c r="F6">
        <v>3</v>
      </c>
      <c r="G6">
        <v>68</v>
      </c>
      <c r="H6" t="s">
        <v>74</v>
      </c>
      <c r="I6" t="s">
        <v>75</v>
      </c>
      <c r="J6" t="s">
        <v>76</v>
      </c>
      <c r="K6" t="s">
        <v>77</v>
      </c>
      <c r="L6" s="22">
        <v>79050</v>
      </c>
      <c r="M6" s="22">
        <f t="shared" si="0"/>
        <v>1162.5</v>
      </c>
    </row>
    <row r="7" spans="1:13">
      <c r="A7" t="s">
        <v>364</v>
      </c>
      <c r="B7" t="s">
        <v>216</v>
      </c>
      <c r="C7" t="s">
        <v>217</v>
      </c>
      <c r="D7" t="s">
        <v>365</v>
      </c>
      <c r="E7" t="s">
        <v>366</v>
      </c>
      <c r="F7">
        <v>2</v>
      </c>
      <c r="G7">
        <v>61</v>
      </c>
      <c r="H7" t="s">
        <v>80</v>
      </c>
      <c r="I7" t="s">
        <v>75</v>
      </c>
      <c r="J7" t="s">
        <v>76</v>
      </c>
      <c r="K7" t="s">
        <v>77</v>
      </c>
      <c r="L7" s="22">
        <v>80520</v>
      </c>
      <c r="M7" s="22">
        <f t="shared" si="0"/>
        <v>1320</v>
      </c>
    </row>
    <row r="8" spans="1:13">
      <c r="A8" t="s">
        <v>367</v>
      </c>
      <c r="B8" t="s">
        <v>216</v>
      </c>
      <c r="C8" t="s">
        <v>217</v>
      </c>
      <c r="D8" t="s">
        <v>365</v>
      </c>
      <c r="E8" t="s">
        <v>366</v>
      </c>
      <c r="F8">
        <v>3</v>
      </c>
      <c r="G8">
        <v>73</v>
      </c>
      <c r="H8" t="s">
        <v>80</v>
      </c>
      <c r="I8" t="s">
        <v>75</v>
      </c>
      <c r="J8" t="s">
        <v>76</v>
      </c>
      <c r="K8" t="s">
        <v>77</v>
      </c>
      <c r="L8" s="22">
        <v>96360</v>
      </c>
      <c r="M8" s="22">
        <f t="shared" si="0"/>
        <v>1320</v>
      </c>
    </row>
    <row r="9" spans="1:13">
      <c r="A9" t="s">
        <v>368</v>
      </c>
      <c r="B9" t="s">
        <v>225</v>
      </c>
      <c r="C9" t="s">
        <v>217</v>
      </c>
      <c r="D9" t="s">
        <v>349</v>
      </c>
      <c r="E9" t="s">
        <v>369</v>
      </c>
      <c r="F9">
        <v>5</v>
      </c>
      <c r="G9">
        <v>153</v>
      </c>
      <c r="H9" t="s">
        <v>74</v>
      </c>
      <c r="I9" t="s">
        <v>75</v>
      </c>
      <c r="J9" t="s">
        <v>76</v>
      </c>
      <c r="K9" t="s">
        <v>77</v>
      </c>
      <c r="L9" s="22">
        <v>192780</v>
      </c>
      <c r="M9" s="22">
        <f t="shared" si="0"/>
        <v>1260</v>
      </c>
    </row>
    <row r="10" spans="1:13">
      <c r="A10" t="s">
        <v>370</v>
      </c>
      <c r="B10" t="s">
        <v>225</v>
      </c>
      <c r="C10" t="s">
        <v>217</v>
      </c>
      <c r="D10" t="s">
        <v>371</v>
      </c>
      <c r="E10" t="s">
        <v>292</v>
      </c>
      <c r="F10">
        <v>3</v>
      </c>
      <c r="G10">
        <v>85</v>
      </c>
      <c r="H10" t="s">
        <v>80</v>
      </c>
      <c r="I10" t="s">
        <v>75</v>
      </c>
      <c r="J10" t="s">
        <v>76</v>
      </c>
      <c r="K10" t="s">
        <v>77</v>
      </c>
      <c r="L10" s="22">
        <v>107100</v>
      </c>
      <c r="M10" s="22">
        <f t="shared" si="0"/>
        <v>1260</v>
      </c>
    </row>
    <row r="11" spans="1:13">
      <c r="A11" t="s">
        <v>372</v>
      </c>
      <c r="B11" t="s">
        <v>225</v>
      </c>
      <c r="C11" t="s">
        <v>217</v>
      </c>
      <c r="D11" t="s">
        <v>373</v>
      </c>
      <c r="E11" t="s">
        <v>89</v>
      </c>
      <c r="F11">
        <v>3</v>
      </c>
      <c r="G11">
        <v>89</v>
      </c>
      <c r="H11" t="s">
        <v>80</v>
      </c>
      <c r="I11" t="s">
        <v>75</v>
      </c>
      <c r="J11" t="s">
        <v>76</v>
      </c>
      <c r="K11" t="s">
        <v>77</v>
      </c>
      <c r="L11" s="22">
        <v>99680</v>
      </c>
      <c r="M11" s="22">
        <f t="shared" si="0"/>
        <v>1120</v>
      </c>
    </row>
    <row r="12" spans="1:13">
      <c r="A12" t="s">
        <v>374</v>
      </c>
      <c r="B12" t="s">
        <v>334</v>
      </c>
      <c r="C12" t="s">
        <v>217</v>
      </c>
      <c r="D12" t="s">
        <v>119</v>
      </c>
      <c r="E12" t="s">
        <v>105</v>
      </c>
      <c r="F12">
        <v>4</v>
      </c>
      <c r="G12">
        <v>115</v>
      </c>
      <c r="H12" t="s">
        <v>80</v>
      </c>
      <c r="I12" t="s">
        <v>75</v>
      </c>
      <c r="J12" t="s">
        <v>76</v>
      </c>
      <c r="K12" t="s">
        <v>77</v>
      </c>
      <c r="L12" s="22">
        <v>128800</v>
      </c>
      <c r="M12" s="22">
        <f t="shared" si="0"/>
        <v>1120</v>
      </c>
    </row>
    <row r="13" spans="1:13">
      <c r="A13" t="s">
        <v>375</v>
      </c>
      <c r="B13" t="s">
        <v>225</v>
      </c>
      <c r="C13" t="s">
        <v>217</v>
      </c>
      <c r="D13" t="s">
        <v>121</v>
      </c>
      <c r="E13" t="s">
        <v>376</v>
      </c>
      <c r="F13">
        <v>3</v>
      </c>
      <c r="G13">
        <v>87</v>
      </c>
      <c r="H13" t="s">
        <v>80</v>
      </c>
      <c r="I13" t="s">
        <v>75</v>
      </c>
      <c r="J13" t="s">
        <v>76</v>
      </c>
      <c r="K13" t="s">
        <v>77</v>
      </c>
      <c r="L13" s="22">
        <v>107880</v>
      </c>
      <c r="M13" s="22">
        <f t="shared" si="0"/>
        <v>1240</v>
      </c>
    </row>
    <row r="14" spans="1:13">
      <c r="A14" t="s">
        <v>377</v>
      </c>
      <c r="B14" t="s">
        <v>225</v>
      </c>
      <c r="C14" t="s">
        <v>217</v>
      </c>
      <c r="D14" t="s">
        <v>121</v>
      </c>
      <c r="E14" t="s">
        <v>378</v>
      </c>
      <c r="F14">
        <v>3</v>
      </c>
      <c r="G14">
        <v>87</v>
      </c>
      <c r="H14" t="s">
        <v>80</v>
      </c>
      <c r="I14" t="s">
        <v>75</v>
      </c>
      <c r="J14" t="s">
        <v>76</v>
      </c>
      <c r="K14" t="s">
        <v>77</v>
      </c>
      <c r="L14" s="22">
        <v>107880</v>
      </c>
      <c r="M14" s="22">
        <f t="shared" si="0"/>
        <v>1240</v>
      </c>
    </row>
    <row r="15" spans="1:13">
      <c r="A15" t="s">
        <v>379</v>
      </c>
      <c r="B15" t="s">
        <v>225</v>
      </c>
      <c r="C15" t="s">
        <v>217</v>
      </c>
      <c r="D15" t="s">
        <v>129</v>
      </c>
      <c r="E15" t="s">
        <v>93</v>
      </c>
      <c r="F15">
        <v>2</v>
      </c>
      <c r="G15">
        <v>69</v>
      </c>
      <c r="H15" t="s">
        <v>80</v>
      </c>
      <c r="I15" t="s">
        <v>75</v>
      </c>
      <c r="J15" t="s">
        <v>76</v>
      </c>
      <c r="K15" t="s">
        <v>77</v>
      </c>
      <c r="L15" s="22">
        <v>87755</v>
      </c>
      <c r="M15" s="22">
        <f t="shared" si="0"/>
        <v>1271.8115942028985</v>
      </c>
    </row>
    <row r="16" spans="1:13">
      <c r="A16" t="s">
        <v>380</v>
      </c>
      <c r="B16" t="s">
        <v>282</v>
      </c>
      <c r="C16" t="s">
        <v>283</v>
      </c>
      <c r="D16" t="s">
        <v>284</v>
      </c>
      <c r="E16" t="s">
        <v>304</v>
      </c>
      <c r="F16">
        <v>3</v>
      </c>
      <c r="G16">
        <v>87</v>
      </c>
      <c r="H16" t="s">
        <v>80</v>
      </c>
      <c r="I16" t="s">
        <v>109</v>
      </c>
      <c r="J16" t="s">
        <v>76</v>
      </c>
      <c r="K16" t="s">
        <v>77</v>
      </c>
      <c r="L16" s="22">
        <v>93960</v>
      </c>
      <c r="M16" s="22">
        <f t="shared" si="0"/>
        <v>1080</v>
      </c>
    </row>
    <row r="17" spans="1:13">
      <c r="A17" t="s">
        <v>381</v>
      </c>
      <c r="B17" t="s">
        <v>282</v>
      </c>
      <c r="C17" t="s">
        <v>283</v>
      </c>
      <c r="D17" t="s">
        <v>284</v>
      </c>
      <c r="E17" t="s">
        <v>304</v>
      </c>
      <c r="F17">
        <v>3</v>
      </c>
      <c r="G17">
        <v>87</v>
      </c>
      <c r="H17" t="s">
        <v>80</v>
      </c>
      <c r="I17" t="s">
        <v>109</v>
      </c>
      <c r="J17" t="s">
        <v>76</v>
      </c>
      <c r="K17" t="s">
        <v>77</v>
      </c>
      <c r="L17" s="22">
        <v>93960</v>
      </c>
      <c r="M17" s="22">
        <f t="shared" si="0"/>
        <v>1080</v>
      </c>
    </row>
    <row r="18" spans="1:13">
      <c r="A18" t="s">
        <v>382</v>
      </c>
      <c r="B18" t="s">
        <v>282</v>
      </c>
      <c r="C18" t="s">
        <v>283</v>
      </c>
      <c r="D18" t="s">
        <v>383</v>
      </c>
      <c r="E18" t="s">
        <v>120</v>
      </c>
      <c r="F18">
        <v>3</v>
      </c>
      <c r="G18">
        <v>87</v>
      </c>
      <c r="H18" t="s">
        <v>80</v>
      </c>
      <c r="I18" t="s">
        <v>75</v>
      </c>
      <c r="J18" t="s">
        <v>76</v>
      </c>
      <c r="K18" t="s">
        <v>77</v>
      </c>
      <c r="L18" s="22">
        <v>93960</v>
      </c>
      <c r="M18" s="22">
        <f t="shared" si="0"/>
        <v>1080</v>
      </c>
    </row>
    <row r="19" spans="1:13">
      <c r="A19" t="s">
        <v>384</v>
      </c>
      <c r="B19" t="s">
        <v>282</v>
      </c>
      <c r="C19" t="s">
        <v>283</v>
      </c>
      <c r="D19" t="s">
        <v>385</v>
      </c>
      <c r="E19" t="s">
        <v>149</v>
      </c>
      <c r="F19">
        <v>3</v>
      </c>
      <c r="G19">
        <v>90</v>
      </c>
      <c r="H19" t="s">
        <v>80</v>
      </c>
      <c r="I19" t="s">
        <v>75</v>
      </c>
      <c r="J19" t="s">
        <v>76</v>
      </c>
      <c r="K19" t="s">
        <v>77</v>
      </c>
      <c r="L19" s="22">
        <v>97200</v>
      </c>
      <c r="M19" s="22">
        <f t="shared" si="0"/>
        <v>1080</v>
      </c>
    </row>
    <row r="20" spans="1:13">
      <c r="A20" t="s">
        <v>386</v>
      </c>
      <c r="B20" t="s">
        <v>282</v>
      </c>
      <c r="C20" t="s">
        <v>283</v>
      </c>
      <c r="D20" t="s">
        <v>385</v>
      </c>
      <c r="E20" t="s">
        <v>149</v>
      </c>
      <c r="F20">
        <v>4</v>
      </c>
      <c r="G20">
        <v>108</v>
      </c>
      <c r="H20" t="s">
        <v>80</v>
      </c>
      <c r="I20" t="s">
        <v>75</v>
      </c>
      <c r="J20" t="s">
        <v>76</v>
      </c>
      <c r="K20" t="s">
        <v>77</v>
      </c>
      <c r="L20" s="22">
        <v>116640</v>
      </c>
      <c r="M20" s="22">
        <f t="shared" si="0"/>
        <v>1080</v>
      </c>
    </row>
    <row r="21" spans="1:13">
      <c r="A21" t="s">
        <v>387</v>
      </c>
      <c r="B21" t="s">
        <v>294</v>
      </c>
      <c r="C21" t="s">
        <v>298</v>
      </c>
      <c r="D21" t="s">
        <v>299</v>
      </c>
      <c r="E21" t="s">
        <v>388</v>
      </c>
      <c r="F21">
        <v>2</v>
      </c>
      <c r="G21">
        <v>57</v>
      </c>
      <c r="H21" t="s">
        <v>74</v>
      </c>
      <c r="I21" t="s">
        <v>75</v>
      </c>
      <c r="J21" t="s">
        <v>76</v>
      </c>
      <c r="K21" t="s">
        <v>77</v>
      </c>
      <c r="L21" s="22">
        <v>72960</v>
      </c>
      <c r="M21" s="22">
        <f t="shared" si="0"/>
        <v>1280</v>
      </c>
    </row>
    <row r="22" spans="1:13">
      <c r="A22" t="s">
        <v>389</v>
      </c>
      <c r="B22" t="s">
        <v>294</v>
      </c>
      <c r="C22" t="s">
        <v>298</v>
      </c>
      <c r="D22" t="s">
        <v>299</v>
      </c>
      <c r="E22" t="s">
        <v>388</v>
      </c>
      <c r="F22">
        <v>2</v>
      </c>
      <c r="G22">
        <v>48</v>
      </c>
      <c r="H22" t="s">
        <v>74</v>
      </c>
      <c r="I22" t="s">
        <v>75</v>
      </c>
      <c r="J22" t="s">
        <v>76</v>
      </c>
      <c r="K22" t="s">
        <v>77</v>
      </c>
      <c r="L22" s="22">
        <v>61440</v>
      </c>
      <c r="M22" s="22">
        <f t="shared" si="0"/>
        <v>1280</v>
      </c>
    </row>
    <row r="23" spans="1:13">
      <c r="A23" t="s">
        <v>390</v>
      </c>
      <c r="B23" t="s">
        <v>294</v>
      </c>
      <c r="C23" t="s">
        <v>298</v>
      </c>
      <c r="D23" t="s">
        <v>391</v>
      </c>
      <c r="E23" t="s">
        <v>392</v>
      </c>
      <c r="F23">
        <v>2</v>
      </c>
      <c r="G23">
        <v>66</v>
      </c>
      <c r="H23" t="s">
        <v>74</v>
      </c>
      <c r="I23" t="s">
        <v>75</v>
      </c>
      <c r="J23" t="s">
        <v>76</v>
      </c>
      <c r="K23" t="s">
        <v>77</v>
      </c>
      <c r="L23" s="22">
        <v>84480</v>
      </c>
      <c r="M23" s="22">
        <f t="shared" si="0"/>
        <v>1280</v>
      </c>
    </row>
    <row r="24" spans="1:13">
      <c r="A24" t="s">
        <v>393</v>
      </c>
      <c r="B24" t="s">
        <v>294</v>
      </c>
      <c r="C24" t="s">
        <v>298</v>
      </c>
      <c r="D24" t="s">
        <v>391</v>
      </c>
      <c r="E24" t="s">
        <v>392</v>
      </c>
      <c r="F24">
        <v>2</v>
      </c>
      <c r="G24">
        <v>57</v>
      </c>
      <c r="H24" t="s">
        <v>74</v>
      </c>
      <c r="I24" t="s">
        <v>75</v>
      </c>
      <c r="J24" t="s">
        <v>76</v>
      </c>
      <c r="K24" t="s">
        <v>77</v>
      </c>
      <c r="L24" s="22">
        <v>72960</v>
      </c>
      <c r="M24" s="22">
        <f t="shared" si="0"/>
        <v>1280</v>
      </c>
    </row>
    <row r="25" spans="1:13">
      <c r="A25" t="s">
        <v>394</v>
      </c>
      <c r="B25" t="s">
        <v>282</v>
      </c>
      <c r="C25" t="s">
        <v>306</v>
      </c>
      <c r="D25" t="s">
        <v>395</v>
      </c>
      <c r="E25" t="s">
        <v>117</v>
      </c>
      <c r="F25">
        <v>2</v>
      </c>
      <c r="G25">
        <v>72</v>
      </c>
      <c r="H25" t="s">
        <v>74</v>
      </c>
      <c r="I25" t="s">
        <v>146</v>
      </c>
      <c r="J25" t="s">
        <v>76</v>
      </c>
      <c r="K25" t="s">
        <v>77</v>
      </c>
      <c r="L25" s="22">
        <v>47880</v>
      </c>
      <c r="M25" s="22">
        <f t="shared" si="0"/>
        <v>665</v>
      </c>
    </row>
    <row r="26" spans="1:13">
      <c r="A26" t="s">
        <v>396</v>
      </c>
      <c r="B26" t="s">
        <v>282</v>
      </c>
      <c r="C26" t="s">
        <v>306</v>
      </c>
      <c r="D26" t="s">
        <v>395</v>
      </c>
      <c r="E26" t="s">
        <v>117</v>
      </c>
      <c r="F26">
        <v>2</v>
      </c>
      <c r="G26">
        <v>67</v>
      </c>
      <c r="H26" t="s">
        <v>74</v>
      </c>
      <c r="I26" t="s">
        <v>101</v>
      </c>
      <c r="J26" t="s">
        <v>76</v>
      </c>
      <c r="K26" t="s">
        <v>77</v>
      </c>
      <c r="L26" s="22">
        <v>44555</v>
      </c>
      <c r="M26" s="22">
        <f t="shared" si="0"/>
        <v>665</v>
      </c>
    </row>
    <row r="27" spans="1:13">
      <c r="A27" t="s">
        <v>397</v>
      </c>
      <c r="B27" t="s">
        <v>282</v>
      </c>
      <c r="C27" t="s">
        <v>306</v>
      </c>
      <c r="D27" t="s">
        <v>395</v>
      </c>
      <c r="E27" t="s">
        <v>398</v>
      </c>
      <c r="F27">
        <v>3</v>
      </c>
      <c r="G27">
        <v>83</v>
      </c>
      <c r="H27" t="s">
        <v>74</v>
      </c>
      <c r="I27" t="s">
        <v>146</v>
      </c>
      <c r="J27" t="s">
        <v>76</v>
      </c>
      <c r="K27" t="s">
        <v>77</v>
      </c>
      <c r="L27" s="22">
        <v>60714</v>
      </c>
      <c r="M27" s="22">
        <f t="shared" si="0"/>
        <v>731.49397590361446</v>
      </c>
    </row>
    <row r="28" spans="1:13">
      <c r="A28" t="s">
        <v>399</v>
      </c>
      <c r="B28" t="s">
        <v>282</v>
      </c>
      <c r="C28" t="s">
        <v>306</v>
      </c>
      <c r="D28" t="s">
        <v>400</v>
      </c>
      <c r="E28" t="s">
        <v>363</v>
      </c>
      <c r="F28">
        <v>3</v>
      </c>
      <c r="G28">
        <v>79</v>
      </c>
      <c r="H28" t="s">
        <v>74</v>
      </c>
      <c r="I28" t="s">
        <v>101</v>
      </c>
      <c r="J28" t="s">
        <v>76</v>
      </c>
      <c r="K28" t="s">
        <v>77</v>
      </c>
      <c r="L28" s="22">
        <v>52535</v>
      </c>
      <c r="M28" s="22">
        <f t="shared" si="0"/>
        <v>665</v>
      </c>
    </row>
    <row r="29" spans="1:13">
      <c r="A29" t="s">
        <v>401</v>
      </c>
      <c r="B29" t="s">
        <v>282</v>
      </c>
      <c r="C29" t="s">
        <v>306</v>
      </c>
      <c r="D29" t="s">
        <v>400</v>
      </c>
      <c r="E29" t="s">
        <v>363</v>
      </c>
      <c r="F29">
        <v>2</v>
      </c>
      <c r="G29">
        <v>58</v>
      </c>
      <c r="H29" t="s">
        <v>74</v>
      </c>
      <c r="I29" t="s">
        <v>99</v>
      </c>
      <c r="J29" t="s">
        <v>76</v>
      </c>
      <c r="K29" t="s">
        <v>77</v>
      </c>
      <c r="L29" s="22">
        <v>38570</v>
      </c>
      <c r="M29" s="22">
        <f t="shared" si="0"/>
        <v>665</v>
      </c>
    </row>
    <row r="30" spans="1:13">
      <c r="A30" t="s">
        <v>402</v>
      </c>
      <c r="B30" t="s">
        <v>282</v>
      </c>
      <c r="C30" t="s">
        <v>306</v>
      </c>
      <c r="D30" t="s">
        <v>400</v>
      </c>
      <c r="E30" t="s">
        <v>363</v>
      </c>
      <c r="F30">
        <v>3</v>
      </c>
      <c r="G30">
        <v>88</v>
      </c>
      <c r="H30" t="s">
        <v>74</v>
      </c>
      <c r="I30" t="s">
        <v>146</v>
      </c>
      <c r="J30" t="s">
        <v>76</v>
      </c>
      <c r="K30" t="s">
        <v>77</v>
      </c>
      <c r="L30" s="22">
        <v>64372</v>
      </c>
      <c r="M30" s="22">
        <f t="shared" si="0"/>
        <v>731.5</v>
      </c>
    </row>
    <row r="31" spans="1:13">
      <c r="A31" t="s">
        <v>403</v>
      </c>
      <c r="B31" t="s">
        <v>282</v>
      </c>
      <c r="C31" t="s">
        <v>306</v>
      </c>
      <c r="D31" t="s">
        <v>400</v>
      </c>
      <c r="E31" t="s">
        <v>363</v>
      </c>
      <c r="F31">
        <v>3</v>
      </c>
      <c r="G31">
        <v>76</v>
      </c>
      <c r="H31" t="s">
        <v>74</v>
      </c>
      <c r="I31" t="s">
        <v>99</v>
      </c>
      <c r="J31" t="s">
        <v>76</v>
      </c>
      <c r="K31" t="s">
        <v>77</v>
      </c>
      <c r="L31" s="22">
        <v>55594</v>
      </c>
      <c r="M31" s="22">
        <f t="shared" si="0"/>
        <v>731.5</v>
      </c>
    </row>
    <row r="32" spans="1:13">
      <c r="A32" t="s">
        <v>404</v>
      </c>
      <c r="B32" t="s">
        <v>294</v>
      </c>
      <c r="C32" t="s">
        <v>405</v>
      </c>
      <c r="D32" t="s">
        <v>406</v>
      </c>
      <c r="E32" t="s">
        <v>407</v>
      </c>
      <c r="F32">
        <v>2</v>
      </c>
      <c r="G32">
        <v>68</v>
      </c>
      <c r="H32" t="s">
        <v>74</v>
      </c>
      <c r="I32" t="s">
        <v>101</v>
      </c>
      <c r="J32" t="s">
        <v>76</v>
      </c>
      <c r="K32" t="s">
        <v>77</v>
      </c>
      <c r="L32" s="22">
        <v>44463</v>
      </c>
      <c r="M32" s="22">
        <f t="shared" si="0"/>
        <v>653.86764705882354</v>
      </c>
    </row>
    <row r="33" spans="1:13">
      <c r="A33" t="s">
        <v>408</v>
      </c>
      <c r="B33" t="s">
        <v>282</v>
      </c>
      <c r="C33" t="s">
        <v>409</v>
      </c>
      <c r="D33" t="s">
        <v>410</v>
      </c>
      <c r="E33" t="s">
        <v>128</v>
      </c>
      <c r="F33">
        <v>3</v>
      </c>
      <c r="G33">
        <v>90</v>
      </c>
      <c r="H33" t="s">
        <v>74</v>
      </c>
      <c r="I33" t="s">
        <v>146</v>
      </c>
      <c r="J33" t="s">
        <v>76</v>
      </c>
      <c r="K33" t="s">
        <v>77</v>
      </c>
      <c r="L33" s="22">
        <v>67331</v>
      </c>
      <c r="M33" s="22">
        <f t="shared" si="0"/>
        <v>748.12222222222226</v>
      </c>
    </row>
    <row r="34" spans="1:13">
      <c r="A34" t="s">
        <v>411</v>
      </c>
      <c r="B34" t="s">
        <v>282</v>
      </c>
      <c r="C34" t="s">
        <v>412</v>
      </c>
      <c r="D34" t="s">
        <v>413</v>
      </c>
      <c r="E34" t="s">
        <v>272</v>
      </c>
      <c r="F34">
        <v>3</v>
      </c>
      <c r="G34">
        <v>83</v>
      </c>
      <c r="H34" t="s">
        <v>74</v>
      </c>
      <c r="I34" t="s">
        <v>75</v>
      </c>
      <c r="J34" t="s">
        <v>76</v>
      </c>
      <c r="K34" t="s">
        <v>77</v>
      </c>
      <c r="L34" s="22">
        <v>61254</v>
      </c>
      <c r="M34" s="22">
        <f t="shared" si="0"/>
        <v>738</v>
      </c>
    </row>
    <row r="35" spans="1:13">
      <c r="A35" t="s">
        <v>414</v>
      </c>
      <c r="B35" t="s">
        <v>294</v>
      </c>
      <c r="C35" t="s">
        <v>405</v>
      </c>
      <c r="D35" t="s">
        <v>406</v>
      </c>
      <c r="E35" t="s">
        <v>276</v>
      </c>
      <c r="F35">
        <v>3</v>
      </c>
      <c r="G35">
        <v>71</v>
      </c>
      <c r="H35" t="s">
        <v>74</v>
      </c>
      <c r="I35" t="s">
        <v>146</v>
      </c>
      <c r="J35" t="s">
        <v>76</v>
      </c>
      <c r="K35" t="s">
        <v>77</v>
      </c>
      <c r="L35" s="22">
        <v>51582</v>
      </c>
      <c r="M35" s="22">
        <f t="shared" si="0"/>
        <v>726.50704225352115</v>
      </c>
    </row>
    <row r="36" spans="1:13">
      <c r="A36" t="s">
        <v>415</v>
      </c>
      <c r="B36" t="s">
        <v>294</v>
      </c>
      <c r="C36" t="s">
        <v>416</v>
      </c>
      <c r="D36" t="s">
        <v>417</v>
      </c>
      <c r="E36" t="s">
        <v>311</v>
      </c>
      <c r="F36">
        <v>3</v>
      </c>
      <c r="G36">
        <v>89</v>
      </c>
      <c r="H36" t="s">
        <v>74</v>
      </c>
      <c r="I36" t="s">
        <v>75</v>
      </c>
      <c r="J36" t="s">
        <v>76</v>
      </c>
      <c r="K36" t="s">
        <v>77</v>
      </c>
      <c r="L36" s="22">
        <v>41268</v>
      </c>
      <c r="M36" s="22">
        <f t="shared" si="0"/>
        <v>463.68539325842698</v>
      </c>
    </row>
    <row r="37" spans="1:13">
      <c r="A37" t="s">
        <v>418</v>
      </c>
      <c r="B37" t="s">
        <v>294</v>
      </c>
      <c r="C37" t="s">
        <v>416</v>
      </c>
      <c r="D37" t="s">
        <v>417</v>
      </c>
      <c r="E37">
        <v>27</v>
      </c>
      <c r="F37">
        <v>3</v>
      </c>
      <c r="G37">
        <v>88</v>
      </c>
      <c r="H37" t="s">
        <v>74</v>
      </c>
      <c r="I37" t="s">
        <v>101</v>
      </c>
      <c r="J37" t="s">
        <v>76</v>
      </c>
      <c r="K37" t="s">
        <v>77</v>
      </c>
      <c r="L37" s="22">
        <v>40804</v>
      </c>
      <c r="M37" s="22">
        <f t="shared" si="0"/>
        <v>463.68181818181819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5901-F7FA-4F6F-A095-F1AF2383621A}">
  <dimension ref="A1:M37"/>
  <sheetViews>
    <sheetView workbookViewId="0">
      <selection activeCell="L29" sqref="L29"/>
    </sheetView>
  </sheetViews>
  <sheetFormatPr defaultRowHeight="14.4"/>
  <cols>
    <col min="4" max="4" width="27.77734375" customWidth="1"/>
    <col min="5" max="5" width="14.33203125" customWidth="1"/>
    <col min="7" max="7" width="11.6640625" customWidth="1"/>
    <col min="8" max="8" width="10.21875" customWidth="1"/>
    <col min="9" max="9" width="8" customWidth="1"/>
    <col min="11" max="11" width="14.6640625" customWidth="1"/>
    <col min="12" max="12" width="22.77734375" customWidth="1"/>
    <col min="13" max="13" width="18.6640625" customWidth="1"/>
  </cols>
  <sheetData>
    <row r="1" spans="1:13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487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</row>
    <row r="3" spans="1:13">
      <c r="A3" t="s">
        <v>435</v>
      </c>
      <c r="B3" t="s">
        <v>216</v>
      </c>
      <c r="C3" t="s">
        <v>217</v>
      </c>
      <c r="D3" t="s">
        <v>81</v>
      </c>
      <c r="E3" t="s">
        <v>263</v>
      </c>
      <c r="F3">
        <v>2</v>
      </c>
      <c r="G3">
        <v>49</v>
      </c>
      <c r="H3" t="s">
        <v>74</v>
      </c>
      <c r="I3" t="s">
        <v>101</v>
      </c>
      <c r="J3" t="s">
        <v>76</v>
      </c>
      <c r="K3" t="s">
        <v>77</v>
      </c>
      <c r="L3" s="22">
        <v>73200</v>
      </c>
      <c r="M3" t="str" cm="1">
        <f t="array" ref="M3:M9">LOWER(D3:D9)</f>
        <v>via gaspare aselli</v>
      </c>
    </row>
    <row r="4" spans="1:13">
      <c r="A4" t="s">
        <v>436</v>
      </c>
      <c r="B4" t="s">
        <v>216</v>
      </c>
      <c r="C4" t="s">
        <v>217</v>
      </c>
      <c r="D4" t="s">
        <v>249</v>
      </c>
      <c r="E4" t="s">
        <v>107</v>
      </c>
      <c r="F4">
        <v>3</v>
      </c>
      <c r="G4">
        <v>88</v>
      </c>
      <c r="H4" t="s">
        <v>80</v>
      </c>
      <c r="I4" t="s">
        <v>75</v>
      </c>
      <c r="J4" t="s">
        <v>76</v>
      </c>
      <c r="K4" t="s">
        <v>77</v>
      </c>
      <c r="L4" s="22">
        <v>116160</v>
      </c>
      <c r="M4" t="str">
        <v>viale ungheria</v>
      </c>
    </row>
    <row r="5" spans="1:13">
      <c r="A5" t="s">
        <v>437</v>
      </c>
      <c r="B5" t="s">
        <v>216</v>
      </c>
      <c r="C5" t="s">
        <v>217</v>
      </c>
      <c r="D5" t="s">
        <v>365</v>
      </c>
      <c r="E5" t="s">
        <v>143</v>
      </c>
      <c r="F5">
        <v>2</v>
      </c>
      <c r="G5">
        <v>60</v>
      </c>
      <c r="H5" t="s">
        <v>80</v>
      </c>
      <c r="I5" t="s">
        <v>75</v>
      </c>
      <c r="J5" t="s">
        <v>76</v>
      </c>
      <c r="K5" t="s">
        <v>77</v>
      </c>
      <c r="L5" s="22">
        <v>89300</v>
      </c>
      <c r="M5" t="str">
        <v>via romualdo bonfadini</v>
      </c>
    </row>
    <row r="6" spans="1:13">
      <c r="A6" t="s">
        <v>438</v>
      </c>
      <c r="B6" t="s">
        <v>334</v>
      </c>
      <c r="C6" t="s">
        <v>217</v>
      </c>
      <c r="D6" t="s">
        <v>119</v>
      </c>
      <c r="E6" t="s">
        <v>120</v>
      </c>
      <c r="F6">
        <v>3</v>
      </c>
      <c r="G6">
        <v>89</v>
      </c>
      <c r="H6" t="s">
        <v>80</v>
      </c>
      <c r="I6" t="s">
        <v>101</v>
      </c>
      <c r="J6" t="s">
        <v>76</v>
      </c>
      <c r="K6" t="s">
        <v>77</v>
      </c>
      <c r="L6" s="22">
        <v>105180</v>
      </c>
      <c r="M6" t="str">
        <v>via michele saponaro</v>
      </c>
    </row>
    <row r="7" spans="1:13">
      <c r="A7" t="s">
        <v>438</v>
      </c>
      <c r="B7" t="s">
        <v>334</v>
      </c>
      <c r="C7" t="s">
        <v>217</v>
      </c>
      <c r="D7" t="s">
        <v>119</v>
      </c>
      <c r="E7" t="s">
        <v>439</v>
      </c>
      <c r="F7">
        <v>0</v>
      </c>
      <c r="G7">
        <v>11</v>
      </c>
      <c r="H7" t="s">
        <v>74</v>
      </c>
      <c r="I7" t="s">
        <v>74</v>
      </c>
      <c r="J7" t="s">
        <v>440</v>
      </c>
      <c r="K7" t="s">
        <v>77</v>
      </c>
      <c r="M7" t="str">
        <v>via michele saponaro</v>
      </c>
    </row>
    <row r="8" spans="1:13">
      <c r="A8" t="s">
        <v>441</v>
      </c>
      <c r="B8" t="s">
        <v>225</v>
      </c>
      <c r="C8" t="s">
        <v>217</v>
      </c>
      <c r="D8" t="s">
        <v>129</v>
      </c>
      <c r="E8" t="s">
        <v>326</v>
      </c>
      <c r="F8">
        <v>2</v>
      </c>
      <c r="G8">
        <v>72</v>
      </c>
      <c r="H8" t="s">
        <v>80</v>
      </c>
      <c r="I8" t="s">
        <v>75</v>
      </c>
      <c r="J8" t="s">
        <v>76</v>
      </c>
      <c r="K8" t="s">
        <v>77</v>
      </c>
      <c r="L8" s="22">
        <v>90720</v>
      </c>
      <c r="M8" t="str">
        <v>via appennini</v>
      </c>
    </row>
    <row r="9" spans="1:13">
      <c r="A9" t="s">
        <v>442</v>
      </c>
      <c r="B9" t="s">
        <v>225</v>
      </c>
      <c r="C9" t="s">
        <v>217</v>
      </c>
      <c r="D9" t="s">
        <v>129</v>
      </c>
      <c r="E9" t="s">
        <v>317</v>
      </c>
      <c r="F9">
        <v>3</v>
      </c>
      <c r="G9">
        <v>87</v>
      </c>
      <c r="H9" t="s">
        <v>80</v>
      </c>
      <c r="I9" t="s">
        <v>75</v>
      </c>
      <c r="J9" t="s">
        <v>76</v>
      </c>
      <c r="K9" t="s">
        <v>77</v>
      </c>
      <c r="L9" s="22">
        <v>109620</v>
      </c>
      <c r="M9" t="str">
        <v>via appennini</v>
      </c>
    </row>
    <row r="10" spans="1:13">
      <c r="A10" t="s">
        <v>443</v>
      </c>
      <c r="B10" t="s">
        <v>282</v>
      </c>
      <c r="C10" t="s">
        <v>283</v>
      </c>
      <c r="D10" t="s">
        <v>385</v>
      </c>
      <c r="E10" t="s">
        <v>444</v>
      </c>
      <c r="F10">
        <v>3</v>
      </c>
      <c r="G10">
        <v>90</v>
      </c>
      <c r="H10" t="s">
        <v>80</v>
      </c>
      <c r="I10" t="s">
        <v>75</v>
      </c>
      <c r="J10" t="s">
        <v>76</v>
      </c>
      <c r="K10" t="s">
        <v>77</v>
      </c>
      <c r="L10" s="22">
        <v>97200</v>
      </c>
    </row>
    <row r="11" spans="1:13">
      <c r="A11" t="s">
        <v>445</v>
      </c>
      <c r="B11" t="s">
        <v>334</v>
      </c>
      <c r="C11" t="s">
        <v>217</v>
      </c>
      <c r="D11" t="s">
        <v>139</v>
      </c>
      <c r="E11" t="s">
        <v>446</v>
      </c>
      <c r="F11">
        <v>3</v>
      </c>
      <c r="G11">
        <v>66</v>
      </c>
      <c r="H11" t="s">
        <v>80</v>
      </c>
      <c r="I11" t="s">
        <v>101</v>
      </c>
      <c r="J11" t="s">
        <v>76</v>
      </c>
      <c r="K11" t="s">
        <v>77</v>
      </c>
      <c r="L11" s="22">
        <v>82005</v>
      </c>
    </row>
    <row r="12" spans="1:13">
      <c r="A12" t="s">
        <v>447</v>
      </c>
      <c r="B12" t="s">
        <v>282</v>
      </c>
      <c r="C12" t="s">
        <v>448</v>
      </c>
      <c r="D12" t="s">
        <v>449</v>
      </c>
      <c r="E12" t="s">
        <v>93</v>
      </c>
      <c r="F12">
        <v>5</v>
      </c>
      <c r="G12">
        <v>119</v>
      </c>
      <c r="H12" t="s">
        <v>80</v>
      </c>
      <c r="I12" t="s">
        <v>75</v>
      </c>
      <c r="J12" t="s">
        <v>76</v>
      </c>
      <c r="K12" t="s">
        <v>77</v>
      </c>
      <c r="L12" s="22">
        <v>98175</v>
      </c>
    </row>
    <row r="13" spans="1:13">
      <c r="A13" t="s">
        <v>450</v>
      </c>
      <c r="B13" t="s">
        <v>282</v>
      </c>
      <c r="C13" t="s">
        <v>319</v>
      </c>
      <c r="D13" t="s">
        <v>320</v>
      </c>
      <c r="E13" t="s">
        <v>93</v>
      </c>
      <c r="F13">
        <v>2</v>
      </c>
      <c r="G13">
        <v>62</v>
      </c>
      <c r="H13" t="s">
        <v>74</v>
      </c>
      <c r="I13" t="s">
        <v>101</v>
      </c>
      <c r="J13" t="s">
        <v>76</v>
      </c>
      <c r="K13" t="s">
        <v>77</v>
      </c>
      <c r="L13" s="22">
        <v>29964</v>
      </c>
    </row>
    <row r="14" spans="1:13">
      <c r="A14" t="s">
        <v>451</v>
      </c>
      <c r="B14" t="s">
        <v>282</v>
      </c>
      <c r="C14" t="s">
        <v>306</v>
      </c>
      <c r="D14" t="s">
        <v>452</v>
      </c>
      <c r="E14" t="s">
        <v>453</v>
      </c>
      <c r="F14">
        <v>4</v>
      </c>
      <c r="G14">
        <v>115</v>
      </c>
      <c r="H14" t="s">
        <v>80</v>
      </c>
      <c r="I14" t="s">
        <v>99</v>
      </c>
      <c r="J14" t="s">
        <v>76</v>
      </c>
      <c r="K14" t="s">
        <v>77</v>
      </c>
      <c r="L14" s="22">
        <v>75710</v>
      </c>
    </row>
    <row r="15" spans="1:13">
      <c r="A15" t="s">
        <v>454</v>
      </c>
      <c r="B15" t="s">
        <v>282</v>
      </c>
      <c r="C15" t="s">
        <v>306</v>
      </c>
      <c r="D15" t="s">
        <v>455</v>
      </c>
      <c r="E15" t="s">
        <v>263</v>
      </c>
      <c r="F15">
        <v>4</v>
      </c>
      <c r="G15">
        <v>102</v>
      </c>
      <c r="H15" t="s">
        <v>80</v>
      </c>
      <c r="I15" t="s">
        <v>101</v>
      </c>
      <c r="J15" t="s">
        <v>76</v>
      </c>
      <c r="K15" t="s">
        <v>77</v>
      </c>
      <c r="L15" s="22">
        <v>67152</v>
      </c>
    </row>
    <row r="16" spans="1:13">
      <c r="A16" t="s">
        <v>456</v>
      </c>
      <c r="B16" t="s">
        <v>225</v>
      </c>
      <c r="C16" t="s">
        <v>217</v>
      </c>
      <c r="D16" t="s">
        <v>322</v>
      </c>
      <c r="E16" t="s">
        <v>73</v>
      </c>
      <c r="F16">
        <v>3</v>
      </c>
      <c r="G16">
        <v>90</v>
      </c>
      <c r="H16" t="s">
        <v>80</v>
      </c>
      <c r="I16" t="s">
        <v>75</v>
      </c>
      <c r="J16" t="s">
        <v>76</v>
      </c>
      <c r="K16" t="s">
        <v>77</v>
      </c>
      <c r="L16" s="22">
        <v>120488</v>
      </c>
    </row>
    <row r="17" spans="1:13">
      <c r="A17" t="s">
        <v>457</v>
      </c>
      <c r="B17" t="s">
        <v>294</v>
      </c>
      <c r="C17" t="s">
        <v>298</v>
      </c>
      <c r="D17" t="s">
        <v>458</v>
      </c>
      <c r="E17" t="s">
        <v>79</v>
      </c>
      <c r="F17">
        <v>3</v>
      </c>
      <c r="G17">
        <v>92</v>
      </c>
      <c r="H17" t="s">
        <v>74</v>
      </c>
      <c r="I17" t="s">
        <v>101</v>
      </c>
      <c r="J17" t="s">
        <v>76</v>
      </c>
      <c r="K17" t="s">
        <v>77</v>
      </c>
      <c r="L17" s="22">
        <v>92644</v>
      </c>
    </row>
    <row r="18" spans="1:13">
      <c r="A18" t="s">
        <v>459</v>
      </c>
      <c r="B18" t="s">
        <v>282</v>
      </c>
      <c r="C18" t="s">
        <v>306</v>
      </c>
      <c r="D18" t="s">
        <v>455</v>
      </c>
      <c r="E18" t="s">
        <v>148</v>
      </c>
      <c r="F18">
        <v>4</v>
      </c>
      <c r="G18">
        <v>122</v>
      </c>
      <c r="H18" t="s">
        <v>80</v>
      </c>
      <c r="I18" t="s">
        <v>75</v>
      </c>
      <c r="J18" t="s">
        <v>76</v>
      </c>
      <c r="K18" t="s">
        <v>77</v>
      </c>
      <c r="L18" s="22">
        <v>90585</v>
      </c>
    </row>
    <row r="19" spans="1:13">
      <c r="A19" t="s">
        <v>460</v>
      </c>
      <c r="B19" t="s">
        <v>294</v>
      </c>
      <c r="C19" t="s">
        <v>324</v>
      </c>
      <c r="D19" t="s">
        <v>325</v>
      </c>
      <c r="E19" t="s">
        <v>326</v>
      </c>
      <c r="F19">
        <v>5</v>
      </c>
      <c r="G19">
        <v>139</v>
      </c>
      <c r="H19" t="s">
        <v>80</v>
      </c>
      <c r="I19" t="s">
        <v>99</v>
      </c>
      <c r="J19" t="s">
        <v>76</v>
      </c>
      <c r="K19" t="s">
        <v>77</v>
      </c>
      <c r="L19" s="22">
        <v>124787</v>
      </c>
    </row>
    <row r="20" spans="1:13">
      <c r="A20" t="s">
        <v>461</v>
      </c>
      <c r="B20" t="s">
        <v>294</v>
      </c>
      <c r="C20" t="s">
        <v>324</v>
      </c>
      <c r="D20" t="s">
        <v>325</v>
      </c>
      <c r="E20" t="s">
        <v>326</v>
      </c>
      <c r="F20">
        <v>4</v>
      </c>
      <c r="G20">
        <v>114</v>
      </c>
      <c r="H20" t="s">
        <v>80</v>
      </c>
      <c r="I20" t="s">
        <v>99</v>
      </c>
      <c r="J20" t="s">
        <v>76</v>
      </c>
      <c r="K20" t="s">
        <v>77</v>
      </c>
      <c r="L20" s="22">
        <v>112632</v>
      </c>
    </row>
    <row r="21" spans="1:13">
      <c r="A21" t="s">
        <v>462</v>
      </c>
      <c r="B21" t="s">
        <v>294</v>
      </c>
      <c r="C21" t="s">
        <v>324</v>
      </c>
      <c r="D21" t="s">
        <v>325</v>
      </c>
      <c r="E21" t="s">
        <v>326</v>
      </c>
      <c r="F21">
        <v>4</v>
      </c>
      <c r="G21">
        <v>114</v>
      </c>
      <c r="H21" t="s">
        <v>80</v>
      </c>
      <c r="I21" t="s">
        <v>75</v>
      </c>
      <c r="J21" t="s">
        <v>76</v>
      </c>
      <c r="K21" t="s">
        <v>77</v>
      </c>
      <c r="L21" s="22">
        <v>112632</v>
      </c>
    </row>
    <row r="22" spans="1:13">
      <c r="A22" t="s">
        <v>463</v>
      </c>
      <c r="B22" t="s">
        <v>294</v>
      </c>
      <c r="C22" t="s">
        <v>324</v>
      </c>
      <c r="D22" t="s">
        <v>325</v>
      </c>
      <c r="E22" t="s">
        <v>326</v>
      </c>
      <c r="F22">
        <v>4</v>
      </c>
      <c r="G22">
        <v>96</v>
      </c>
      <c r="H22" t="s">
        <v>80</v>
      </c>
      <c r="I22" t="s">
        <v>75</v>
      </c>
      <c r="J22" t="s">
        <v>76</v>
      </c>
      <c r="K22" t="s">
        <v>77</v>
      </c>
      <c r="L22" s="22">
        <v>94848</v>
      </c>
    </row>
    <row r="23" spans="1:13">
      <c r="A23" t="s">
        <v>464</v>
      </c>
      <c r="B23" t="s">
        <v>294</v>
      </c>
      <c r="C23" t="s">
        <v>328</v>
      </c>
      <c r="D23" t="s">
        <v>329</v>
      </c>
      <c r="E23" t="s">
        <v>87</v>
      </c>
      <c r="F23">
        <v>4</v>
      </c>
      <c r="G23">
        <v>97</v>
      </c>
      <c r="H23" t="s">
        <v>74</v>
      </c>
      <c r="I23" t="s">
        <v>99</v>
      </c>
      <c r="J23" t="s">
        <v>76</v>
      </c>
      <c r="K23" t="s">
        <v>77</v>
      </c>
      <c r="L23" s="22">
        <v>80251</v>
      </c>
    </row>
    <row r="24" spans="1:13">
      <c r="A24" t="s">
        <v>465</v>
      </c>
      <c r="B24" t="s">
        <v>294</v>
      </c>
      <c r="C24" t="s">
        <v>328</v>
      </c>
      <c r="D24" t="s">
        <v>329</v>
      </c>
      <c r="E24" t="s">
        <v>87</v>
      </c>
      <c r="F24">
        <v>4</v>
      </c>
      <c r="G24">
        <v>116</v>
      </c>
      <c r="H24" t="s">
        <v>74</v>
      </c>
      <c r="I24" t="s">
        <v>99</v>
      </c>
      <c r="J24" t="s">
        <v>76</v>
      </c>
      <c r="K24" t="s">
        <v>77</v>
      </c>
      <c r="L24" s="22">
        <v>96425</v>
      </c>
    </row>
    <row r="25" spans="1:13">
      <c r="A25" t="s">
        <v>466</v>
      </c>
      <c r="B25" t="s">
        <v>334</v>
      </c>
      <c r="C25" t="s">
        <v>217</v>
      </c>
      <c r="D25" t="s">
        <v>150</v>
      </c>
      <c r="E25" t="s">
        <v>82</v>
      </c>
      <c r="F25">
        <v>5</v>
      </c>
      <c r="G25">
        <v>137</v>
      </c>
      <c r="H25" t="s">
        <v>80</v>
      </c>
      <c r="I25" t="s">
        <v>75</v>
      </c>
      <c r="J25" t="s">
        <v>76</v>
      </c>
      <c r="K25" t="s">
        <v>77</v>
      </c>
      <c r="L25" s="22">
        <v>191653</v>
      </c>
      <c r="M25" t="str" cm="1">
        <f t="array" ref="M25:M30">LOWER(D25:D30)</f>
        <v>via paterno'</v>
      </c>
    </row>
    <row r="26" spans="1:13">
      <c r="A26" t="s">
        <v>466</v>
      </c>
      <c r="B26" t="s">
        <v>334</v>
      </c>
      <c r="C26" t="s">
        <v>217</v>
      </c>
      <c r="D26" t="s">
        <v>150</v>
      </c>
      <c r="E26" t="s">
        <v>82</v>
      </c>
      <c r="F26">
        <v>0</v>
      </c>
      <c r="G26">
        <v>12</v>
      </c>
      <c r="H26" t="s">
        <v>74</v>
      </c>
      <c r="I26" t="s">
        <v>74</v>
      </c>
      <c r="J26" t="s">
        <v>440</v>
      </c>
      <c r="K26" t="s">
        <v>77</v>
      </c>
      <c r="M26" t="str">
        <v>via paterno'</v>
      </c>
    </row>
    <row r="27" spans="1:13">
      <c r="A27" t="s">
        <v>467</v>
      </c>
      <c r="B27" t="s">
        <v>255</v>
      </c>
      <c r="C27" t="s">
        <v>217</v>
      </c>
      <c r="D27" t="s">
        <v>468</v>
      </c>
      <c r="E27" t="s">
        <v>278</v>
      </c>
      <c r="F27">
        <v>5</v>
      </c>
      <c r="G27">
        <v>143</v>
      </c>
      <c r="H27" t="s">
        <v>80</v>
      </c>
      <c r="I27" t="s">
        <v>75</v>
      </c>
      <c r="J27" t="s">
        <v>76</v>
      </c>
      <c r="K27" t="s">
        <v>77</v>
      </c>
      <c r="L27" s="22">
        <v>196203</v>
      </c>
      <c r="M27" t="str">
        <v>via viterbo</v>
      </c>
    </row>
    <row r="28" spans="1:13">
      <c r="A28" t="s">
        <v>467</v>
      </c>
      <c r="B28" t="s">
        <v>255</v>
      </c>
      <c r="C28" t="s">
        <v>217</v>
      </c>
      <c r="D28" t="s">
        <v>468</v>
      </c>
      <c r="E28" t="s">
        <v>278</v>
      </c>
      <c r="F28">
        <v>0</v>
      </c>
      <c r="G28">
        <v>13</v>
      </c>
      <c r="H28" t="s">
        <v>74</v>
      </c>
      <c r="I28" t="s">
        <v>74</v>
      </c>
      <c r="J28" t="s">
        <v>440</v>
      </c>
      <c r="K28" t="s">
        <v>77</v>
      </c>
      <c r="M28" t="str">
        <v>via viterbo</v>
      </c>
    </row>
    <row r="29" spans="1:13">
      <c r="A29" t="s">
        <v>469</v>
      </c>
      <c r="B29" t="s">
        <v>255</v>
      </c>
      <c r="C29" t="s">
        <v>217</v>
      </c>
      <c r="D29" t="s">
        <v>336</v>
      </c>
      <c r="E29" t="s">
        <v>398</v>
      </c>
      <c r="F29">
        <v>5</v>
      </c>
      <c r="G29">
        <v>139</v>
      </c>
      <c r="H29" t="s">
        <v>80</v>
      </c>
      <c r="I29" t="s">
        <v>75</v>
      </c>
      <c r="J29" t="s">
        <v>76</v>
      </c>
      <c r="K29" t="s">
        <v>77</v>
      </c>
      <c r="L29" s="22">
        <v>192133</v>
      </c>
      <c r="M29" t="str">
        <v>via lucca</v>
      </c>
    </row>
    <row r="30" spans="1:13">
      <c r="A30" t="s">
        <v>469</v>
      </c>
      <c r="B30" t="s">
        <v>255</v>
      </c>
      <c r="C30" t="s">
        <v>217</v>
      </c>
      <c r="D30" t="s">
        <v>336</v>
      </c>
      <c r="E30" t="s">
        <v>398</v>
      </c>
      <c r="F30">
        <v>0</v>
      </c>
      <c r="G30">
        <v>15</v>
      </c>
      <c r="H30" t="s">
        <v>74</v>
      </c>
      <c r="I30" t="s">
        <v>74</v>
      </c>
      <c r="J30" t="s">
        <v>440</v>
      </c>
      <c r="K30" t="s">
        <v>77</v>
      </c>
      <c r="M30" t="str">
        <v>via lucca</v>
      </c>
    </row>
    <row r="31" spans="1:13">
      <c r="A31" t="s">
        <v>470</v>
      </c>
      <c r="B31" t="s">
        <v>282</v>
      </c>
      <c r="C31" t="s">
        <v>471</v>
      </c>
      <c r="D31" t="s">
        <v>472</v>
      </c>
      <c r="E31" t="s">
        <v>473</v>
      </c>
      <c r="F31">
        <v>5</v>
      </c>
      <c r="G31">
        <v>134</v>
      </c>
      <c r="H31" t="s">
        <v>80</v>
      </c>
      <c r="I31" t="s">
        <v>75</v>
      </c>
      <c r="J31" t="s">
        <v>76</v>
      </c>
      <c r="K31" t="s">
        <v>77</v>
      </c>
      <c r="L31" s="22">
        <v>116969</v>
      </c>
    </row>
    <row r="32" spans="1:13">
      <c r="A32" t="s">
        <v>474</v>
      </c>
      <c r="B32" t="s">
        <v>282</v>
      </c>
      <c r="C32" t="s">
        <v>471</v>
      </c>
      <c r="D32" t="s">
        <v>472</v>
      </c>
      <c r="E32" t="s">
        <v>475</v>
      </c>
      <c r="F32">
        <v>4</v>
      </c>
      <c r="G32">
        <v>114</v>
      </c>
      <c r="H32" t="s">
        <v>80</v>
      </c>
      <c r="I32" t="s">
        <v>75</v>
      </c>
      <c r="J32" t="s">
        <v>76</v>
      </c>
      <c r="K32" t="s">
        <v>77</v>
      </c>
      <c r="L32" s="22">
        <v>99511</v>
      </c>
    </row>
    <row r="33" spans="1:12">
      <c r="A33" t="s">
        <v>476</v>
      </c>
      <c r="B33" t="s">
        <v>282</v>
      </c>
      <c r="C33" t="s">
        <v>343</v>
      </c>
      <c r="D33" t="s">
        <v>344</v>
      </c>
      <c r="E33" t="s">
        <v>115</v>
      </c>
      <c r="F33">
        <v>2</v>
      </c>
      <c r="G33">
        <v>62</v>
      </c>
      <c r="H33" t="s">
        <v>74</v>
      </c>
      <c r="I33" t="s">
        <v>146</v>
      </c>
      <c r="J33" t="s">
        <v>76</v>
      </c>
      <c r="K33" t="s">
        <v>77</v>
      </c>
      <c r="L33" s="22">
        <v>42106</v>
      </c>
    </row>
    <row r="34" spans="1:12">
      <c r="A34" t="s">
        <v>477</v>
      </c>
      <c r="B34" t="s">
        <v>225</v>
      </c>
      <c r="C34" t="s">
        <v>217</v>
      </c>
      <c r="D34" t="s">
        <v>478</v>
      </c>
      <c r="E34" t="s">
        <v>369</v>
      </c>
      <c r="F34">
        <v>3</v>
      </c>
      <c r="G34">
        <v>79</v>
      </c>
      <c r="H34" t="s">
        <v>74</v>
      </c>
      <c r="I34" t="s">
        <v>75</v>
      </c>
      <c r="J34" t="s">
        <v>76</v>
      </c>
      <c r="K34" t="s">
        <v>77</v>
      </c>
      <c r="L34" s="22">
        <v>97960</v>
      </c>
    </row>
    <row r="35" spans="1:12">
      <c r="A35" t="s">
        <v>479</v>
      </c>
      <c r="B35" t="s">
        <v>225</v>
      </c>
      <c r="C35" t="s">
        <v>217</v>
      </c>
      <c r="D35" t="s">
        <v>478</v>
      </c>
      <c r="E35" t="s">
        <v>369</v>
      </c>
      <c r="F35">
        <v>3</v>
      </c>
      <c r="G35">
        <v>80</v>
      </c>
      <c r="H35" t="s">
        <v>80</v>
      </c>
      <c r="I35" t="s">
        <v>75</v>
      </c>
      <c r="J35" t="s">
        <v>76</v>
      </c>
      <c r="K35" t="s">
        <v>77</v>
      </c>
      <c r="L35" s="22">
        <v>99200</v>
      </c>
    </row>
    <row r="36" spans="1:12">
      <c r="A36" t="s">
        <v>480</v>
      </c>
      <c r="B36" t="s">
        <v>225</v>
      </c>
      <c r="C36" t="s">
        <v>217</v>
      </c>
      <c r="D36" t="s">
        <v>478</v>
      </c>
      <c r="E36" t="s">
        <v>369</v>
      </c>
      <c r="F36">
        <v>2</v>
      </c>
      <c r="G36">
        <v>57</v>
      </c>
      <c r="H36" t="s">
        <v>80</v>
      </c>
      <c r="I36" t="s">
        <v>75</v>
      </c>
      <c r="J36" t="s">
        <v>76</v>
      </c>
      <c r="K36" t="s">
        <v>77</v>
      </c>
      <c r="L36" s="22">
        <v>70680</v>
      </c>
    </row>
    <row r="37" spans="1:12">
      <c r="A37" t="s">
        <v>481</v>
      </c>
      <c r="B37" t="s">
        <v>225</v>
      </c>
      <c r="C37" t="s">
        <v>217</v>
      </c>
      <c r="D37" t="s">
        <v>478</v>
      </c>
      <c r="E37" t="s">
        <v>369</v>
      </c>
      <c r="F37">
        <v>3</v>
      </c>
      <c r="G37">
        <v>85</v>
      </c>
      <c r="H37" t="s">
        <v>74</v>
      </c>
      <c r="I37" t="s">
        <v>75</v>
      </c>
      <c r="J37" t="s">
        <v>76</v>
      </c>
      <c r="K37" t="s">
        <v>77</v>
      </c>
      <c r="L37" s="22">
        <v>105400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capstone fig</vt:lpstr>
      <vt:lpstr>ASTE APRILE 2023</vt:lpstr>
      <vt:lpstr>ottobre 2020</vt:lpstr>
      <vt:lpstr>aste marzo 2023</vt:lpstr>
      <vt:lpstr>forecast</vt:lpstr>
      <vt:lpstr>Foglio1</vt:lpstr>
      <vt:lpstr>citta studi</vt:lpstr>
      <vt:lpstr>aste gennaio23</vt:lpstr>
      <vt:lpstr>asta maggio22</vt:lpstr>
      <vt:lpstr>aste giugno22</vt:lpstr>
      <vt:lpstr>aste Novembre 22</vt:lpstr>
      <vt:lpstr>gennaio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malensek</dc:creator>
  <cp:lastModifiedBy>fabio malensek</cp:lastModifiedBy>
  <dcterms:created xsi:type="dcterms:W3CDTF">2022-04-20T10:00:16Z</dcterms:created>
  <dcterms:modified xsi:type="dcterms:W3CDTF">2023-03-09T15:44:13Z</dcterms:modified>
</cp:coreProperties>
</file>